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критерии мотивации" sheetId="1" r:id="rId1"/>
    <sheet name="расчет по показателям (июль)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'расчет по показателям (июль)'!$A$4:$S$153</definedName>
    <definedName name="Грейд">#REF!</definedName>
    <definedName name="Должность">OFFSET([2]списки!$D$1,MATCH('[2]Пробная модель'!$B$2,[2]списки!$D:$D,0)-1,1,COUNTIF([2]списки!$D:$D,'[2]Пробная модель'!$B$2),1)</definedName>
    <definedName name="_xlnm.Print_Area" localSheetId="1">'расчет по показателям (июль)'!$A$1:$O$152</definedName>
    <definedName name="Отдел">OFFSET([2]списки!$A$1,MATCH('[2]Пробная модель'!$B$1,[2]списки!$A:$A,0)-1,1,COUNTIF([2]списки!$A:$A,'[2]Пробная модель'!$B$1),1)</definedName>
    <definedName name="Период">[2]Структура!$M$1:$M$4</definedName>
    <definedName name="Подразделение">[2]Структура!$J$1:$J$2</definedName>
    <definedName name="Пр_Саб">'[3]Правила мотивации'!$F$3:$I$20</definedName>
    <definedName name="Пр_ЦО">'[3]Правила мотивации'!$A$3:$D$20</definedName>
    <definedName name="ФИО">OFFSET([2]списки!$G$1,MATCH('[2]Пробная модель'!$B$3,[2]списки!$G:$G,0)-1,1,COUNTIF([2]списки!$G:$G,'[2]Пробная модель'!$B$3),1)</definedName>
  </definedNames>
  <calcPr calcId="145621"/>
</workbook>
</file>

<file path=xl/calcChain.xml><?xml version="1.0" encoding="utf-8"?>
<calcChain xmlns="http://schemas.openxmlformats.org/spreadsheetml/2006/main">
  <c r="N153" i="2" l="1"/>
  <c r="E152" i="2"/>
  <c r="L151" i="2"/>
  <c r="K151" i="2"/>
  <c r="M151" i="2" s="1"/>
  <c r="N151" i="2" s="1"/>
  <c r="O151" i="2" s="1"/>
  <c r="J151" i="2"/>
  <c r="F151" i="2"/>
  <c r="N150" i="2"/>
  <c r="O150" i="2" s="1"/>
  <c r="L150" i="2"/>
  <c r="K150" i="2"/>
  <c r="J150" i="2"/>
  <c r="M150" i="2" s="1"/>
  <c r="F150" i="2"/>
  <c r="L149" i="2"/>
  <c r="K149" i="2"/>
  <c r="M149" i="2" s="1"/>
  <c r="N149" i="2" s="1"/>
  <c r="O149" i="2" s="1"/>
  <c r="J149" i="2"/>
  <c r="F149" i="2"/>
  <c r="L148" i="2"/>
  <c r="K148" i="2"/>
  <c r="J148" i="2"/>
  <c r="M148" i="2" s="1"/>
  <c r="N148" i="2" s="1"/>
  <c r="O148" i="2" s="1"/>
  <c r="F148" i="2"/>
  <c r="L147" i="2"/>
  <c r="K147" i="2"/>
  <c r="M147" i="2" s="1"/>
  <c r="N147" i="2" s="1"/>
  <c r="O147" i="2" s="1"/>
  <c r="J147" i="2"/>
  <c r="F147" i="2"/>
  <c r="N146" i="2"/>
  <c r="O146" i="2" s="1"/>
  <c r="L146" i="2"/>
  <c r="K146" i="2"/>
  <c r="J146" i="2"/>
  <c r="M146" i="2" s="1"/>
  <c r="F146" i="2"/>
  <c r="L145" i="2"/>
  <c r="K145" i="2"/>
  <c r="M145" i="2" s="1"/>
  <c r="N145" i="2" s="1"/>
  <c r="O145" i="2" s="1"/>
  <c r="J145" i="2"/>
  <c r="F145" i="2"/>
  <c r="L144" i="2"/>
  <c r="J144" i="2"/>
  <c r="F144" i="2"/>
  <c r="L143" i="2"/>
  <c r="J143" i="2"/>
  <c r="F143" i="2"/>
  <c r="L142" i="2"/>
  <c r="J142" i="2"/>
  <c r="F142" i="2"/>
  <c r="L141" i="2"/>
  <c r="J141" i="2"/>
  <c r="F141" i="2"/>
  <c r="L140" i="2"/>
  <c r="J140" i="2"/>
  <c r="F140" i="2"/>
  <c r="L139" i="2"/>
  <c r="J139" i="2"/>
  <c r="F139" i="2"/>
  <c r="L138" i="2"/>
  <c r="J138" i="2"/>
  <c r="F138" i="2"/>
  <c r="L137" i="2"/>
  <c r="J137" i="2"/>
  <c r="F137" i="2"/>
  <c r="L136" i="2"/>
  <c r="J136" i="2"/>
  <c r="F136" i="2"/>
  <c r="L135" i="2"/>
  <c r="J135" i="2"/>
  <c r="F135" i="2"/>
  <c r="L134" i="2"/>
  <c r="J134" i="2"/>
  <c r="F134" i="2"/>
  <c r="L133" i="2"/>
  <c r="J133" i="2"/>
  <c r="F133" i="2"/>
  <c r="L132" i="2"/>
  <c r="J132" i="2"/>
  <c r="F132" i="2"/>
  <c r="L131" i="2"/>
  <c r="J131" i="2"/>
  <c r="F131" i="2"/>
  <c r="L130" i="2"/>
  <c r="J130" i="2"/>
  <c r="F130" i="2"/>
  <c r="L129" i="2"/>
  <c r="J129" i="2"/>
  <c r="F129" i="2"/>
  <c r="L128" i="2"/>
  <c r="J128" i="2"/>
  <c r="F128" i="2"/>
  <c r="L127" i="2"/>
  <c r="J127" i="2"/>
  <c r="F127" i="2"/>
  <c r="L126" i="2"/>
  <c r="J126" i="2"/>
  <c r="F126" i="2"/>
  <c r="L125" i="2"/>
  <c r="J125" i="2"/>
  <c r="F125" i="2"/>
  <c r="L124" i="2"/>
  <c r="J124" i="2"/>
  <c r="F124" i="2"/>
  <c r="L123" i="2"/>
  <c r="J123" i="2"/>
  <c r="F123" i="2"/>
  <c r="L122" i="2"/>
  <c r="J122" i="2"/>
  <c r="F122" i="2"/>
  <c r="L121" i="2"/>
  <c r="J121" i="2"/>
  <c r="F121" i="2"/>
  <c r="L120" i="2"/>
  <c r="J120" i="2"/>
  <c r="F120" i="2"/>
  <c r="L119" i="2"/>
  <c r="K119" i="2"/>
  <c r="J119" i="2"/>
  <c r="M119" i="2" s="1"/>
  <c r="N119" i="2" s="1"/>
  <c r="O119" i="2" s="1"/>
  <c r="F119" i="2"/>
  <c r="L118" i="2"/>
  <c r="K118" i="2"/>
  <c r="M118" i="2" s="1"/>
  <c r="N118" i="2" s="1"/>
  <c r="O118" i="2" s="1"/>
  <c r="J118" i="2"/>
  <c r="F118" i="2"/>
  <c r="N117" i="2"/>
  <c r="O117" i="2" s="1"/>
  <c r="L117" i="2"/>
  <c r="K117" i="2"/>
  <c r="J117" i="2"/>
  <c r="M117" i="2" s="1"/>
  <c r="F117" i="2"/>
  <c r="L116" i="2"/>
  <c r="K116" i="2"/>
  <c r="M116" i="2" s="1"/>
  <c r="N116" i="2" s="1"/>
  <c r="O116" i="2" s="1"/>
  <c r="J116" i="2"/>
  <c r="F116" i="2"/>
  <c r="L115" i="2"/>
  <c r="K115" i="2"/>
  <c r="J115" i="2"/>
  <c r="M115" i="2" s="1"/>
  <c r="N115" i="2" s="1"/>
  <c r="O115" i="2" s="1"/>
  <c r="F115" i="2"/>
  <c r="L114" i="2"/>
  <c r="K114" i="2"/>
  <c r="M114" i="2" s="1"/>
  <c r="N114" i="2" s="1"/>
  <c r="O114" i="2" s="1"/>
  <c r="N113" i="2"/>
  <c r="O113" i="2" s="1"/>
  <c r="L113" i="2"/>
  <c r="K113" i="2"/>
  <c r="J113" i="2"/>
  <c r="M113" i="2" s="1"/>
  <c r="F113" i="2"/>
  <c r="L112" i="2"/>
  <c r="K112" i="2"/>
  <c r="M112" i="2" s="1"/>
  <c r="N112" i="2" s="1"/>
  <c r="O112" i="2" s="1"/>
  <c r="J112" i="2"/>
  <c r="F112" i="2"/>
  <c r="L111" i="2"/>
  <c r="K111" i="2"/>
  <c r="J111" i="2"/>
  <c r="M111" i="2" s="1"/>
  <c r="N111" i="2" s="1"/>
  <c r="O111" i="2" s="1"/>
  <c r="F111" i="2"/>
  <c r="L110" i="2"/>
  <c r="K110" i="2"/>
  <c r="M110" i="2" s="1"/>
  <c r="N110" i="2" s="1"/>
  <c r="O110" i="2" s="1"/>
  <c r="J110" i="2"/>
  <c r="F110" i="2"/>
  <c r="N109" i="2"/>
  <c r="O109" i="2" s="1"/>
  <c r="L109" i="2"/>
  <c r="K109" i="2"/>
  <c r="J109" i="2"/>
  <c r="M109" i="2" s="1"/>
  <c r="F109" i="2"/>
  <c r="L108" i="2"/>
  <c r="K108" i="2"/>
  <c r="M108" i="2" s="1"/>
  <c r="N108" i="2" s="1"/>
  <c r="O108" i="2" s="1"/>
  <c r="J108" i="2"/>
  <c r="F108" i="2"/>
  <c r="L107" i="2"/>
  <c r="K107" i="2"/>
  <c r="J107" i="2"/>
  <c r="M107" i="2" s="1"/>
  <c r="N107" i="2" s="1"/>
  <c r="O107" i="2" s="1"/>
  <c r="F107" i="2"/>
  <c r="L106" i="2"/>
  <c r="K106" i="2"/>
  <c r="M106" i="2" s="1"/>
  <c r="N106" i="2" s="1"/>
  <c r="O106" i="2" s="1"/>
  <c r="J106" i="2"/>
  <c r="F106" i="2"/>
  <c r="L105" i="2"/>
  <c r="K105" i="2"/>
  <c r="J105" i="2"/>
  <c r="F105" i="2"/>
  <c r="L104" i="2"/>
  <c r="K104" i="2"/>
  <c r="J104" i="2"/>
  <c r="M104" i="2" s="1"/>
  <c r="N104" i="2" s="1"/>
  <c r="O104" i="2" s="1"/>
  <c r="F104" i="2"/>
  <c r="L103" i="2"/>
  <c r="K103" i="2"/>
  <c r="M103" i="2" s="1"/>
  <c r="N103" i="2" s="1"/>
  <c r="O103" i="2" s="1"/>
  <c r="J103" i="2"/>
  <c r="F103" i="2"/>
  <c r="N102" i="2"/>
  <c r="O102" i="2" s="1"/>
  <c r="L102" i="2"/>
  <c r="K102" i="2"/>
  <c r="J102" i="2"/>
  <c r="M102" i="2" s="1"/>
  <c r="F102" i="2"/>
  <c r="L101" i="2"/>
  <c r="K101" i="2"/>
  <c r="M101" i="2" s="1"/>
  <c r="N101" i="2" s="1"/>
  <c r="O101" i="2" s="1"/>
  <c r="J101" i="2"/>
  <c r="F101" i="2"/>
  <c r="L100" i="2"/>
  <c r="K100" i="2"/>
  <c r="J100" i="2"/>
  <c r="M100" i="2" s="1"/>
  <c r="N100" i="2" s="1"/>
  <c r="O100" i="2" s="1"/>
  <c r="F100" i="2"/>
  <c r="L99" i="2"/>
  <c r="K99" i="2"/>
  <c r="M99" i="2" s="1"/>
  <c r="N99" i="2" s="1"/>
  <c r="O99" i="2" s="1"/>
  <c r="J99" i="2"/>
  <c r="F99" i="2"/>
  <c r="N98" i="2"/>
  <c r="O98" i="2" s="1"/>
  <c r="L98" i="2"/>
  <c r="K98" i="2"/>
  <c r="J98" i="2"/>
  <c r="M98" i="2" s="1"/>
  <c r="F98" i="2"/>
  <c r="L97" i="2"/>
  <c r="K97" i="2"/>
  <c r="M97" i="2" s="1"/>
  <c r="N97" i="2" s="1"/>
  <c r="O97" i="2" s="1"/>
  <c r="J97" i="2"/>
  <c r="F97" i="2"/>
  <c r="L96" i="2"/>
  <c r="K96" i="2"/>
  <c r="J96" i="2"/>
  <c r="M96" i="2" s="1"/>
  <c r="N96" i="2" s="1"/>
  <c r="O96" i="2" s="1"/>
  <c r="F96" i="2"/>
  <c r="L95" i="2"/>
  <c r="K95" i="2"/>
  <c r="M95" i="2" s="1"/>
  <c r="N95" i="2" s="1"/>
  <c r="O95" i="2" s="1"/>
  <c r="J95" i="2"/>
  <c r="F95" i="2"/>
  <c r="N94" i="2"/>
  <c r="O94" i="2" s="1"/>
  <c r="L94" i="2"/>
  <c r="K94" i="2"/>
  <c r="J94" i="2"/>
  <c r="M94" i="2" s="1"/>
  <c r="F94" i="2"/>
  <c r="L93" i="2"/>
  <c r="K93" i="2"/>
  <c r="M93" i="2" s="1"/>
  <c r="N93" i="2" s="1"/>
  <c r="O93" i="2" s="1"/>
  <c r="J93" i="2"/>
  <c r="F93" i="2"/>
  <c r="L92" i="2"/>
  <c r="K92" i="2"/>
  <c r="J92" i="2"/>
  <c r="M92" i="2" s="1"/>
  <c r="N92" i="2" s="1"/>
  <c r="O92" i="2" s="1"/>
  <c r="F92" i="2"/>
  <c r="L91" i="2"/>
  <c r="K91" i="2"/>
  <c r="M91" i="2" s="1"/>
  <c r="N91" i="2" s="1"/>
  <c r="O91" i="2" s="1"/>
  <c r="J91" i="2"/>
  <c r="L90" i="2"/>
  <c r="K90" i="2"/>
  <c r="M90" i="2" s="1"/>
  <c r="N90" i="2" s="1"/>
  <c r="O90" i="2" s="1"/>
  <c r="J90" i="2"/>
  <c r="F90" i="2"/>
  <c r="L89" i="2"/>
  <c r="K89" i="2"/>
  <c r="J89" i="2"/>
  <c r="M89" i="2" s="1"/>
  <c r="N89" i="2" s="1"/>
  <c r="O89" i="2" s="1"/>
  <c r="L88" i="2"/>
  <c r="K88" i="2"/>
  <c r="J88" i="2"/>
  <c r="M88" i="2" s="1"/>
  <c r="N88" i="2" s="1"/>
  <c r="O88" i="2" s="1"/>
  <c r="F88" i="2"/>
  <c r="L87" i="2"/>
  <c r="K87" i="2"/>
  <c r="M87" i="2" s="1"/>
  <c r="N87" i="2" s="1"/>
  <c r="O87" i="2" s="1"/>
  <c r="J87" i="2"/>
  <c r="F87" i="2"/>
  <c r="N86" i="2"/>
  <c r="O86" i="2" s="1"/>
  <c r="L86" i="2"/>
  <c r="K86" i="2"/>
  <c r="J86" i="2"/>
  <c r="M86" i="2" s="1"/>
  <c r="F86" i="2"/>
  <c r="L85" i="2"/>
  <c r="K85" i="2"/>
  <c r="M85" i="2" s="1"/>
  <c r="N85" i="2" s="1"/>
  <c r="O85" i="2" s="1"/>
  <c r="J85" i="2"/>
  <c r="L84" i="2"/>
  <c r="K84" i="2"/>
  <c r="M84" i="2" s="1"/>
  <c r="N84" i="2" s="1"/>
  <c r="O84" i="2" s="1"/>
  <c r="J84" i="2"/>
  <c r="F84" i="2"/>
  <c r="N83" i="2"/>
  <c r="O83" i="2" s="1"/>
  <c r="L83" i="2"/>
  <c r="K83" i="2"/>
  <c r="J83" i="2"/>
  <c r="M83" i="2" s="1"/>
  <c r="F83" i="2"/>
  <c r="L82" i="2"/>
  <c r="K82" i="2"/>
  <c r="M82" i="2" s="1"/>
  <c r="N82" i="2" s="1"/>
  <c r="O82" i="2" s="1"/>
  <c r="J82" i="2"/>
  <c r="F82" i="2"/>
  <c r="L81" i="2"/>
  <c r="K81" i="2"/>
  <c r="J81" i="2"/>
  <c r="M81" i="2" s="1"/>
  <c r="N81" i="2" s="1"/>
  <c r="O81" i="2" s="1"/>
  <c r="F81" i="2"/>
  <c r="L80" i="2"/>
  <c r="K80" i="2"/>
  <c r="M80" i="2" s="1"/>
  <c r="N80" i="2" s="1"/>
  <c r="O80" i="2" s="1"/>
  <c r="J80" i="2"/>
  <c r="F80" i="2"/>
  <c r="N79" i="2"/>
  <c r="O79" i="2" s="1"/>
  <c r="L79" i="2"/>
  <c r="K79" i="2"/>
  <c r="J79" i="2"/>
  <c r="M79" i="2" s="1"/>
  <c r="F79" i="2"/>
  <c r="L78" i="2"/>
  <c r="K78" i="2"/>
  <c r="M78" i="2" s="1"/>
  <c r="N78" i="2" s="1"/>
  <c r="O78" i="2" s="1"/>
  <c r="J78" i="2"/>
  <c r="F78" i="2"/>
  <c r="L77" i="2"/>
  <c r="K77" i="2"/>
  <c r="J77" i="2"/>
  <c r="M77" i="2" s="1"/>
  <c r="N77" i="2" s="1"/>
  <c r="O77" i="2" s="1"/>
  <c r="F77" i="2"/>
  <c r="L76" i="2"/>
  <c r="K76" i="2"/>
  <c r="M76" i="2" s="1"/>
  <c r="N76" i="2" s="1"/>
  <c r="O76" i="2" s="1"/>
  <c r="J76" i="2"/>
  <c r="F76" i="2"/>
  <c r="N75" i="2"/>
  <c r="O75" i="2" s="1"/>
  <c r="L75" i="2"/>
  <c r="K75" i="2"/>
  <c r="J75" i="2"/>
  <c r="M75" i="2" s="1"/>
  <c r="F75" i="2"/>
  <c r="L74" i="2"/>
  <c r="K74" i="2"/>
  <c r="M74" i="2" s="1"/>
  <c r="N74" i="2" s="1"/>
  <c r="O74" i="2" s="1"/>
  <c r="J74" i="2"/>
  <c r="F74" i="2"/>
  <c r="L73" i="2"/>
  <c r="K73" i="2"/>
  <c r="J73" i="2"/>
  <c r="M73" i="2" s="1"/>
  <c r="N73" i="2" s="1"/>
  <c r="O73" i="2" s="1"/>
  <c r="L72" i="2"/>
  <c r="K72" i="2"/>
  <c r="J72" i="2"/>
  <c r="M72" i="2" s="1"/>
  <c r="N72" i="2" s="1"/>
  <c r="O72" i="2" s="1"/>
  <c r="F72" i="2"/>
  <c r="L71" i="2"/>
  <c r="K71" i="2"/>
  <c r="M71" i="2" s="1"/>
  <c r="N71" i="2" s="1"/>
  <c r="O71" i="2" s="1"/>
  <c r="J71" i="2"/>
  <c r="F71" i="2"/>
  <c r="N70" i="2"/>
  <c r="O70" i="2" s="1"/>
  <c r="L70" i="2"/>
  <c r="K70" i="2"/>
  <c r="J70" i="2"/>
  <c r="M70" i="2" s="1"/>
  <c r="F70" i="2"/>
  <c r="L69" i="2"/>
  <c r="K69" i="2"/>
  <c r="M69" i="2" s="1"/>
  <c r="N69" i="2" s="1"/>
  <c r="O69" i="2" s="1"/>
  <c r="J69" i="2"/>
  <c r="F69" i="2"/>
  <c r="L68" i="2"/>
  <c r="K68" i="2"/>
  <c r="J68" i="2"/>
  <c r="M68" i="2" s="1"/>
  <c r="N68" i="2" s="1"/>
  <c r="O68" i="2" s="1"/>
  <c r="F68" i="2"/>
  <c r="L67" i="2"/>
  <c r="K67" i="2"/>
  <c r="M67" i="2" s="1"/>
  <c r="N67" i="2" s="1"/>
  <c r="O67" i="2" s="1"/>
  <c r="J67" i="2"/>
  <c r="F67" i="2"/>
  <c r="N66" i="2"/>
  <c r="O66" i="2" s="1"/>
  <c r="L66" i="2"/>
  <c r="K66" i="2"/>
  <c r="J66" i="2"/>
  <c r="M66" i="2" s="1"/>
  <c r="F66" i="2"/>
  <c r="L65" i="2"/>
  <c r="K65" i="2"/>
  <c r="M65" i="2" s="1"/>
  <c r="N65" i="2" s="1"/>
  <c r="O65" i="2" s="1"/>
  <c r="J65" i="2"/>
  <c r="F65" i="2"/>
  <c r="L64" i="2"/>
  <c r="K64" i="2"/>
  <c r="J64" i="2"/>
  <c r="M64" i="2" s="1"/>
  <c r="N64" i="2" s="1"/>
  <c r="O64" i="2" s="1"/>
  <c r="F64" i="2"/>
  <c r="L63" i="2"/>
  <c r="K63" i="2"/>
  <c r="M63" i="2" s="1"/>
  <c r="N63" i="2" s="1"/>
  <c r="O63" i="2" s="1"/>
  <c r="J63" i="2"/>
  <c r="L62" i="2"/>
  <c r="K62" i="2"/>
  <c r="M62" i="2" s="1"/>
  <c r="N62" i="2" s="1"/>
  <c r="O62" i="2" s="1"/>
  <c r="J62" i="2"/>
  <c r="F62" i="2"/>
  <c r="L61" i="2"/>
  <c r="K61" i="2"/>
  <c r="J61" i="2"/>
  <c r="M61" i="2" s="1"/>
  <c r="N61" i="2" s="1"/>
  <c r="O61" i="2" s="1"/>
  <c r="F61" i="2"/>
  <c r="L60" i="2"/>
  <c r="K60" i="2"/>
  <c r="M60" i="2" s="1"/>
  <c r="N60" i="2" s="1"/>
  <c r="O60" i="2" s="1"/>
  <c r="J60" i="2"/>
  <c r="F60" i="2"/>
  <c r="N59" i="2"/>
  <c r="O59" i="2" s="1"/>
  <c r="L59" i="2"/>
  <c r="K59" i="2"/>
  <c r="J59" i="2"/>
  <c r="M59" i="2" s="1"/>
  <c r="F59" i="2"/>
  <c r="L58" i="2"/>
  <c r="K58" i="2"/>
  <c r="M58" i="2" s="1"/>
  <c r="N58" i="2" s="1"/>
  <c r="O58" i="2" s="1"/>
  <c r="J58" i="2"/>
  <c r="F58" i="2"/>
  <c r="L57" i="2"/>
  <c r="K57" i="2"/>
  <c r="J57" i="2"/>
  <c r="M57" i="2" s="1"/>
  <c r="N57" i="2" s="1"/>
  <c r="O57" i="2" s="1"/>
  <c r="F57" i="2"/>
  <c r="L56" i="2"/>
  <c r="K56" i="2"/>
  <c r="M56" i="2" s="1"/>
  <c r="N56" i="2" s="1"/>
  <c r="O56" i="2" s="1"/>
  <c r="J56" i="2"/>
  <c r="F56" i="2"/>
  <c r="N55" i="2"/>
  <c r="O55" i="2" s="1"/>
  <c r="L55" i="2"/>
  <c r="K55" i="2"/>
  <c r="J55" i="2"/>
  <c r="M55" i="2" s="1"/>
  <c r="F55" i="2"/>
  <c r="L54" i="2"/>
  <c r="K54" i="2"/>
  <c r="M54" i="2" s="1"/>
  <c r="N54" i="2" s="1"/>
  <c r="O54" i="2" s="1"/>
  <c r="J54" i="2"/>
  <c r="F54" i="2"/>
  <c r="L53" i="2"/>
  <c r="K53" i="2"/>
  <c r="J53" i="2"/>
  <c r="M53" i="2" s="1"/>
  <c r="N53" i="2" s="1"/>
  <c r="O53" i="2" s="1"/>
  <c r="F53" i="2"/>
  <c r="L52" i="2"/>
  <c r="K52" i="2"/>
  <c r="M52" i="2" s="1"/>
  <c r="N52" i="2" s="1"/>
  <c r="O52" i="2" s="1"/>
  <c r="J52" i="2"/>
  <c r="F52" i="2"/>
  <c r="N51" i="2"/>
  <c r="O51" i="2" s="1"/>
  <c r="L51" i="2"/>
  <c r="K51" i="2"/>
  <c r="J51" i="2"/>
  <c r="M51" i="2" s="1"/>
  <c r="N50" i="2"/>
  <c r="O50" i="2" s="1"/>
  <c r="L50" i="2"/>
  <c r="K50" i="2"/>
  <c r="J50" i="2"/>
  <c r="M50" i="2" s="1"/>
  <c r="F50" i="2"/>
  <c r="L49" i="2"/>
  <c r="K49" i="2"/>
  <c r="M49" i="2" s="1"/>
  <c r="N49" i="2" s="1"/>
  <c r="O49" i="2" s="1"/>
  <c r="J49" i="2"/>
  <c r="F49" i="2"/>
  <c r="L48" i="2"/>
  <c r="K48" i="2"/>
  <c r="J48" i="2"/>
  <c r="M48" i="2" s="1"/>
  <c r="N48" i="2" s="1"/>
  <c r="O48" i="2" s="1"/>
  <c r="F48" i="2"/>
  <c r="L47" i="2"/>
  <c r="K47" i="2"/>
  <c r="M47" i="2" s="1"/>
  <c r="N47" i="2" s="1"/>
  <c r="O47" i="2" s="1"/>
  <c r="J47" i="2"/>
  <c r="F47" i="2"/>
  <c r="N46" i="2"/>
  <c r="O46" i="2" s="1"/>
  <c r="L46" i="2"/>
  <c r="K46" i="2"/>
  <c r="J46" i="2"/>
  <c r="M46" i="2" s="1"/>
  <c r="F46" i="2"/>
  <c r="L45" i="2"/>
  <c r="K45" i="2"/>
  <c r="M45" i="2" s="1"/>
  <c r="N45" i="2" s="1"/>
  <c r="O45" i="2" s="1"/>
  <c r="J45" i="2"/>
  <c r="F45" i="2"/>
  <c r="L44" i="2"/>
  <c r="K44" i="2"/>
  <c r="J44" i="2"/>
  <c r="M44" i="2" s="1"/>
  <c r="N44" i="2" s="1"/>
  <c r="O44" i="2" s="1"/>
  <c r="F44" i="2"/>
  <c r="L43" i="2"/>
  <c r="K43" i="2"/>
  <c r="M43" i="2" s="1"/>
  <c r="N43" i="2" s="1"/>
  <c r="O43" i="2" s="1"/>
  <c r="J43" i="2"/>
  <c r="F43" i="2"/>
  <c r="N42" i="2"/>
  <c r="O42" i="2" s="1"/>
  <c r="L42" i="2"/>
  <c r="K42" i="2"/>
  <c r="J42" i="2"/>
  <c r="M42" i="2" s="1"/>
  <c r="F42" i="2"/>
  <c r="L41" i="2"/>
  <c r="K41" i="2"/>
  <c r="M41" i="2" s="1"/>
  <c r="N41" i="2" s="1"/>
  <c r="O41" i="2" s="1"/>
  <c r="J41" i="2"/>
  <c r="F41" i="2"/>
  <c r="L40" i="2"/>
  <c r="K40" i="2"/>
  <c r="J40" i="2"/>
  <c r="M40" i="2" s="1"/>
  <c r="N40" i="2" s="1"/>
  <c r="O40" i="2" s="1"/>
  <c r="F40" i="2"/>
  <c r="L39" i="2"/>
  <c r="K39" i="2"/>
  <c r="M39" i="2" s="1"/>
  <c r="N39" i="2" s="1"/>
  <c r="O39" i="2" s="1"/>
  <c r="J39" i="2"/>
  <c r="F39" i="2"/>
  <c r="N38" i="2"/>
  <c r="O38" i="2" s="1"/>
  <c r="L38" i="2"/>
  <c r="K38" i="2"/>
  <c r="J38" i="2"/>
  <c r="M38" i="2" s="1"/>
  <c r="F38" i="2"/>
  <c r="L37" i="2"/>
  <c r="K37" i="2"/>
  <c r="M37" i="2" s="1"/>
  <c r="N37" i="2" s="1"/>
  <c r="O37" i="2" s="1"/>
  <c r="J37" i="2"/>
  <c r="F37" i="2"/>
  <c r="L36" i="2"/>
  <c r="K36" i="2"/>
  <c r="J36" i="2"/>
  <c r="M36" i="2" s="1"/>
  <c r="N36" i="2" s="1"/>
  <c r="O36" i="2" s="1"/>
  <c r="F36" i="2"/>
  <c r="L35" i="2"/>
  <c r="K35" i="2"/>
  <c r="M35" i="2" s="1"/>
  <c r="N35" i="2" s="1"/>
  <c r="O35" i="2" s="1"/>
  <c r="J35" i="2"/>
  <c r="F35" i="2"/>
  <c r="L34" i="2"/>
  <c r="K34" i="2"/>
  <c r="J34" i="2"/>
  <c r="M34" i="2" s="1"/>
  <c r="N34" i="2" s="1"/>
  <c r="O34" i="2" s="1"/>
  <c r="F34" i="2"/>
  <c r="L33" i="2"/>
  <c r="K33" i="2"/>
  <c r="M33" i="2" s="1"/>
  <c r="N33" i="2" s="1"/>
  <c r="O33" i="2" s="1"/>
  <c r="J33" i="2"/>
  <c r="F33" i="2"/>
  <c r="L32" i="2"/>
  <c r="K32" i="2"/>
  <c r="J32" i="2"/>
  <c r="M32" i="2" s="1"/>
  <c r="N32" i="2" s="1"/>
  <c r="O32" i="2" s="1"/>
  <c r="F32" i="2"/>
  <c r="L31" i="2"/>
  <c r="K31" i="2"/>
  <c r="M31" i="2" s="1"/>
  <c r="N31" i="2" s="1"/>
  <c r="O31" i="2" s="1"/>
  <c r="J31" i="2"/>
  <c r="F31" i="2"/>
  <c r="L30" i="2"/>
  <c r="K30" i="2"/>
  <c r="J30" i="2"/>
  <c r="M30" i="2" s="1"/>
  <c r="N30" i="2" s="1"/>
  <c r="O30" i="2" s="1"/>
  <c r="F30" i="2"/>
  <c r="L29" i="2"/>
  <c r="K29" i="2"/>
  <c r="M29" i="2" s="1"/>
  <c r="N29" i="2" s="1"/>
  <c r="O29" i="2" s="1"/>
  <c r="J29" i="2"/>
  <c r="F29" i="2"/>
  <c r="L28" i="2"/>
  <c r="K28" i="2"/>
  <c r="J28" i="2"/>
  <c r="M28" i="2" s="1"/>
  <c r="N28" i="2" s="1"/>
  <c r="O28" i="2" s="1"/>
  <c r="F28" i="2"/>
  <c r="L27" i="2"/>
  <c r="K27" i="2"/>
  <c r="M27" i="2" s="1"/>
  <c r="N27" i="2" s="1"/>
  <c r="O27" i="2" s="1"/>
  <c r="J27" i="2"/>
  <c r="F27" i="2"/>
  <c r="L26" i="2"/>
  <c r="K26" i="2"/>
  <c r="J26" i="2"/>
  <c r="M26" i="2" s="1"/>
  <c r="N26" i="2" s="1"/>
  <c r="O26" i="2" s="1"/>
  <c r="F26" i="2"/>
  <c r="L25" i="2"/>
  <c r="K25" i="2"/>
  <c r="M25" i="2" s="1"/>
  <c r="N25" i="2" s="1"/>
  <c r="O25" i="2" s="1"/>
  <c r="J25" i="2"/>
  <c r="F25" i="2"/>
  <c r="L24" i="2"/>
  <c r="K24" i="2"/>
  <c r="M24" i="2" s="1"/>
  <c r="N24" i="2" s="1"/>
  <c r="O24" i="2" s="1"/>
  <c r="F24" i="2"/>
  <c r="L23" i="2"/>
  <c r="K23" i="2"/>
  <c r="J23" i="2"/>
  <c r="M23" i="2" s="1"/>
  <c r="N23" i="2" s="1"/>
  <c r="O23" i="2" s="1"/>
  <c r="F23" i="2"/>
  <c r="L22" i="2"/>
  <c r="K22" i="2"/>
  <c r="M22" i="2" s="1"/>
  <c r="N22" i="2" s="1"/>
  <c r="O22" i="2" s="1"/>
  <c r="F22" i="2"/>
  <c r="L21" i="2"/>
  <c r="K21" i="2"/>
  <c r="M21" i="2" s="1"/>
  <c r="N21" i="2" s="1"/>
  <c r="O21" i="2" s="1"/>
  <c r="J21" i="2"/>
  <c r="F21" i="2"/>
  <c r="L20" i="2"/>
  <c r="K20" i="2"/>
  <c r="J20" i="2"/>
  <c r="M20" i="2" s="1"/>
  <c r="N20" i="2" s="1"/>
  <c r="O20" i="2" s="1"/>
  <c r="F20" i="2"/>
  <c r="L19" i="2"/>
  <c r="K19" i="2"/>
  <c r="M19" i="2" s="1"/>
  <c r="N19" i="2" s="1"/>
  <c r="O19" i="2" s="1"/>
  <c r="J19" i="2"/>
  <c r="F19" i="2"/>
  <c r="L18" i="2"/>
  <c r="K18" i="2"/>
  <c r="J18" i="2"/>
  <c r="M18" i="2" s="1"/>
  <c r="N18" i="2" s="1"/>
  <c r="O18" i="2" s="1"/>
  <c r="F18" i="2"/>
  <c r="L17" i="2"/>
  <c r="K17" i="2"/>
  <c r="M17" i="2" s="1"/>
  <c r="N17" i="2" s="1"/>
  <c r="O17" i="2" s="1"/>
  <c r="J17" i="2"/>
  <c r="F17" i="2"/>
  <c r="L16" i="2"/>
  <c r="K16" i="2"/>
  <c r="J16" i="2"/>
  <c r="M16" i="2" s="1"/>
  <c r="N16" i="2" s="1"/>
  <c r="O16" i="2" s="1"/>
  <c r="F16" i="2"/>
  <c r="L15" i="2"/>
  <c r="K15" i="2"/>
  <c r="M15" i="2" s="1"/>
  <c r="N15" i="2" s="1"/>
  <c r="O15" i="2" s="1"/>
  <c r="J15" i="2"/>
  <c r="F15" i="2"/>
  <c r="L14" i="2"/>
  <c r="K14" i="2"/>
  <c r="J14" i="2"/>
  <c r="M14" i="2" s="1"/>
  <c r="N14" i="2" s="1"/>
  <c r="O14" i="2" s="1"/>
  <c r="F14" i="2"/>
  <c r="L13" i="2"/>
  <c r="K13" i="2"/>
  <c r="M13" i="2" s="1"/>
  <c r="N13" i="2" s="1"/>
  <c r="O13" i="2" s="1"/>
  <c r="J13" i="2"/>
  <c r="F13" i="2"/>
  <c r="L12" i="2"/>
  <c r="K12" i="2"/>
  <c r="J12" i="2"/>
  <c r="M12" i="2" s="1"/>
  <c r="N12" i="2" s="1"/>
  <c r="O12" i="2" s="1"/>
  <c r="F12" i="2"/>
  <c r="L11" i="2"/>
  <c r="K11" i="2"/>
  <c r="M11" i="2" s="1"/>
  <c r="N11" i="2" s="1"/>
  <c r="O11" i="2" s="1"/>
  <c r="J11" i="2"/>
  <c r="F11" i="2"/>
  <c r="L10" i="2"/>
  <c r="K10" i="2"/>
  <c r="J10" i="2"/>
  <c r="M10" i="2" s="1"/>
  <c r="N10" i="2" s="1"/>
  <c r="O10" i="2" s="1"/>
  <c r="F10" i="2"/>
  <c r="L9" i="2"/>
  <c r="K9" i="2"/>
  <c r="M9" i="2" s="1"/>
  <c r="N9" i="2" s="1"/>
  <c r="O9" i="2" s="1"/>
  <c r="J9" i="2"/>
  <c r="F9" i="2"/>
  <c r="L8" i="2"/>
  <c r="K8" i="2"/>
  <c r="J8" i="2"/>
  <c r="M8" i="2" s="1"/>
  <c r="N8" i="2" s="1"/>
  <c r="O8" i="2" s="1"/>
  <c r="F8" i="2"/>
  <c r="L7" i="2"/>
  <c r="K7" i="2"/>
  <c r="M7" i="2" s="1"/>
  <c r="N7" i="2" s="1"/>
  <c r="O7" i="2" s="1"/>
  <c r="J7" i="2"/>
  <c r="F7" i="2"/>
  <c r="L6" i="2"/>
  <c r="K6" i="2"/>
  <c r="J6" i="2"/>
  <c r="J152" i="2" s="1"/>
  <c r="F6" i="2"/>
  <c r="F152" i="2" s="1"/>
  <c r="M6" i="2" l="1"/>
  <c r="N6" i="2" s="1"/>
  <c r="M105" i="2"/>
  <c r="N105" i="2" s="1"/>
  <c r="O105" i="2" s="1"/>
  <c r="M120" i="2"/>
  <c r="N120" i="2" s="1"/>
  <c r="O120" i="2" s="1"/>
  <c r="M121" i="2"/>
  <c r="N121" i="2" s="1"/>
  <c r="O121" i="2" s="1"/>
  <c r="M122" i="2"/>
  <c r="N122" i="2" s="1"/>
  <c r="O122" i="2" s="1"/>
  <c r="M123" i="2"/>
  <c r="N123" i="2" s="1"/>
  <c r="O123" i="2" s="1"/>
  <c r="M124" i="2"/>
  <c r="N124" i="2" s="1"/>
  <c r="O124" i="2" s="1"/>
  <c r="M125" i="2"/>
  <c r="N125" i="2" s="1"/>
  <c r="O125" i="2" s="1"/>
  <c r="M126" i="2"/>
  <c r="N126" i="2" s="1"/>
  <c r="O126" i="2" s="1"/>
  <c r="M127" i="2"/>
  <c r="N127" i="2" s="1"/>
  <c r="O127" i="2" s="1"/>
  <c r="M128" i="2"/>
  <c r="N128" i="2" s="1"/>
  <c r="O128" i="2" s="1"/>
  <c r="M129" i="2"/>
  <c r="N129" i="2" s="1"/>
  <c r="O129" i="2" s="1"/>
  <c r="M130" i="2"/>
  <c r="N130" i="2" s="1"/>
  <c r="O130" i="2" s="1"/>
  <c r="M131" i="2"/>
  <c r="N131" i="2" s="1"/>
  <c r="O131" i="2" s="1"/>
  <c r="M132" i="2"/>
  <c r="N132" i="2" s="1"/>
  <c r="O132" i="2" s="1"/>
  <c r="M133" i="2"/>
  <c r="N133" i="2" s="1"/>
  <c r="O133" i="2" s="1"/>
  <c r="M134" i="2"/>
  <c r="N134" i="2" s="1"/>
  <c r="O134" i="2" s="1"/>
  <c r="M135" i="2"/>
  <c r="N135" i="2" s="1"/>
  <c r="O135" i="2" s="1"/>
  <c r="M136" i="2"/>
  <c r="N136" i="2" s="1"/>
  <c r="O136" i="2" s="1"/>
  <c r="M137" i="2"/>
  <c r="N137" i="2" s="1"/>
  <c r="O137" i="2" s="1"/>
  <c r="M138" i="2"/>
  <c r="N138" i="2" s="1"/>
  <c r="O138" i="2" s="1"/>
  <c r="M139" i="2"/>
  <c r="N139" i="2" s="1"/>
  <c r="O139" i="2" s="1"/>
  <c r="M140" i="2"/>
  <c r="N140" i="2" s="1"/>
  <c r="O140" i="2" s="1"/>
  <c r="M141" i="2"/>
  <c r="N141" i="2" s="1"/>
  <c r="O141" i="2" s="1"/>
  <c r="M142" i="2"/>
  <c r="N142" i="2" s="1"/>
  <c r="O142" i="2" s="1"/>
  <c r="M143" i="2"/>
  <c r="N143" i="2" s="1"/>
  <c r="O143" i="2" s="1"/>
  <c r="M144" i="2"/>
  <c r="N144" i="2" s="1"/>
  <c r="O144" i="2" s="1"/>
  <c r="N152" i="2" l="1"/>
  <c r="O6" i="2"/>
  <c r="O152" i="2" s="1"/>
</calcChain>
</file>

<file path=xl/comments1.xml><?xml version="1.0" encoding="utf-8"?>
<comments xmlns="http://schemas.openxmlformats.org/spreadsheetml/2006/main">
  <authors>
    <author>Svinar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более 3 замечаний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2 ошибки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4 ошибки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04"/>
          </rPr>
          <t>Svinar:</t>
        </r>
        <r>
          <rPr>
            <sz val="9"/>
            <color indexed="81"/>
            <rFont val="Tahoma"/>
            <family val="2"/>
            <charset val="204"/>
          </rPr>
          <t xml:space="preserve">
гнутик</t>
        </r>
      </text>
    </comment>
  </commentList>
</comments>
</file>

<file path=xl/sharedStrings.xml><?xml version="1.0" encoding="utf-8"?>
<sst xmlns="http://schemas.openxmlformats.org/spreadsheetml/2006/main" count="193" uniqueCount="193">
  <si>
    <t>Таблица критериев оценки техников</t>
  </si>
  <si>
    <t>№ п/п</t>
  </si>
  <si>
    <t>Наименование показателя</t>
  </si>
  <si>
    <t>% премии</t>
  </si>
  <si>
    <t>Условие начисления премии</t>
  </si>
  <si>
    <t>Формализованный показатель</t>
  </si>
  <si>
    <t>1.</t>
  </si>
  <si>
    <t xml:space="preserve">Выполнение установленного объема обработки информации (количество протоколов в смену) </t>
  </si>
  <si>
    <t xml:space="preserve">Отчет </t>
  </si>
  <si>
    <t>≧100%&lt;115%, за каждые 5 %</t>
  </si>
  <si>
    <t>≧90%&lt;100%, за каждый 1 %</t>
  </si>
  <si>
    <t>≧80%&lt;90%, за каждые 1 %</t>
  </si>
  <si>
    <t>&lt;80%</t>
  </si>
  <si>
    <t>2.</t>
  </si>
  <si>
    <t>Качество работ</t>
  </si>
  <si>
    <t>нет ошибок</t>
  </si>
  <si>
    <t>Отчет</t>
  </si>
  <si>
    <t>за каждую 1 ошибку</t>
  </si>
  <si>
    <t>Более 5 ошибок</t>
  </si>
  <si>
    <t>3.</t>
  </si>
  <si>
    <t>Трудовая и исполнительская дисциплина</t>
  </si>
  <si>
    <t>нет замечаний</t>
  </si>
  <si>
    <t>Замечание, оформленное в виде служебной записки</t>
  </si>
  <si>
    <t>за каждое 1 замечание</t>
  </si>
  <si>
    <t>&gt;3 замечаний</t>
  </si>
  <si>
    <t>Итого:</t>
  </si>
  <si>
    <t>№п/п</t>
  </si>
  <si>
    <t>Таб.№</t>
  </si>
  <si>
    <t>Ф.И.О. техника</t>
  </si>
  <si>
    <t>Фактически отработано</t>
  </si>
  <si>
    <t>% выполнения объема работ</t>
  </si>
  <si>
    <t>Качество</t>
  </si>
  <si>
    <t>Дисциплина</t>
  </si>
  <si>
    <t>выполнение объема работы</t>
  </si>
  <si>
    <t>качество работы</t>
  </si>
  <si>
    <t>дисциплина</t>
  </si>
  <si>
    <t>% начисления</t>
  </si>
  <si>
    <t>Сумма премии к начислению</t>
  </si>
  <si>
    <t>Отклонение
(Было/преложение)</t>
  </si>
  <si>
    <t>Дни</t>
  </si>
  <si>
    <t>Оклад, руб.</t>
  </si>
  <si>
    <t>Базовая сумма премии</t>
  </si>
  <si>
    <t>Техники</t>
  </si>
  <si>
    <t>Абзалетдинов Х.Х</t>
  </si>
  <si>
    <t>Абрамова И.А.</t>
  </si>
  <si>
    <t>Ананьева Е.И.</t>
  </si>
  <si>
    <t>Банникова В.И.</t>
  </si>
  <si>
    <t>Батайлова И.А.</t>
  </si>
  <si>
    <t>Безрукова О.В.</t>
  </si>
  <si>
    <t>Белалов Р.А.</t>
  </si>
  <si>
    <t>Бенкина И.Г.</t>
  </si>
  <si>
    <t>Беседин К.И.</t>
  </si>
  <si>
    <t>Благова С.С.</t>
  </si>
  <si>
    <t>Бобкин Д.В.</t>
  </si>
  <si>
    <t>Бормотов А.А.</t>
  </si>
  <si>
    <t>Броварник М.В.</t>
  </si>
  <si>
    <t>Бронскова Н.И.</t>
  </si>
  <si>
    <t>Бурлака Антон Юрьевич</t>
  </si>
  <si>
    <t>Виноградова Т.В.</t>
  </si>
  <si>
    <t>Воронин Д.В.</t>
  </si>
  <si>
    <t>Воротилова Е.Н.</t>
  </si>
  <si>
    <t>Герасимов Б.Е.</t>
  </si>
  <si>
    <t>Голубева Ю.П.</t>
  </si>
  <si>
    <t>Гомарцева Л.</t>
  </si>
  <si>
    <t>Горохова Е.Ю.</t>
  </si>
  <si>
    <t>Горохова Ю.Ю.</t>
  </si>
  <si>
    <t>Гречин К.Ю.</t>
  </si>
  <si>
    <t>Гришко А.С.</t>
  </si>
  <si>
    <t>Гурьянова И.А.</t>
  </si>
  <si>
    <t>Даниленко Е.В.</t>
  </si>
  <si>
    <t>Даренина И.В.</t>
  </si>
  <si>
    <t>Дегтярев А.В.</t>
  </si>
  <si>
    <t>Демченко А.И.</t>
  </si>
  <si>
    <t>Дороженок Л.А.</t>
  </si>
  <si>
    <t>Доронькин В.А.</t>
  </si>
  <si>
    <t>Душенков Н.В.</t>
  </si>
  <si>
    <t>Евсеева С.Ю.</t>
  </si>
  <si>
    <t>Евтушенко Д.Ю.</t>
  </si>
  <si>
    <t>Егорова С.Н.</t>
  </si>
  <si>
    <t>Елагин М.С.</t>
  </si>
  <si>
    <t>Еремочкина А.А.</t>
  </si>
  <si>
    <t>Ермакова С.А.</t>
  </si>
  <si>
    <t>Ерменин О.А.</t>
  </si>
  <si>
    <t>Ермилова И.В.</t>
  </si>
  <si>
    <t>Еськин А.С.</t>
  </si>
  <si>
    <t>Жигунов Д.Ю.</t>
  </si>
  <si>
    <t>Жузбаева Р.С.</t>
  </si>
  <si>
    <t>Зангиева Э.М.</t>
  </si>
  <si>
    <t>Зайцева Зинаида Григорьевна</t>
  </si>
  <si>
    <t>Звонцова Ю.К.</t>
  </si>
  <si>
    <t>Зорина Ю.В.</t>
  </si>
  <si>
    <t>Иващенкова Л.В.</t>
  </si>
  <si>
    <t>Илларионова О.В.</t>
  </si>
  <si>
    <t>Исхакова Г.Х.</t>
  </si>
  <si>
    <t>Каминская К.Б.</t>
  </si>
  <si>
    <t>Каминский О.Ю.</t>
  </si>
  <si>
    <t>Карпова А.В.</t>
  </si>
  <si>
    <t>Карягин И.А.</t>
  </si>
  <si>
    <t>Касатикова Н.Г.</t>
  </si>
  <si>
    <t>Кашеварова М.Ю.</t>
  </si>
  <si>
    <t>Костюрина Ирина Михайловна</t>
  </si>
  <si>
    <t>Котенко В.В.</t>
  </si>
  <si>
    <t>Краснова Е.В.</t>
  </si>
  <si>
    <t>Крутуха О.А.</t>
  </si>
  <si>
    <t>Кручкина Е.Ю.</t>
  </si>
  <si>
    <t>Крючкова И.В.</t>
  </si>
  <si>
    <t>Кудрявцева Т.Е.</t>
  </si>
  <si>
    <t>Кузнецов О.</t>
  </si>
  <si>
    <t>Кузнецов Р.</t>
  </si>
  <si>
    <t>Кузовин А.В.</t>
  </si>
  <si>
    <t>Кузьмичев Сергей Васильевич</t>
  </si>
  <si>
    <t>Кучеева К.Н.</t>
  </si>
  <si>
    <t>Лапшин Н.В.</t>
  </si>
  <si>
    <t>Лезедева М.Г.</t>
  </si>
  <si>
    <t>Литвинова Е.Е.</t>
  </si>
  <si>
    <t>Лобова С.В.</t>
  </si>
  <si>
    <t>Логвина Е.А.</t>
  </si>
  <si>
    <t>Логунова О.Е.</t>
  </si>
  <si>
    <t>Лукьянец Т.Г.</t>
  </si>
  <si>
    <t>Мазманова А.Т.</t>
  </si>
  <si>
    <t>Максимова О.В.</t>
  </si>
  <si>
    <t>Малова М.В.</t>
  </si>
  <si>
    <t>Мальцев Дмитрий Леонидович</t>
  </si>
  <si>
    <t>Маркина В.П.</t>
  </si>
  <si>
    <t>Мартьянов А.А.  новен.</t>
  </si>
  <si>
    <t>Массова В.   новен.</t>
  </si>
  <si>
    <t>Матвеев Алексей Борисович</t>
  </si>
  <si>
    <t>Матвеев И.В.</t>
  </si>
  <si>
    <t>Матвеева Анастасия Васильевна</t>
  </si>
  <si>
    <t>Минаева Е.Ю.</t>
  </si>
  <si>
    <t>Минаев В.В.</t>
  </si>
  <si>
    <t>Мирошниченко Н.В.</t>
  </si>
  <si>
    <t xml:space="preserve">Мирошниченко А. </t>
  </si>
  <si>
    <t>Митин И.П.</t>
  </si>
  <si>
    <t>Митяговский В.Н.</t>
  </si>
  <si>
    <t>Михайлов А.Г.</t>
  </si>
  <si>
    <t>Наумов Д.Д.</t>
  </si>
  <si>
    <t>Некрасова О.В.</t>
  </si>
  <si>
    <t>Нечипуренко А.А.</t>
  </si>
  <si>
    <t>Никитина А.В.</t>
  </si>
  <si>
    <t>Николаева Н.С.</t>
  </si>
  <si>
    <t>Олишевская М.А.</t>
  </si>
  <si>
    <t>Омельченко И.А.</t>
  </si>
  <si>
    <t>Паукова Е.С.</t>
  </si>
  <si>
    <t>Плотников В.В.</t>
  </si>
  <si>
    <t>Погорельцева Т.В.</t>
  </si>
  <si>
    <t>Полищук Д.  новен.</t>
  </si>
  <si>
    <t>Половов М.А.</t>
  </si>
  <si>
    <t>Попова М.Ю.</t>
  </si>
  <si>
    <t>Проходцев Г.Н.</t>
  </si>
  <si>
    <t>Пшенова А.А.</t>
  </si>
  <si>
    <t>Пушкарева Наталия Алексеевна</t>
  </si>
  <si>
    <t>Редькина А.В.</t>
  </si>
  <si>
    <t>Родичева О.В.</t>
  </si>
  <si>
    <t>Романова А.В.</t>
  </si>
  <si>
    <t>Румынская С.В.</t>
  </si>
  <si>
    <t>Савельева Ю.А.</t>
  </si>
  <si>
    <t>Салычев К.А</t>
  </si>
  <si>
    <t>Саморукова Е.Н.</t>
  </si>
  <si>
    <t>Сафронов А.В.</t>
  </si>
  <si>
    <t>Сафронова Ю.А.</t>
  </si>
  <si>
    <t>Сергеев А.А.</t>
  </si>
  <si>
    <t>Сергеева О.А.</t>
  </si>
  <si>
    <t>Сигаркина Н.Н.</t>
  </si>
  <si>
    <t>Сидорина Е.А.</t>
  </si>
  <si>
    <t>Силяев С.В.</t>
  </si>
  <si>
    <t>Скворцова О.В.</t>
  </si>
  <si>
    <t>Смолова М.А.</t>
  </si>
  <si>
    <t>Сокова Ю.Т.</t>
  </si>
  <si>
    <t>Соловьева О.А.</t>
  </si>
  <si>
    <t>Станкевич М.В.</t>
  </si>
  <si>
    <t>Степанова И.Н.</t>
  </si>
  <si>
    <t>Степанян К.А.</t>
  </si>
  <si>
    <t>Тимакина М.Г.</t>
  </si>
  <si>
    <t>Трегубова Е.И.</t>
  </si>
  <si>
    <t>Трофимова Т.А.</t>
  </si>
  <si>
    <t>Туманова Н.В.</t>
  </si>
  <si>
    <t>Филяшкин С.А.</t>
  </si>
  <si>
    <t>Харина Е.Г.</t>
  </si>
  <si>
    <t>Хмелевская О.Ю.</t>
  </si>
  <si>
    <t>Ходос Е.Л.</t>
  </si>
  <si>
    <t>Хомяков А.А.</t>
  </si>
  <si>
    <t>Черкасова Е.Ю.</t>
  </si>
  <si>
    <t>Чирков С.А.</t>
  </si>
  <si>
    <t>Шалатонин А.В.</t>
  </si>
  <si>
    <t>Шапошникова Е.Н.</t>
  </si>
  <si>
    <t>Шлеева Е.А.</t>
  </si>
  <si>
    <t>Шмыгылина Н.Н.</t>
  </si>
  <si>
    <t>Щербаков Е.В.</t>
  </si>
  <si>
    <t>Итого</t>
  </si>
  <si>
    <t>Дополнительное премирование за ув. объем обработанной информации</t>
  </si>
  <si>
    <t>Факт выполнения за месяц</t>
  </si>
  <si>
    <t xml:space="preserve">% премии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</si>
</sst>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2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</font>
    <font>
      <sz val="12"/>
      <name val="바탕체"/>
      <family val="1"/>
      <charset val="129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0">
    <xf numFmtId="0" fontId="0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>
      <alignment horizontal="left"/>
    </xf>
    <xf numFmtId="0" fontId="9" fillId="0" borderId="0">
      <alignment horizontal="left"/>
    </xf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" fillId="0" borderId="0"/>
    <xf numFmtId="43" fontId="9" fillId="0" borderId="0" applyFont="0" applyFill="0" applyBorder="0" applyAlignment="0" applyProtection="0"/>
    <xf numFmtId="0" fontId="12" fillId="0" borderId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left" vertical="top" wrapText="1"/>
    </xf>
    <xf numFmtId="2" fontId="13" fillId="0" borderId="0" xfId="0" applyNumberFormat="1" applyFont="1" applyBorder="1" applyAlignment="1" applyProtection="1">
      <alignment horizontal="left" vertical="top" wrapText="1"/>
    </xf>
    <xf numFmtId="0" fontId="14" fillId="0" borderId="0" xfId="0" applyFont="1"/>
    <xf numFmtId="0" fontId="13" fillId="0" borderId="8" xfId="0" applyFont="1" applyBorder="1" applyAlignment="1" applyProtection="1">
      <alignment horizontal="center" vertical="top" wrapText="1"/>
    </xf>
    <xf numFmtId="0" fontId="13" fillId="0" borderId="9" xfId="0" applyFont="1" applyBorder="1" applyAlignment="1" applyProtection="1">
      <alignment horizontal="center" vertical="top" wrapText="1"/>
    </xf>
    <xf numFmtId="0" fontId="15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9" fontId="16" fillId="0" borderId="12" xfId="0" applyNumberFormat="1" applyFont="1" applyBorder="1" applyAlignment="1" applyProtection="1">
      <alignment horizontal="center" vertical="center" wrapText="1"/>
    </xf>
    <xf numFmtId="2" fontId="16" fillId="0" borderId="14" xfId="0" applyNumberFormat="1" applyFont="1" applyBorder="1" applyAlignment="1" applyProtection="1">
      <alignment horizontal="center" vertical="center" wrapText="1"/>
    </xf>
    <xf numFmtId="2" fontId="16" fillId="0" borderId="13" xfId="0" applyNumberFormat="1" applyFont="1" applyBorder="1" applyAlignment="1" applyProtection="1">
      <alignment horizontal="center" vertical="center" wrapText="1"/>
    </xf>
    <xf numFmtId="2" fontId="16" fillId="0" borderId="10" xfId="0" applyNumberFormat="1" applyFont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textRotation="90"/>
    </xf>
    <xf numFmtId="0" fontId="13" fillId="0" borderId="16" xfId="0" applyFont="1" applyBorder="1" applyAlignment="1" applyProtection="1">
      <alignment horizontal="center" vertical="top" wrapText="1"/>
    </xf>
    <xf numFmtId="0" fontId="13" fillId="0" borderId="17" xfId="0" applyFont="1" applyBorder="1" applyAlignment="1" applyProtection="1">
      <alignment horizontal="center" vertical="top" wrapText="1"/>
    </xf>
    <xf numFmtId="0" fontId="15" fillId="0" borderId="18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top" wrapText="1"/>
    </xf>
    <xf numFmtId="0" fontId="16" fillId="0" borderId="19" xfId="0" applyFont="1" applyBorder="1" applyAlignment="1" applyProtection="1">
      <alignment horizontal="center" vertical="top" wrapText="1"/>
    </xf>
    <xf numFmtId="0" fontId="16" fillId="0" borderId="20" xfId="0" applyFont="1" applyBorder="1" applyAlignment="1" applyProtection="1">
      <alignment horizontal="center" vertical="top" wrapText="1"/>
    </xf>
    <xf numFmtId="0" fontId="16" fillId="0" borderId="21" xfId="0" applyFont="1" applyBorder="1" applyAlignment="1" applyProtection="1">
      <alignment horizontal="center" vertical="top" wrapText="1"/>
    </xf>
    <xf numFmtId="0" fontId="16" fillId="0" borderId="22" xfId="0" applyFont="1" applyBorder="1" applyAlignment="1" applyProtection="1">
      <alignment horizontal="center" vertical="top" wrapText="1"/>
    </xf>
    <xf numFmtId="2" fontId="16" fillId="0" borderId="23" xfId="0" applyNumberFormat="1" applyFont="1" applyBorder="1" applyAlignment="1" applyProtection="1">
      <alignment horizontal="center" vertical="center" wrapText="1"/>
    </xf>
    <xf numFmtId="2" fontId="16" fillId="0" borderId="22" xfId="0" applyNumberFormat="1" applyFont="1" applyBorder="1" applyAlignment="1" applyProtection="1">
      <alignment horizontal="center" vertical="center" wrapText="1"/>
    </xf>
    <xf numFmtId="2" fontId="16" fillId="0" borderId="18" xfId="0" applyNumberFormat="1" applyFont="1" applyBorder="1" applyAlignment="1" applyProtection="1">
      <alignment horizontal="center" vertical="center" wrapText="1"/>
    </xf>
    <xf numFmtId="0" fontId="16" fillId="0" borderId="2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textRotation="90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1" fontId="18" fillId="0" borderId="0" xfId="0" applyNumberFormat="1" applyFont="1" applyBorder="1" applyAlignment="1" applyProtection="1">
      <alignment horizontal="center" vertical="center" wrapText="1"/>
    </xf>
    <xf numFmtId="2" fontId="18" fillId="0" borderId="0" xfId="0" applyNumberFormat="1" applyFont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9" fillId="0" borderId="0" xfId="0" applyFont="1"/>
    <xf numFmtId="0" fontId="17" fillId="0" borderId="29" xfId="0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  <xf numFmtId="2" fontId="18" fillId="0" borderId="30" xfId="0" applyNumberFormat="1" applyFont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top" wrapText="1"/>
    </xf>
    <xf numFmtId="0" fontId="13" fillId="2" borderId="20" xfId="0" applyFont="1" applyFill="1" applyBorder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left" vertical="center" wrapText="1"/>
    </xf>
    <xf numFmtId="4" fontId="13" fillId="2" borderId="20" xfId="0" applyNumberFormat="1" applyFont="1" applyFill="1" applyBorder="1" applyAlignment="1" applyProtection="1">
      <alignment horizontal="center" vertical="center" wrapText="1"/>
    </xf>
    <xf numFmtId="10" fontId="13" fillId="2" borderId="20" xfId="0" applyNumberFormat="1" applyFont="1" applyFill="1" applyBorder="1" applyAlignment="1" applyProtection="1">
      <alignment horizontal="center" vertical="center" wrapText="1"/>
    </xf>
    <xf numFmtId="1" fontId="13" fillId="2" borderId="20" xfId="0" applyNumberFormat="1" applyFont="1" applyFill="1" applyBorder="1" applyAlignment="1" applyProtection="1">
      <alignment horizontal="center" vertical="center" wrapText="1"/>
    </xf>
    <xf numFmtId="9" fontId="20" fillId="3" borderId="20" xfId="0" applyNumberFormat="1" applyFont="1" applyFill="1" applyBorder="1" applyAlignment="1" applyProtection="1">
      <alignment horizontal="center" vertical="center" wrapText="1"/>
    </xf>
    <xf numFmtId="4" fontId="14" fillId="0" borderId="20" xfId="0" applyNumberFormat="1" applyFont="1" applyBorder="1"/>
    <xf numFmtId="0" fontId="13" fillId="0" borderId="31" xfId="0" applyFont="1" applyBorder="1" applyAlignment="1" applyProtection="1">
      <alignment horizontal="center" vertical="top" wrapText="1"/>
    </xf>
    <xf numFmtId="4" fontId="13" fillId="2" borderId="32" xfId="0" applyNumberFormat="1" applyFont="1" applyFill="1" applyBorder="1" applyAlignment="1" applyProtection="1">
      <alignment horizontal="center" vertical="center" wrapText="1"/>
    </xf>
    <xf numFmtId="4" fontId="13" fillId="2" borderId="33" xfId="0" applyNumberFormat="1" applyFont="1" applyFill="1" applyBorder="1" applyAlignment="1" applyProtection="1">
      <alignment horizontal="center" vertical="center" wrapText="1"/>
    </xf>
    <xf numFmtId="10" fontId="13" fillId="2" borderId="31" xfId="0" applyNumberFormat="1" applyFont="1" applyFill="1" applyBorder="1" applyAlignment="1" applyProtection="1">
      <alignment horizontal="center" vertical="center" wrapText="1"/>
    </xf>
    <xf numFmtId="9" fontId="20" fillId="0" borderId="20" xfId="0" applyNumberFormat="1" applyFont="1" applyFill="1" applyBorder="1" applyAlignment="1" applyProtection="1">
      <alignment horizontal="center" vertical="center" wrapText="1"/>
    </xf>
    <xf numFmtId="4" fontId="14" fillId="0" borderId="34" xfId="0" applyNumberFormat="1" applyFont="1" applyBorder="1"/>
    <xf numFmtId="0" fontId="21" fillId="0" borderId="31" xfId="0" applyFont="1" applyBorder="1" applyAlignment="1" applyProtection="1">
      <alignment horizontal="center" vertical="top" wrapText="1"/>
    </xf>
    <xf numFmtId="0" fontId="21" fillId="2" borderId="20" xfId="0" applyFont="1" applyFill="1" applyBorder="1" applyAlignment="1" applyProtection="1">
      <alignment horizontal="left" vertical="center" wrapText="1"/>
    </xf>
    <xf numFmtId="4" fontId="21" fillId="2" borderId="32" xfId="0" applyNumberFormat="1" applyFont="1" applyFill="1" applyBorder="1" applyAlignment="1" applyProtection="1">
      <alignment horizontal="center" vertical="center" wrapText="1"/>
    </xf>
    <xf numFmtId="4" fontId="21" fillId="2" borderId="33" xfId="0" applyNumberFormat="1" applyFont="1" applyFill="1" applyBorder="1" applyAlignment="1" applyProtection="1">
      <alignment horizontal="center" vertical="center" wrapText="1"/>
    </xf>
    <xf numFmtId="10" fontId="21" fillId="2" borderId="31" xfId="0" applyNumberFormat="1" applyFont="1" applyFill="1" applyBorder="1" applyAlignment="1" applyProtection="1">
      <alignment horizontal="center" vertical="center" wrapText="1"/>
    </xf>
    <xf numFmtId="4" fontId="21" fillId="2" borderId="20" xfId="0" applyNumberFormat="1" applyFont="1" applyFill="1" applyBorder="1" applyAlignment="1" applyProtection="1">
      <alignment horizontal="center" vertical="center" wrapText="1"/>
    </xf>
    <xf numFmtId="4" fontId="21" fillId="0" borderId="34" xfId="0" applyNumberFormat="1" applyFont="1" applyBorder="1"/>
    <xf numFmtId="0" fontId="21" fillId="0" borderId="0" xfId="0" applyFont="1"/>
    <xf numFmtId="0" fontId="22" fillId="2" borderId="20" xfId="0" applyFont="1" applyFill="1" applyBorder="1" applyAlignment="1" applyProtection="1">
      <alignment horizontal="left" vertical="center" wrapText="1"/>
    </xf>
    <xf numFmtId="4" fontId="22" fillId="2" borderId="32" xfId="0" applyNumberFormat="1" applyFont="1" applyFill="1" applyBorder="1" applyAlignment="1" applyProtection="1">
      <alignment horizontal="center" vertical="center" wrapText="1"/>
    </xf>
    <xf numFmtId="4" fontId="22" fillId="2" borderId="33" xfId="0" applyNumberFormat="1" applyFont="1" applyFill="1" applyBorder="1" applyAlignment="1" applyProtection="1">
      <alignment horizontal="center" vertical="center" wrapText="1"/>
    </xf>
    <xf numFmtId="10" fontId="22" fillId="2" borderId="31" xfId="0" applyNumberFormat="1" applyFont="1" applyFill="1" applyBorder="1" applyAlignment="1" applyProtection="1">
      <alignment horizontal="center" vertical="center" wrapText="1"/>
    </xf>
    <xf numFmtId="4" fontId="22" fillId="2" borderId="20" xfId="0" applyNumberFormat="1" applyFont="1" applyFill="1" applyBorder="1" applyAlignment="1" applyProtection="1">
      <alignment horizontal="center" vertical="center" wrapText="1"/>
    </xf>
    <xf numFmtId="4" fontId="22" fillId="0" borderId="34" xfId="0" applyNumberFormat="1" applyFont="1" applyBorder="1"/>
    <xf numFmtId="0" fontId="22" fillId="0" borderId="0" xfId="0" applyFont="1"/>
    <xf numFmtId="0" fontId="22" fillId="0" borderId="31" xfId="0" applyFont="1" applyBorder="1" applyAlignment="1" applyProtection="1">
      <alignment horizontal="center" vertical="top" wrapText="1"/>
    </xf>
    <xf numFmtId="0" fontId="13" fillId="0" borderId="9" xfId="0" applyFont="1" applyBorder="1" applyAlignment="1" applyProtection="1">
      <alignment horizontal="center" vertical="top" wrapText="1"/>
    </xf>
    <xf numFmtId="0" fontId="13" fillId="0" borderId="13" xfId="0" applyFont="1" applyBorder="1" applyAlignment="1" applyProtection="1">
      <alignment horizontal="center" vertical="top" wrapText="1"/>
    </xf>
    <xf numFmtId="0" fontId="16" fillId="0" borderId="14" xfId="0" applyFont="1" applyBorder="1" applyAlignment="1" applyProtection="1">
      <alignment horizontal="center" vertical="center" wrapText="1"/>
    </xf>
    <xf numFmtId="4" fontId="16" fillId="0" borderId="35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center" vertical="center" wrapText="1"/>
    </xf>
    <xf numFmtId="10" fontId="13" fillId="2" borderId="13" xfId="0" applyNumberFormat="1" applyFont="1" applyFill="1" applyBorder="1" applyAlignment="1" applyProtection="1">
      <alignment horizontal="center" vertical="center" wrapText="1"/>
    </xf>
    <xf numFmtId="2" fontId="16" fillId="0" borderId="14" xfId="0" applyNumberFormat="1" applyFont="1" applyBorder="1" applyAlignment="1" applyProtection="1">
      <alignment horizontal="center" vertical="center" wrapText="1"/>
    </xf>
    <xf numFmtId="4" fontId="14" fillId="0" borderId="36" xfId="0" applyNumberFormat="1" applyFont="1" applyBorder="1"/>
    <xf numFmtId="0" fontId="23" fillId="4" borderId="37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left" vertical="center" wrapText="1"/>
    </xf>
    <xf numFmtId="0" fontId="23" fillId="4" borderId="39" xfId="0" applyFont="1" applyFill="1" applyBorder="1" applyAlignment="1">
      <alignment horizontal="left" vertical="center" wrapText="1"/>
    </xf>
    <xf numFmtId="0" fontId="23" fillId="4" borderId="40" xfId="0" applyFont="1" applyFill="1" applyBorder="1"/>
    <xf numFmtId="2" fontId="23" fillId="4" borderId="40" xfId="0" applyNumberFormat="1" applyFont="1" applyFill="1" applyBorder="1"/>
    <xf numFmtId="4" fontId="24" fillId="4" borderId="40" xfId="0" applyNumberFormat="1" applyFont="1" applyFill="1" applyBorder="1" applyAlignment="1" applyProtection="1">
      <alignment horizontal="center" vertical="center" wrapText="1"/>
    </xf>
    <xf numFmtId="0" fontId="23" fillId="4" borderId="41" xfId="0" applyFont="1" applyFill="1" applyBorder="1"/>
    <xf numFmtId="0" fontId="25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16" fillId="0" borderId="31" xfId="0" applyFont="1" applyBorder="1" applyAlignment="1" applyProtection="1">
      <alignment horizontal="center" vertical="top" wrapText="1"/>
    </xf>
    <xf numFmtId="0" fontId="16" fillId="0" borderId="28" xfId="0" applyFont="1" applyBorder="1" applyAlignment="1" applyProtection="1">
      <alignment horizontal="center" vertical="top" wrapText="1"/>
    </xf>
    <xf numFmtId="0" fontId="13" fillId="0" borderId="32" xfId="0" applyFont="1" applyBorder="1" applyAlignment="1" applyProtection="1">
      <alignment horizontal="center" vertical="top" wrapText="1"/>
    </xf>
    <xf numFmtId="0" fontId="13" fillId="0" borderId="42" xfId="0" applyFont="1" applyBorder="1" applyAlignment="1" applyProtection="1">
      <alignment horizontal="center" vertical="top" wrapText="1"/>
    </xf>
    <xf numFmtId="0" fontId="13" fillId="0" borderId="43" xfId="0" applyFont="1" applyBorder="1" applyAlignment="1" applyProtection="1">
      <alignment horizontal="center" vertical="top" wrapText="1"/>
    </xf>
    <xf numFmtId="2" fontId="13" fillId="0" borderId="44" xfId="0" applyNumberFormat="1" applyFont="1" applyBorder="1" applyAlignment="1" applyProtection="1">
      <alignment horizontal="center" vertical="top" wrapText="1"/>
    </xf>
    <xf numFmtId="2" fontId="13" fillId="0" borderId="45" xfId="0" applyNumberFormat="1" applyFont="1" applyBorder="1" applyAlignment="1" applyProtection="1">
      <alignment horizontal="center" vertical="top" wrapText="1"/>
    </xf>
    <xf numFmtId="9" fontId="20" fillId="5" borderId="20" xfId="0" applyNumberFormat="1" applyFont="1" applyFill="1" applyBorder="1" applyAlignment="1" applyProtection="1">
      <alignment horizontal="center" vertical="center" wrapText="1"/>
    </xf>
  </cellXfs>
  <cellStyles count="380">
    <cellStyle name="0,0_x000a__x000a_NA_x000a__x000a_" xfId="1"/>
    <cellStyle name="Normalny_Arkusz1" xfId="2"/>
    <cellStyle name="Денежный 2" xfId="3"/>
    <cellStyle name="Денежный 6" xfId="4"/>
    <cellStyle name="Обычный" xfId="0" builtinId="0"/>
    <cellStyle name="Обычный 10" xfId="5"/>
    <cellStyle name="Обычный 10 10" xfId="6"/>
    <cellStyle name="Обычный 10 2" xfId="7"/>
    <cellStyle name="Обычный 10 2 2" xfId="8"/>
    <cellStyle name="Обычный 10 2 2 2" xfId="9"/>
    <cellStyle name="Обычный 10 2 3" xfId="10"/>
    <cellStyle name="Обычный 10 2 3 2" xfId="11"/>
    <cellStyle name="Обычный 10 2 4" xfId="12"/>
    <cellStyle name="Обычный 10 2 4 2" xfId="13"/>
    <cellStyle name="Обычный 10 2 5" xfId="14"/>
    <cellStyle name="Обычный 10 3" xfId="15"/>
    <cellStyle name="Обычный 10 3 2" xfId="16"/>
    <cellStyle name="Обычный 10 4" xfId="17"/>
    <cellStyle name="Обычный 10 4 2" xfId="18"/>
    <cellStyle name="Обычный 10 5" xfId="19"/>
    <cellStyle name="Обычный 10 5 2" xfId="20"/>
    <cellStyle name="Обычный 10 6" xfId="21"/>
    <cellStyle name="Обычный 10 7" xfId="22"/>
    <cellStyle name="Обычный 10 8" xfId="23"/>
    <cellStyle name="Обычный 10 9" xfId="24"/>
    <cellStyle name="Обычный 11" xfId="25"/>
    <cellStyle name="Обычный 11 10" xfId="26"/>
    <cellStyle name="Обычный 11 11" xfId="27"/>
    <cellStyle name="Обычный 11 12" xfId="28"/>
    <cellStyle name="Обычный 11 2" xfId="29"/>
    <cellStyle name="Обычный 11 2 2" xfId="30"/>
    <cellStyle name="Обычный 11 2 2 2" xfId="31"/>
    <cellStyle name="Обычный 11 2 3" xfId="32"/>
    <cellStyle name="Обычный 11 2 3 2" xfId="33"/>
    <cellStyle name="Обычный 11 2 4" xfId="34"/>
    <cellStyle name="Обычный 11 2 4 2" xfId="35"/>
    <cellStyle name="Обычный 11 2 5" xfId="36"/>
    <cellStyle name="Обычный 11 3" xfId="37"/>
    <cellStyle name="Обычный 11 3 2" xfId="38"/>
    <cellStyle name="Обычный 11 4" xfId="39"/>
    <cellStyle name="Обычный 11 4 2" xfId="40"/>
    <cellStyle name="Обычный 11 5" xfId="41"/>
    <cellStyle name="Обычный 11 5 2" xfId="42"/>
    <cellStyle name="Обычный 11 6" xfId="43"/>
    <cellStyle name="Обычный 11 7" xfId="44"/>
    <cellStyle name="Обычный 11 8" xfId="45"/>
    <cellStyle name="Обычный 11 9" xfId="46"/>
    <cellStyle name="Обычный 12" xfId="47"/>
    <cellStyle name="Обычный 12 2" xfId="48"/>
    <cellStyle name="Обычный 12 2 2" xfId="49"/>
    <cellStyle name="Обычный 12 2 2 2" xfId="50"/>
    <cellStyle name="Обычный 12 2 3" xfId="51"/>
    <cellStyle name="Обычный 12 2 3 2" xfId="52"/>
    <cellStyle name="Обычный 12 2 4" xfId="53"/>
    <cellStyle name="Обычный 12 2 4 2" xfId="54"/>
    <cellStyle name="Обычный 12 2 5" xfId="55"/>
    <cellStyle name="Обычный 12 3" xfId="56"/>
    <cellStyle name="Обычный 12 3 2" xfId="57"/>
    <cellStyle name="Обычный 12 4" xfId="58"/>
    <cellStyle name="Обычный 12 4 2" xfId="59"/>
    <cellStyle name="Обычный 12 5" xfId="60"/>
    <cellStyle name="Обычный 12 5 2" xfId="61"/>
    <cellStyle name="Обычный 12 6" xfId="62"/>
    <cellStyle name="Обычный 12 7" xfId="63"/>
    <cellStyle name="Обычный 13" xfId="64"/>
    <cellStyle name="Обычный 13 2" xfId="65"/>
    <cellStyle name="Обычный 13 3" xfId="66"/>
    <cellStyle name="Обычный 13 4" xfId="67"/>
    <cellStyle name="Обычный 13 5" xfId="68"/>
    <cellStyle name="Обычный 14" xfId="69"/>
    <cellStyle name="Обычный 14 2" xfId="70"/>
    <cellStyle name="Обычный 14 2 2" xfId="71"/>
    <cellStyle name="Обычный 14 2 2 2" xfId="72"/>
    <cellStyle name="Обычный 14 2 3" xfId="73"/>
    <cellStyle name="Обычный 14 2 3 2" xfId="74"/>
    <cellStyle name="Обычный 14 2 4" xfId="75"/>
    <cellStyle name="Обычный 14 2 4 2" xfId="76"/>
    <cellStyle name="Обычный 14 2 5" xfId="77"/>
    <cellStyle name="Обычный 14 3" xfId="78"/>
    <cellStyle name="Обычный 14 3 2" xfId="79"/>
    <cellStyle name="Обычный 14 4" xfId="80"/>
    <cellStyle name="Обычный 14 4 2" xfId="81"/>
    <cellStyle name="Обычный 14 5" xfId="82"/>
    <cellStyle name="Обычный 14 5 2" xfId="83"/>
    <cellStyle name="Обычный 14 6" xfId="84"/>
    <cellStyle name="Обычный 15" xfId="85"/>
    <cellStyle name="Обычный 15 2" xfId="86"/>
    <cellStyle name="Обычный 15 2 2" xfId="87"/>
    <cellStyle name="Обычный 15 2 2 2" xfId="88"/>
    <cellStyle name="Обычный 15 2 3" xfId="89"/>
    <cellStyle name="Обычный 15 2 3 2" xfId="90"/>
    <cellStyle name="Обычный 15 2 4" xfId="91"/>
    <cellStyle name="Обычный 15 2 4 2" xfId="92"/>
    <cellStyle name="Обычный 15 2 5" xfId="93"/>
    <cellStyle name="Обычный 15 3" xfId="94"/>
    <cellStyle name="Обычный 15 3 2" xfId="95"/>
    <cellStyle name="Обычный 15 3 2 2" xfId="96"/>
    <cellStyle name="Обычный 15 3 3" xfId="97"/>
    <cellStyle name="Обычный 15 3 3 2" xfId="98"/>
    <cellStyle name="Обычный 15 3 4" xfId="99"/>
    <cellStyle name="Обычный 15 3 4 2" xfId="100"/>
    <cellStyle name="Обычный 15 3 5" xfId="101"/>
    <cellStyle name="Обычный 15 4" xfId="102"/>
    <cellStyle name="Обычный 15 4 2" xfId="103"/>
    <cellStyle name="Обычный 15 5" xfId="104"/>
    <cellStyle name="Обычный 15 5 2" xfId="105"/>
    <cellStyle name="Обычный 15 6" xfId="106"/>
    <cellStyle name="Обычный 15 6 2" xfId="107"/>
    <cellStyle name="Обычный 15 7" xfId="108"/>
    <cellStyle name="Обычный 16" xfId="109"/>
    <cellStyle name="Обычный 16 2" xfId="110"/>
    <cellStyle name="Обычный 16 2 2" xfId="111"/>
    <cellStyle name="Обычный 16 2 2 2" xfId="112"/>
    <cellStyle name="Обычный 16 2 3" xfId="113"/>
    <cellStyle name="Обычный 16 2 3 2" xfId="114"/>
    <cellStyle name="Обычный 16 2 4" xfId="115"/>
    <cellStyle name="Обычный 16 2 4 2" xfId="116"/>
    <cellStyle name="Обычный 16 2 5" xfId="117"/>
    <cellStyle name="Обычный 16 2 6" xfId="118"/>
    <cellStyle name="Обычный 16 2 7" xfId="119"/>
    <cellStyle name="Обычный 16 2 8" xfId="120"/>
    <cellStyle name="Обычный 16 3" xfId="121"/>
    <cellStyle name="Обычный 16 3 2" xfId="122"/>
    <cellStyle name="Обычный 16 4" xfId="123"/>
    <cellStyle name="Обычный 16 4 2" xfId="124"/>
    <cellStyle name="Обычный 16 5" xfId="125"/>
    <cellStyle name="Обычный 16 5 2" xfId="126"/>
    <cellStyle name="Обычный 16 6" xfId="127"/>
    <cellStyle name="Обычный 16 7" xfId="128"/>
    <cellStyle name="Обычный 17" xfId="129"/>
    <cellStyle name="Обычный 18" xfId="130"/>
    <cellStyle name="Обычный 18 2" xfId="131"/>
    <cellStyle name="Обычный 18 2 2" xfId="132"/>
    <cellStyle name="Обычный 18 3" xfId="133"/>
    <cellStyle name="Обычный 18 3 2" xfId="134"/>
    <cellStyle name="Обычный 18 4" xfId="135"/>
    <cellStyle name="Обычный 18 4 2" xfId="136"/>
    <cellStyle name="Обычный 18 5" xfId="137"/>
    <cellStyle name="Обычный 19" xfId="138"/>
    <cellStyle name="Обычный 19 2" xfId="139"/>
    <cellStyle name="Обычный 19 2 2" xfId="140"/>
    <cellStyle name="Обычный 19 3" xfId="141"/>
    <cellStyle name="Обычный 19 3 2" xfId="142"/>
    <cellStyle name="Обычный 19 4" xfId="143"/>
    <cellStyle name="Обычный 19 4 2" xfId="144"/>
    <cellStyle name="Обычный 19 5" xfId="145"/>
    <cellStyle name="Обычный 2" xfId="146"/>
    <cellStyle name="Обычный 2 10" xfId="147"/>
    <cellStyle name="Обычный 2 2" xfId="148"/>
    <cellStyle name="Обычный 2 2 2" xfId="149"/>
    <cellStyle name="Обычный 2 2 2 2" xfId="150"/>
    <cellStyle name="Обычный 2 2 3" xfId="151"/>
    <cellStyle name="Обычный 2 3" xfId="152"/>
    <cellStyle name="Обычный 2 4" xfId="153"/>
    <cellStyle name="Обычный 2 5" xfId="154"/>
    <cellStyle name="Обычный 2 6" xfId="155"/>
    <cellStyle name="Обычный 2 7" xfId="156"/>
    <cellStyle name="Обычный 2 8" xfId="157"/>
    <cellStyle name="Обычный 2 9" xfId="158"/>
    <cellStyle name="Обычный 20" xfId="159"/>
    <cellStyle name="Обычный 20 2" xfId="160"/>
    <cellStyle name="Обычный 20 2 2" xfId="161"/>
    <cellStyle name="Обычный 20 3" xfId="162"/>
    <cellStyle name="Обычный 20 3 2" xfId="163"/>
    <cellStyle name="Обычный 20 4" xfId="164"/>
    <cellStyle name="Обычный 20 4 2" xfId="165"/>
    <cellStyle name="Обычный 20 5" xfId="166"/>
    <cellStyle name="Обычный 21" xfId="167"/>
    <cellStyle name="Обычный 21 2" xfId="168"/>
    <cellStyle name="Обычный 21 2 2" xfId="169"/>
    <cellStyle name="Обычный 21 3" xfId="170"/>
    <cellStyle name="Обычный 21 3 2" xfId="171"/>
    <cellStyle name="Обычный 21 4" xfId="172"/>
    <cellStyle name="Обычный 21 4 2" xfId="173"/>
    <cellStyle name="Обычный 21 5" xfId="174"/>
    <cellStyle name="Обычный 22" xfId="175"/>
    <cellStyle name="Обычный 22 2" xfId="176"/>
    <cellStyle name="Обычный 22 2 2" xfId="177"/>
    <cellStyle name="Обычный 22 3" xfId="178"/>
    <cellStyle name="Обычный 22 3 2" xfId="179"/>
    <cellStyle name="Обычный 22 4" xfId="180"/>
    <cellStyle name="Обычный 22 4 2" xfId="181"/>
    <cellStyle name="Обычный 22 5" xfId="182"/>
    <cellStyle name="Обычный 23" xfId="183"/>
    <cellStyle name="Обычный 23 2" xfId="184"/>
    <cellStyle name="Обычный 23 2 2" xfId="185"/>
    <cellStyle name="Обычный 23 2 3" xfId="186"/>
    <cellStyle name="Обычный 23 2 4" xfId="187"/>
    <cellStyle name="Обычный 23 3" xfId="188"/>
    <cellStyle name="Обычный 24" xfId="189"/>
    <cellStyle name="Обычный 25" xfId="190"/>
    <cellStyle name="Обычный 26" xfId="191"/>
    <cellStyle name="Обычный 27" xfId="192"/>
    <cellStyle name="Обычный 27 2" xfId="193"/>
    <cellStyle name="Обычный 28" xfId="194"/>
    <cellStyle name="Обычный 29" xfId="195"/>
    <cellStyle name="Обычный 3" xfId="196"/>
    <cellStyle name="Обычный 3 10" xfId="197"/>
    <cellStyle name="Обычный 3 11" xfId="198"/>
    <cellStyle name="Обычный 3 12" xfId="199"/>
    <cellStyle name="Обычный 3 13" xfId="200"/>
    <cellStyle name="Обычный 3 14" xfId="201"/>
    <cellStyle name="Обычный 3 2" xfId="202"/>
    <cellStyle name="Обычный 3 2 2" xfId="203"/>
    <cellStyle name="Обычный 3 2 2 2" xfId="204"/>
    <cellStyle name="Обычный 3 2 2 2 2" xfId="205"/>
    <cellStyle name="Обычный 3 2 2 2 2 2" xfId="206"/>
    <cellStyle name="Обычный 3 2 2 2 3" xfId="207"/>
    <cellStyle name="Обычный 3 2 2 2 3 2" xfId="208"/>
    <cellStyle name="Обычный 3 2 2 2 4" xfId="209"/>
    <cellStyle name="Обычный 3 2 2 2 4 2" xfId="210"/>
    <cellStyle name="Обычный 3 2 2 2 5" xfId="211"/>
    <cellStyle name="Обычный 3 2 2 3" xfId="212"/>
    <cellStyle name="Обычный 3 2 2 3 2" xfId="213"/>
    <cellStyle name="Обычный 3 2 2 4" xfId="214"/>
    <cellStyle name="Обычный 3 2 2 4 2" xfId="215"/>
    <cellStyle name="Обычный 3 2 2 5" xfId="216"/>
    <cellStyle name="Обычный 3 2 2 5 2" xfId="217"/>
    <cellStyle name="Обычный 3 2 2 6" xfId="218"/>
    <cellStyle name="Обычный 3 2 2 7" xfId="219"/>
    <cellStyle name="Обычный 3 2 3" xfId="220"/>
    <cellStyle name="Обычный 3 2 4" xfId="221"/>
    <cellStyle name="Обычный 3 2 5" xfId="222"/>
    <cellStyle name="Обычный 3 2 6" xfId="223"/>
    <cellStyle name="Обычный 3 2 7" xfId="224"/>
    <cellStyle name="Обычный 3 3" xfId="225"/>
    <cellStyle name="Обычный 3 4" xfId="226"/>
    <cellStyle name="Обычный 3 4 2" xfId="227"/>
    <cellStyle name="Обычный 3 5" xfId="228"/>
    <cellStyle name="Обычный 3 6" xfId="229"/>
    <cellStyle name="Обычный 3 7" xfId="230"/>
    <cellStyle name="Обычный 3 8" xfId="231"/>
    <cellStyle name="Обычный 3 9" xfId="232"/>
    <cellStyle name="Обычный 30" xfId="233"/>
    <cellStyle name="Обычный 4" xfId="234"/>
    <cellStyle name="Обычный 4 2" xfId="235"/>
    <cellStyle name="Обычный 4 2 2" xfId="236"/>
    <cellStyle name="Обычный 4 2 2 2" xfId="237"/>
    <cellStyle name="Обычный 4 2 2 2 2" xfId="238"/>
    <cellStyle name="Обычный 4 2 2 3" xfId="239"/>
    <cellStyle name="Обычный 4 2 2 3 2" xfId="240"/>
    <cellStyle name="Обычный 4 2 2 4" xfId="241"/>
    <cellStyle name="Обычный 4 2 2 4 2" xfId="242"/>
    <cellStyle name="Обычный 4 2 2 5" xfId="243"/>
    <cellStyle name="Обычный 4 2 3" xfId="244"/>
    <cellStyle name="Обычный 4 2 3 2" xfId="245"/>
    <cellStyle name="Обычный 4 2 4" xfId="246"/>
    <cellStyle name="Обычный 4 2 4 2" xfId="247"/>
    <cellStyle name="Обычный 4 2 5" xfId="248"/>
    <cellStyle name="Обычный 4 2 5 2" xfId="249"/>
    <cellStyle name="Обычный 4 2 6" xfId="250"/>
    <cellStyle name="Обычный 4 3" xfId="251"/>
    <cellStyle name="Обычный 4 3 2" xfId="252"/>
    <cellStyle name="Обычный 4 3 2 2" xfId="253"/>
    <cellStyle name="Обычный 4 3 3" xfId="254"/>
    <cellStyle name="Обычный 4 3 3 2" xfId="255"/>
    <cellStyle name="Обычный 4 3 4" xfId="256"/>
    <cellStyle name="Обычный 4 3 4 2" xfId="257"/>
    <cellStyle name="Обычный 4 3 5" xfId="258"/>
    <cellStyle name="Обычный 4 4" xfId="259"/>
    <cellStyle name="Обычный 4 4 2" xfId="260"/>
    <cellStyle name="Обычный 4 5" xfId="261"/>
    <cellStyle name="Обычный 4 5 2" xfId="262"/>
    <cellStyle name="Обычный 4 6" xfId="263"/>
    <cellStyle name="Обычный 4 6 2" xfId="264"/>
    <cellStyle name="Обычный 4 7" xfId="265"/>
    <cellStyle name="Обычный 4 8" xfId="266"/>
    <cellStyle name="Обычный 5" xfId="267"/>
    <cellStyle name="Обычный 5 2" xfId="268"/>
    <cellStyle name="Обычный 5 2 2" xfId="269"/>
    <cellStyle name="Обычный 5 2 2 2" xfId="270"/>
    <cellStyle name="Обычный 5 2 3" xfId="271"/>
    <cellStyle name="Обычный 5 2 3 2" xfId="272"/>
    <cellStyle name="Обычный 5 2 4" xfId="273"/>
    <cellStyle name="Обычный 5 2 4 2" xfId="274"/>
    <cellStyle name="Обычный 5 2 5" xfId="275"/>
    <cellStyle name="Обычный 5 2 6" xfId="276"/>
    <cellStyle name="Обычный 5 2 7" xfId="277"/>
    <cellStyle name="Обычный 5 3" xfId="278"/>
    <cellStyle name="Обычный 5 3 2" xfId="279"/>
    <cellStyle name="Обычный 5 4" xfId="280"/>
    <cellStyle name="Обычный 5 4 2" xfId="281"/>
    <cellStyle name="Обычный 5 5" xfId="282"/>
    <cellStyle name="Обычный 5 5 2" xfId="283"/>
    <cellStyle name="Обычный 5 6" xfId="284"/>
    <cellStyle name="Обычный 5 7" xfId="285"/>
    <cellStyle name="Обычный 6" xfId="286"/>
    <cellStyle name="Обычный 6 10" xfId="287"/>
    <cellStyle name="Обычный 6 11" xfId="288"/>
    <cellStyle name="Обычный 6 12" xfId="289"/>
    <cellStyle name="Обычный 6 2" xfId="290"/>
    <cellStyle name="Обычный 6 2 2" xfId="291"/>
    <cellStyle name="Обычный 6 2 2 2" xfId="292"/>
    <cellStyle name="Обычный 6 2 3" xfId="293"/>
    <cellStyle name="Обычный 6 2 3 2" xfId="294"/>
    <cellStyle name="Обычный 6 2 4" xfId="295"/>
    <cellStyle name="Обычный 6 2 4 2" xfId="296"/>
    <cellStyle name="Обычный 6 2 5" xfId="297"/>
    <cellStyle name="Обычный 6 3" xfId="298"/>
    <cellStyle name="Обычный 6 3 2" xfId="299"/>
    <cellStyle name="Обычный 6 4" xfId="300"/>
    <cellStyle name="Обычный 6 4 2" xfId="301"/>
    <cellStyle name="Обычный 6 5" xfId="302"/>
    <cellStyle name="Обычный 6 5 2" xfId="303"/>
    <cellStyle name="Обычный 6 6" xfId="304"/>
    <cellStyle name="Обычный 6 7" xfId="305"/>
    <cellStyle name="Обычный 6 8" xfId="306"/>
    <cellStyle name="Обычный 6 9" xfId="307"/>
    <cellStyle name="Обычный 7" xfId="308"/>
    <cellStyle name="Обычный 7 2" xfId="309"/>
    <cellStyle name="Обычный 7 3" xfId="310"/>
    <cellStyle name="Обычный 7 4" xfId="311"/>
    <cellStyle name="Обычный 7 5" xfId="312"/>
    <cellStyle name="Обычный 7 6" xfId="313"/>
    <cellStyle name="Обычный 7 7" xfId="314"/>
    <cellStyle name="Обычный 7 8" xfId="315"/>
    <cellStyle name="Обычный 8" xfId="316"/>
    <cellStyle name="Обычный 8 10" xfId="317"/>
    <cellStyle name="Обычный 8 11" xfId="318"/>
    <cellStyle name="Обычный 8 12" xfId="319"/>
    <cellStyle name="Обычный 8 2" xfId="320"/>
    <cellStyle name="Обычный 8 2 2" xfId="321"/>
    <cellStyle name="Обычный 8 2 2 2" xfId="322"/>
    <cellStyle name="Обычный 8 2 3" xfId="323"/>
    <cellStyle name="Обычный 8 2 3 2" xfId="324"/>
    <cellStyle name="Обычный 8 2 4" xfId="325"/>
    <cellStyle name="Обычный 8 2 4 2" xfId="326"/>
    <cellStyle name="Обычный 8 2 5" xfId="327"/>
    <cellStyle name="Обычный 8 3" xfId="328"/>
    <cellStyle name="Обычный 8 3 2" xfId="329"/>
    <cellStyle name="Обычный 8 4" xfId="330"/>
    <cellStyle name="Обычный 8 4 2" xfId="331"/>
    <cellStyle name="Обычный 8 5" xfId="332"/>
    <cellStyle name="Обычный 8 5 2" xfId="333"/>
    <cellStyle name="Обычный 8 6" xfId="334"/>
    <cellStyle name="Обычный 8 7" xfId="335"/>
    <cellStyle name="Обычный 8 8" xfId="336"/>
    <cellStyle name="Обычный 8 9" xfId="337"/>
    <cellStyle name="Обычный 9" xfId="338"/>
    <cellStyle name="Обычный 9 10" xfId="339"/>
    <cellStyle name="Обычный 9 11" xfId="340"/>
    <cellStyle name="Обычный 9 12" xfId="341"/>
    <cellStyle name="Обычный 9 2" xfId="342"/>
    <cellStyle name="Обычный 9 2 2" xfId="343"/>
    <cellStyle name="Обычный 9 2 2 2" xfId="344"/>
    <cellStyle name="Обычный 9 2 3" xfId="345"/>
    <cellStyle name="Обычный 9 2 3 2" xfId="346"/>
    <cellStyle name="Обычный 9 2 4" xfId="347"/>
    <cellStyle name="Обычный 9 2 4 2" xfId="348"/>
    <cellStyle name="Обычный 9 2 5" xfId="349"/>
    <cellStyle name="Обычный 9 3" xfId="350"/>
    <cellStyle name="Обычный 9 3 2" xfId="351"/>
    <cellStyle name="Обычный 9 4" xfId="352"/>
    <cellStyle name="Обычный 9 4 2" xfId="353"/>
    <cellStyle name="Обычный 9 5" xfId="354"/>
    <cellStyle name="Обычный 9 5 2" xfId="355"/>
    <cellStyle name="Обычный 9 6" xfId="356"/>
    <cellStyle name="Обычный 9 7" xfId="357"/>
    <cellStyle name="Обычный 9 8" xfId="358"/>
    <cellStyle name="Обычный 9 9" xfId="359"/>
    <cellStyle name="Процентный 2" xfId="360"/>
    <cellStyle name="Процентный 2 2" xfId="361"/>
    <cellStyle name="Процентный 2 2 2" xfId="362"/>
    <cellStyle name="Процентный 2 2 2 2" xfId="363"/>
    <cellStyle name="Процентный 2 2 3" xfId="364"/>
    <cellStyle name="Процентный 2 2 3 2" xfId="365"/>
    <cellStyle name="Процентный 2 2 4" xfId="366"/>
    <cellStyle name="Процентный 2 2 4 2" xfId="367"/>
    <cellStyle name="Процентный 2 2 5" xfId="368"/>
    <cellStyle name="Процентный 2 3" xfId="369"/>
    <cellStyle name="Процентный 2 3 2" xfId="370"/>
    <cellStyle name="Процентный 2 4" xfId="371"/>
    <cellStyle name="Процентный 2 4 2" xfId="372"/>
    <cellStyle name="Процентный 2 5" xfId="373"/>
    <cellStyle name="Процентный 2 5 2" xfId="374"/>
    <cellStyle name="Процентный 2 6" xfId="375"/>
    <cellStyle name="Стиль 1" xfId="376"/>
    <cellStyle name="Стиль 1 2" xfId="377"/>
    <cellStyle name="Финансовый 2" xfId="378"/>
    <cellStyle name="표준_Y200 기획PDS" xfId="379"/>
  </cellStyles>
  <dxfs count="4">
    <dxf>
      <fill>
        <patternFill>
          <f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vikova_SV/Desktop/&#1056;&#1072;&#1089;&#1095;&#1077;&#1090;%20&#1087;&#1088;&#1077;&#1084;&#1080;&#1080;%20&#1087;&#1086;%20&#1087;&#1086;&#1082;&#1072;&#1079;&#1072;&#1090;&#1077;&#1083;&#1103;&#1084;%20&#1053;&#1086;&#1074;&#1080;&#1082;&#1086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myantsev/Desktop/&#1052;&#1056;&#1058;&#1057;_&#1057;&#1042;&#1054;&#1044;_&#1076;&#1083;&#1103;%20&#1084;&#1086;&#1076;&#1077;&#1083;&#108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1\&#1057;&#1058;&#1056;&#1059;&#1050;&#1058;&#1059;&#1056;&#1040;%20&#1055;&#1054;%20&#1050;&#1051;&#1048;&#1045;&#1053;&#1058;&#1040;&#1052;\&#1052;&#1056;&#1058;&#1057;\03.%20&#1048;&#1089;&#1087;&#1086;&#1083;&#1085;&#1077;&#1085;&#1080;&#1077;\09.%20&#1060;&#1080;&#1085;&#1072;&#1083;&#1100;&#1085;&#1099;&#1081;%20&#1086;&#1090;&#1095;&#1077;&#1090;\&#1060;&#1080;&#1085;&#1072;&#1083;&#1100;&#1085;&#1099;&#1077;%20&#1092;&#1086;&#1088;&#1084;&#1072;&#1090;&#1099;\&#1052;&#1056;&#1058;&#1057;_&#1057;&#1042;&#1054;&#1044;_&#1076;&#1083;&#1103;%20&#1084;&#1086;&#1076;&#1077;&#1083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лимита"/>
      <sheetName val="критерии_техники"/>
      <sheetName val="расчет по показателям (июль)"/>
      <sheetName val="Данные РВ за июль (2)"/>
      <sheetName val="критерии_техники (2)"/>
      <sheetName val="расчет по показателям (июль3"/>
      <sheetName val="III кв 2012"/>
      <sheetName val="РОП РЕНО"/>
      <sheetName val="Рабочие БЮ"/>
      <sheetName val="начЦеха"/>
      <sheetName val="Лист3"/>
      <sheetName val="Лист4"/>
    </sheetNames>
    <sheetDataSet>
      <sheetData sheetId="0">
        <row r="14">
          <cell r="B14">
            <v>1891330.0026702499</v>
          </cell>
        </row>
      </sheetData>
      <sheetData sheetId="1">
        <row r="10">
          <cell r="C10">
            <v>0.15</v>
          </cell>
        </row>
        <row r="15">
          <cell r="C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_ИТОГ"/>
      <sheetName val="Пробная модель"/>
      <sheetName val="сетка"/>
      <sheetName val="Лист3"/>
      <sheetName val="ПЭО"/>
      <sheetName val="Структура"/>
      <sheetName val="списки"/>
      <sheetName val="СВОД_ИТОГ обработка"/>
      <sheetName val="МРТС_СВОД_для модели"/>
    </sheetNames>
    <sheetDataSet>
      <sheetData sheetId="0"/>
      <sheetData sheetId="1"/>
      <sheetData sheetId="2">
        <row r="1">
          <cell r="B1" t="str">
            <v>Сабетта</v>
          </cell>
        </row>
        <row r="2">
          <cell r="B2" t="str">
            <v>Управление строительством</v>
          </cell>
        </row>
        <row r="3">
          <cell r="B3" t="str">
            <v>Начальник управления</v>
          </cell>
        </row>
      </sheetData>
      <sheetData sheetId="3"/>
      <sheetData sheetId="4"/>
      <sheetData sheetId="5"/>
      <sheetData sheetId="6">
        <row r="1">
          <cell r="J1" t="str">
            <v>ЦО</v>
          </cell>
          <cell r="M1" t="str">
            <v>III квартал 2012</v>
          </cell>
        </row>
        <row r="2">
          <cell r="J2" t="str">
            <v>Сабетта</v>
          </cell>
          <cell r="M2" t="str">
            <v>IV квартал 2012</v>
          </cell>
        </row>
        <row r="3">
          <cell r="M3" t="str">
            <v>I квартал 2013</v>
          </cell>
        </row>
        <row r="4">
          <cell r="M4" t="str">
            <v>II квартал 2013</v>
          </cell>
        </row>
      </sheetData>
      <sheetData sheetId="7">
        <row r="1">
          <cell r="A1" t="str">
            <v>ЦО</v>
          </cell>
          <cell r="D1" t="str">
            <v>Административно-хозяйственная служба</v>
          </cell>
          <cell r="G1" t="str">
            <v>Архивариус</v>
          </cell>
        </row>
        <row r="2">
          <cell r="A2" t="str">
            <v>ЦО</v>
          </cell>
          <cell r="D2" t="str">
            <v>Административно-хозяйственная служба</v>
          </cell>
          <cell r="G2" t="str">
            <v>Аудитор по корпоративной стандартизации</v>
          </cell>
        </row>
        <row r="3">
          <cell r="A3" t="str">
            <v>ЦО</v>
          </cell>
          <cell r="D3" t="str">
            <v>Административно-хозяйственная служба</v>
          </cell>
          <cell r="G3" t="str">
            <v>Бизнес-аналитик</v>
          </cell>
        </row>
        <row r="4">
          <cell r="A4" t="str">
            <v>ЦО</v>
          </cell>
          <cell r="D4" t="str">
            <v>Административно-хозяйственная служба</v>
          </cell>
          <cell r="G4" t="str">
            <v>Бухгалтер 1 категории</v>
          </cell>
        </row>
        <row r="5">
          <cell r="A5" t="str">
            <v>ЦО</v>
          </cell>
          <cell r="D5" t="str">
            <v>Бэк офис</v>
          </cell>
          <cell r="G5" t="str">
            <v>Бухгалтер 1 категории</v>
          </cell>
        </row>
        <row r="6">
          <cell r="A6" t="str">
            <v>ЦО</v>
          </cell>
          <cell r="D6" t="str">
            <v>Контрольно-ревизионный отдел</v>
          </cell>
          <cell r="G6" t="str">
            <v>Бухгалтер 1 категории</v>
          </cell>
        </row>
        <row r="7">
          <cell r="A7" t="str">
            <v>ЦО</v>
          </cell>
          <cell r="D7" t="str">
            <v>Контрольно-ревизионный отдел</v>
          </cell>
          <cell r="G7" t="str">
            <v>Бухгалтер 1 категории</v>
          </cell>
        </row>
        <row r="8">
          <cell r="A8" t="str">
            <v>ЦО</v>
          </cell>
          <cell r="D8" t="str">
            <v>Контрольно-ревизионный отдел</v>
          </cell>
          <cell r="G8" t="str">
            <v>Ведущий инженер</v>
          </cell>
        </row>
        <row r="9">
          <cell r="A9" t="str">
            <v>ЦО</v>
          </cell>
          <cell r="D9" t="str">
            <v>Контрольно-ревизионный отдел</v>
          </cell>
          <cell r="G9" t="str">
            <v>Ведущий инженер</v>
          </cell>
        </row>
        <row r="10">
          <cell r="A10" t="str">
            <v>ЦО</v>
          </cell>
          <cell r="D10" t="str">
            <v>Общий отдел</v>
          </cell>
          <cell r="G10" t="str">
            <v>Ведущий инженер</v>
          </cell>
        </row>
        <row r="11">
          <cell r="A11" t="str">
            <v>ЦО</v>
          </cell>
          <cell r="D11" t="str">
            <v>Отдел документооборота и контроля</v>
          </cell>
          <cell r="G11" t="str">
            <v>Ведущий инженер по качеству</v>
          </cell>
        </row>
        <row r="12">
          <cell r="A12" t="str">
            <v>Сабетта</v>
          </cell>
          <cell r="D12" t="str">
            <v>Отдел документооборота и контроля</v>
          </cell>
          <cell r="G12" t="str">
            <v>Ведущий инженер по качеству</v>
          </cell>
        </row>
        <row r="13">
          <cell r="A13" t="str">
            <v>Сабетта</v>
          </cell>
          <cell r="D13" t="str">
            <v>Отдел документооборота и контроля</v>
          </cell>
          <cell r="G13" t="str">
            <v>Ведущий инженер по качеству</v>
          </cell>
        </row>
        <row r="14">
          <cell r="A14" t="str">
            <v>Сабетта</v>
          </cell>
          <cell r="D14" t="str">
            <v>Отдел документооборота и контроля</v>
          </cell>
          <cell r="G14" t="str">
            <v>Ведущий контролер-ревизор</v>
          </cell>
        </row>
        <row r="15">
          <cell r="A15" t="str">
            <v>Сабетта</v>
          </cell>
          <cell r="D15" t="str">
            <v>Отдел оперативного учета и бюджетирования</v>
          </cell>
          <cell r="G15" t="str">
            <v>Ведущий контролер-ревизор</v>
          </cell>
        </row>
        <row r="16">
          <cell r="A16" t="str">
            <v>Сабетта</v>
          </cell>
          <cell r="D16" t="str">
            <v>Отдел оперативного учета и бюджетирования</v>
          </cell>
          <cell r="G16" t="str">
            <v>Ведущий контролер-ревизор</v>
          </cell>
        </row>
        <row r="17">
          <cell r="A17" t="str">
            <v>Сабетта</v>
          </cell>
          <cell r="D17" t="str">
            <v>Отдел сопровождения программных средств</v>
          </cell>
          <cell r="G17" t="str">
            <v>Ведущий контролер-ревизор</v>
          </cell>
        </row>
        <row r="18">
          <cell r="A18" t="str">
            <v>Сабетта</v>
          </cell>
          <cell r="D18" t="str">
            <v>Отдел сопровождения программных средств</v>
          </cell>
          <cell r="G18" t="str">
            <v>Ведущий программист</v>
          </cell>
        </row>
        <row r="19">
          <cell r="A19" t="str">
            <v>Сабетта</v>
          </cell>
          <cell r="D19" t="str">
            <v>Отдел сопровождения программных средств</v>
          </cell>
          <cell r="G19" t="str">
            <v>Ведущий программист</v>
          </cell>
        </row>
        <row r="20">
          <cell r="A20" t="str">
            <v>Сабетта</v>
          </cell>
          <cell r="D20" t="str">
            <v>Отдел сопровождения программных средств</v>
          </cell>
          <cell r="G20" t="str">
            <v>Ведущий программист</v>
          </cell>
        </row>
        <row r="21">
          <cell r="A21" t="str">
            <v>Сабетта</v>
          </cell>
          <cell r="D21" t="str">
            <v>Отдел сопровождения программных средств</v>
          </cell>
          <cell r="G21" t="str">
            <v>Ведущий специалист</v>
          </cell>
        </row>
        <row r="22">
          <cell r="A22" t="str">
            <v>Сабетта</v>
          </cell>
          <cell r="D22" t="str">
            <v>Отдел сопровождения программных средств</v>
          </cell>
          <cell r="G22" t="str">
            <v>Ведущий специалист</v>
          </cell>
        </row>
        <row r="23">
          <cell r="A23" t="str">
            <v>Сабетта</v>
          </cell>
          <cell r="D23" t="str">
            <v>Планово-экономический отдел</v>
          </cell>
          <cell r="G23" t="str">
            <v>Ведущий специалист</v>
          </cell>
        </row>
        <row r="24">
          <cell r="A24" t="str">
            <v>Сабетта</v>
          </cell>
          <cell r="D24" t="str">
            <v>Планово-экономический отдел</v>
          </cell>
          <cell r="G24" t="str">
            <v>Ведущий специалист</v>
          </cell>
        </row>
        <row r="25">
          <cell r="D25" t="str">
            <v>Планово-экономический отдел</v>
          </cell>
          <cell r="G25" t="str">
            <v>Ведущий специалист (переводчик)</v>
          </cell>
        </row>
        <row r="26">
          <cell r="D26" t="str">
            <v>Планово-экономический отдел</v>
          </cell>
          <cell r="G26" t="str">
            <v>Ведущий специалист (переводчик)</v>
          </cell>
        </row>
        <row r="27">
          <cell r="D27" t="str">
            <v>Планово-экономический отдел</v>
          </cell>
          <cell r="G27" t="str">
            <v>Ведущий финансовый аналитик</v>
          </cell>
        </row>
        <row r="28">
          <cell r="D28" t="str">
            <v>Планово-экономический отдел</v>
          </cell>
          <cell r="G28" t="str">
            <v>Ведущий финансовый аналитик</v>
          </cell>
        </row>
        <row r="29">
          <cell r="D29" t="str">
            <v>Планово-экономический отдел</v>
          </cell>
          <cell r="G29" t="str">
            <v>Ведущий финансовый аналитик</v>
          </cell>
        </row>
        <row r="30">
          <cell r="D30" t="str">
            <v>ЗГД</v>
          </cell>
          <cell r="G30" t="str">
            <v>Ведущий финансовый контролер</v>
          </cell>
        </row>
        <row r="31">
          <cell r="D31" t="str">
            <v>Секретариат</v>
          </cell>
          <cell r="G31" t="str">
            <v>Ведущий экономист</v>
          </cell>
        </row>
        <row r="32">
          <cell r="D32" t="str">
            <v>Сектор обработки документов</v>
          </cell>
          <cell r="G32" t="str">
            <v>Геодезист</v>
          </cell>
        </row>
        <row r="33">
          <cell r="D33" t="str">
            <v>Сектор обработки документов</v>
          </cell>
          <cell r="G33" t="str">
            <v>Геодезист</v>
          </cell>
        </row>
        <row r="34">
          <cell r="D34" t="str">
            <v>База РММ</v>
          </cell>
          <cell r="G34" t="str">
            <v>Геодезист</v>
          </cell>
        </row>
        <row r="35">
          <cell r="D35" t="str">
            <v>База РММ</v>
          </cell>
          <cell r="G35" t="str">
            <v>Геодезист</v>
          </cell>
        </row>
        <row r="36">
          <cell r="D36" t="str">
            <v>База РММ</v>
          </cell>
          <cell r="G36" t="str">
            <v>Главный контролер-ревизор</v>
          </cell>
        </row>
        <row r="37">
          <cell r="D37" t="str">
            <v>База РММ</v>
          </cell>
          <cell r="G37" t="str">
            <v>Главный механик</v>
          </cell>
        </row>
        <row r="38">
          <cell r="D38" t="str">
            <v>Бухгалтерия</v>
          </cell>
          <cell r="G38" t="str">
            <v>Главный механик (гидравлик)</v>
          </cell>
        </row>
        <row r="39">
          <cell r="D39" t="str">
            <v>Жилой Городок</v>
          </cell>
          <cell r="G39" t="str">
            <v>Главный специалист</v>
          </cell>
        </row>
        <row r="40">
          <cell r="D40" t="str">
            <v>Жилой Городок</v>
          </cell>
          <cell r="G40" t="str">
            <v>Главный специалист</v>
          </cell>
        </row>
        <row r="41">
          <cell r="D41" t="str">
            <v>ЛНК</v>
          </cell>
          <cell r="G41" t="str">
            <v>Главный специалист</v>
          </cell>
        </row>
        <row r="42">
          <cell r="D42" t="str">
            <v>Производственный участок</v>
          </cell>
          <cell r="G42" t="str">
            <v>Главный специалист</v>
          </cell>
        </row>
        <row r="43">
          <cell r="D43" t="str">
            <v>Производственный участок</v>
          </cell>
          <cell r="G43" t="str">
            <v>Главный специалист</v>
          </cell>
        </row>
        <row r="44">
          <cell r="D44" t="str">
            <v>Производственный участок</v>
          </cell>
          <cell r="G44" t="str">
            <v>Главный экономист</v>
          </cell>
        </row>
        <row r="45">
          <cell r="D45" t="str">
            <v>Производственный участок</v>
          </cell>
          <cell r="G45" t="str">
            <v>Главный экономист</v>
          </cell>
        </row>
        <row r="46">
          <cell r="D46" t="str">
            <v>Производственный участок</v>
          </cell>
          <cell r="G46" t="str">
            <v>Делопроизводитель</v>
          </cell>
        </row>
        <row r="47">
          <cell r="D47" t="str">
            <v>Производственный участок</v>
          </cell>
          <cell r="G47" t="str">
            <v>Делопроизводитель</v>
          </cell>
        </row>
        <row r="48">
          <cell r="D48" t="str">
            <v>Производственный участок</v>
          </cell>
          <cell r="G48" t="str">
            <v>Делопроизводитель</v>
          </cell>
        </row>
        <row r="49">
          <cell r="D49" t="str">
            <v>Производственный участок</v>
          </cell>
          <cell r="G49" t="str">
            <v>Делопроизводитель</v>
          </cell>
        </row>
        <row r="50">
          <cell r="D50" t="str">
            <v>Производственный участок</v>
          </cell>
          <cell r="G50" t="str">
            <v>Делопроизводитель</v>
          </cell>
        </row>
        <row r="51">
          <cell r="D51" t="str">
            <v>Производственный участок</v>
          </cell>
          <cell r="G51" t="str">
            <v>Диспетчер</v>
          </cell>
        </row>
        <row r="52">
          <cell r="D52" t="str">
            <v>ПТО</v>
          </cell>
          <cell r="G52" t="str">
            <v>Диспетчер</v>
          </cell>
        </row>
        <row r="53">
          <cell r="D53" t="str">
            <v>ПТО</v>
          </cell>
          <cell r="G53" t="str">
            <v>Диспетчер</v>
          </cell>
        </row>
        <row r="54">
          <cell r="D54" t="str">
            <v>ПТО</v>
          </cell>
          <cell r="G54" t="str">
            <v>Диспетчер</v>
          </cell>
        </row>
        <row r="55">
          <cell r="D55" t="str">
            <v>Служба безопасности</v>
          </cell>
          <cell r="G55" t="str">
            <v>Диспетчер</v>
          </cell>
        </row>
        <row r="56">
          <cell r="D56" t="str">
            <v>Служба главного механика</v>
          </cell>
          <cell r="G56" t="str">
            <v>Диспетчер</v>
          </cell>
        </row>
        <row r="57">
          <cell r="D57" t="str">
            <v>Служба контроля качества</v>
          </cell>
          <cell r="G57" t="str">
            <v>Диспетчер по выпуску техники</v>
          </cell>
        </row>
        <row r="58">
          <cell r="D58" t="str">
            <v>Служба управления по персоналу</v>
          </cell>
          <cell r="G58" t="str">
            <v>Диспетчер по выпуску техники</v>
          </cell>
        </row>
        <row r="59">
          <cell r="D59" t="str">
            <v>Служба управления по персоналу</v>
          </cell>
          <cell r="G59" t="str">
            <v>Документовед по контролю за представлением отчетности</v>
          </cell>
        </row>
        <row r="60">
          <cell r="D60" t="str">
            <v>Служба управления по персоналу</v>
          </cell>
          <cell r="G60" t="str">
            <v>Документовед по контролю за представлением отчетности</v>
          </cell>
        </row>
        <row r="61">
          <cell r="D61" t="str">
            <v>Служба УСМР</v>
          </cell>
          <cell r="G61" t="str">
            <v>Документовед по контролю за представлением отчетности</v>
          </cell>
        </row>
        <row r="62">
          <cell r="D62" t="str">
            <v>Строительная лаборатория</v>
          </cell>
          <cell r="G62" t="str">
            <v>Заведующий хозяйством</v>
          </cell>
        </row>
        <row r="63">
          <cell r="D63" t="str">
            <v>Управление строительством</v>
          </cell>
          <cell r="G63" t="str">
            <v>Заведующий хозяйством</v>
          </cell>
        </row>
        <row r="64">
          <cell r="D64" t="str">
            <v>Управление строительством</v>
          </cell>
          <cell r="G64" t="str">
            <v>Заместитель генерального директора по экономике</v>
          </cell>
        </row>
        <row r="65">
          <cell r="D65" t="str">
            <v>Управление строительством</v>
          </cell>
          <cell r="G65" t="str">
            <v>Заместитель начальника отдела</v>
          </cell>
        </row>
        <row r="66">
          <cell r="D66" t="str">
            <v>Управление строительством</v>
          </cell>
          <cell r="G66" t="str">
            <v>Заместитель начальника управления</v>
          </cell>
        </row>
        <row r="67">
          <cell r="G67" t="str">
            <v>Заместитель начальника управления</v>
          </cell>
        </row>
        <row r="68">
          <cell r="G68" t="str">
            <v>Заместитель начальника участка</v>
          </cell>
        </row>
        <row r="69">
          <cell r="G69" t="str">
            <v>Инженер 1 категории</v>
          </cell>
        </row>
        <row r="70">
          <cell r="G70" t="str">
            <v>Инженер 1 категории</v>
          </cell>
        </row>
        <row r="71">
          <cell r="G71" t="str">
            <v>Инженер 1 категории</v>
          </cell>
        </row>
        <row r="72">
          <cell r="G72" t="str">
            <v>Инженер 1 категории</v>
          </cell>
        </row>
        <row r="73">
          <cell r="G73" t="str">
            <v>Инженер 2 категории</v>
          </cell>
        </row>
        <row r="74">
          <cell r="G74" t="str">
            <v>Инженер 2 категории</v>
          </cell>
        </row>
        <row r="75">
          <cell r="G75" t="str">
            <v>Инженер по горюче-смазочным материалам 1 категории</v>
          </cell>
        </row>
        <row r="76">
          <cell r="G76" t="str">
            <v>Инженер по горюче-смазочным материалам 1 категории</v>
          </cell>
        </row>
        <row r="77">
          <cell r="G77" t="str">
            <v>Инженер по сварке 1 категории</v>
          </cell>
        </row>
        <row r="78">
          <cell r="G78" t="str">
            <v>Инженер-лаборант 1 категории</v>
          </cell>
        </row>
        <row r="79">
          <cell r="G79" t="str">
            <v>Инспектор по кадрам</v>
          </cell>
        </row>
        <row r="80">
          <cell r="G80" t="str">
            <v>Инспектор по кадрам</v>
          </cell>
        </row>
        <row r="81">
          <cell r="G81" t="str">
            <v>Комендант</v>
          </cell>
        </row>
        <row r="82">
          <cell r="G82" t="str">
            <v>Комендант</v>
          </cell>
        </row>
        <row r="83">
          <cell r="G83" t="str">
            <v>Комендант</v>
          </cell>
        </row>
        <row r="84">
          <cell r="G84" t="str">
            <v>Контролер-ревизор</v>
          </cell>
        </row>
        <row r="85">
          <cell r="G85" t="str">
            <v>Контролер-ревизор</v>
          </cell>
        </row>
        <row r="86">
          <cell r="G86" t="str">
            <v>Мастер</v>
          </cell>
        </row>
        <row r="87">
          <cell r="G87" t="str">
            <v>Мастер</v>
          </cell>
        </row>
        <row r="88">
          <cell r="G88" t="str">
            <v>Мастер</v>
          </cell>
        </row>
        <row r="89">
          <cell r="G89" t="str">
            <v>Мастер</v>
          </cell>
        </row>
        <row r="90">
          <cell r="G90" t="str">
            <v>Мастер</v>
          </cell>
        </row>
        <row r="91">
          <cell r="G91" t="str">
            <v>Мастер</v>
          </cell>
        </row>
        <row r="92">
          <cell r="G92" t="str">
            <v>Мастер</v>
          </cell>
        </row>
        <row r="93">
          <cell r="G93" t="str">
            <v>Мастер</v>
          </cell>
        </row>
        <row r="94">
          <cell r="G94" t="str">
            <v>Мастер</v>
          </cell>
        </row>
        <row r="95">
          <cell r="G95" t="str">
            <v>Мастер</v>
          </cell>
        </row>
        <row r="96">
          <cell r="G96" t="str">
            <v>Мастер</v>
          </cell>
        </row>
        <row r="97">
          <cell r="G97" t="str">
            <v>Мастер</v>
          </cell>
        </row>
        <row r="98">
          <cell r="G98" t="str">
            <v>Мастер</v>
          </cell>
        </row>
        <row r="99">
          <cell r="G99" t="str">
            <v>Менеджер по хозяйственным вопросам</v>
          </cell>
        </row>
        <row r="100">
          <cell r="G100" t="str">
            <v>Механик</v>
          </cell>
        </row>
        <row r="101">
          <cell r="G101" t="str">
            <v>Механик</v>
          </cell>
        </row>
        <row r="102">
          <cell r="G102" t="str">
            <v>Механик</v>
          </cell>
        </row>
        <row r="103">
          <cell r="G103" t="str">
            <v>Механик</v>
          </cell>
        </row>
        <row r="104">
          <cell r="G104" t="str">
            <v>Начальник отдела</v>
          </cell>
        </row>
        <row r="105">
          <cell r="G105" t="str">
            <v>Начальник отдела</v>
          </cell>
        </row>
        <row r="106">
          <cell r="G106" t="str">
            <v>Начальник отдела</v>
          </cell>
        </row>
        <row r="107">
          <cell r="G107" t="str">
            <v>Начальник отдела</v>
          </cell>
        </row>
        <row r="108">
          <cell r="G108" t="str">
            <v>Начальник отдела</v>
          </cell>
        </row>
        <row r="109">
          <cell r="G109" t="str">
            <v>Начальник отдела</v>
          </cell>
        </row>
        <row r="110">
          <cell r="G110" t="str">
            <v>Начальник отдела</v>
          </cell>
        </row>
        <row r="111">
          <cell r="G111" t="str">
            <v>Начальник отдела</v>
          </cell>
        </row>
        <row r="112">
          <cell r="G112" t="str">
            <v>Начальник отдела</v>
          </cell>
        </row>
        <row r="113">
          <cell r="G113" t="str">
            <v>Начальник отдела</v>
          </cell>
        </row>
        <row r="114">
          <cell r="G114" t="str">
            <v>Начальник отдела</v>
          </cell>
        </row>
        <row r="115">
          <cell r="G115" t="str">
            <v>Начальник управления</v>
          </cell>
        </row>
        <row r="116">
          <cell r="G116" t="str">
            <v>Помощник заведующего хозяйством</v>
          </cell>
        </row>
        <row r="117">
          <cell r="G117" t="str">
            <v>Помощник руководителя</v>
          </cell>
        </row>
        <row r="118">
          <cell r="G118" t="str">
            <v>Производитель работ</v>
          </cell>
        </row>
        <row r="119">
          <cell r="G119" t="str">
            <v>Производитель работ</v>
          </cell>
        </row>
        <row r="120">
          <cell r="G120" t="str">
            <v>Производитель работ</v>
          </cell>
        </row>
        <row r="121">
          <cell r="G121" t="str">
            <v>Производитель работ</v>
          </cell>
        </row>
        <row r="122">
          <cell r="G122" t="str">
            <v>Производитель работ</v>
          </cell>
        </row>
        <row r="123">
          <cell r="G123" t="str">
            <v>Производитель работ</v>
          </cell>
        </row>
        <row r="124">
          <cell r="G124" t="str">
            <v>Производитель работ</v>
          </cell>
        </row>
        <row r="125">
          <cell r="G125" t="str">
            <v>Производитель работ</v>
          </cell>
        </row>
        <row r="126">
          <cell r="G126" t="str">
            <v>Производитель работ</v>
          </cell>
        </row>
        <row r="127">
          <cell r="G127" t="str">
            <v>Производитель работ</v>
          </cell>
        </row>
        <row r="128">
          <cell r="G128" t="str">
            <v>Производитель работ</v>
          </cell>
        </row>
        <row r="129">
          <cell r="G129" t="str">
            <v>Производитель работ</v>
          </cell>
        </row>
        <row r="130">
          <cell r="G130" t="str">
            <v>Производитель работ</v>
          </cell>
        </row>
        <row r="131">
          <cell r="G131" t="str">
            <v>Руководитель административно-хозяйственной службы</v>
          </cell>
        </row>
        <row r="132">
          <cell r="G132" t="str">
            <v>Секретарь руководителя</v>
          </cell>
        </row>
        <row r="133">
          <cell r="G133" t="str">
            <v>Секретарь руководителя</v>
          </cell>
        </row>
        <row r="134">
          <cell r="G134" t="str">
            <v>Системный администратор</v>
          </cell>
        </row>
        <row r="135">
          <cell r="G135" t="str">
            <v>Системный администратор</v>
          </cell>
        </row>
        <row r="136">
          <cell r="G136" t="str">
            <v>Системный администратор</v>
          </cell>
        </row>
        <row r="137">
          <cell r="G137" t="str">
            <v>Старший геодезист</v>
          </cell>
        </row>
        <row r="138">
          <cell r="G138" t="str">
            <v>Старший производитель работ</v>
          </cell>
        </row>
        <row r="139">
          <cell r="G139" t="str">
            <v>Старший производитель работ</v>
          </cell>
        </row>
        <row r="140">
          <cell r="G140" t="str">
            <v>Старший производитель работ</v>
          </cell>
        </row>
        <row r="141">
          <cell r="G141" t="str">
            <v>Старший производитель работ</v>
          </cell>
        </row>
        <row r="142">
          <cell r="G142" t="str">
            <v>Старший производитель работ</v>
          </cell>
        </row>
        <row r="143">
          <cell r="G143" t="str">
            <v>Старший производитель работ</v>
          </cell>
        </row>
        <row r="144">
          <cell r="G144" t="str">
            <v>Старший производитель работ</v>
          </cell>
        </row>
        <row r="145">
          <cell r="G145" t="str">
            <v>Старший производитель работ</v>
          </cell>
        </row>
        <row r="146">
          <cell r="G146" t="str">
            <v>Табельщик</v>
          </cell>
        </row>
        <row r="147">
          <cell r="G147" t="str">
            <v>Табельщик</v>
          </cell>
        </row>
        <row r="148">
          <cell r="G148" t="str">
            <v>Фельдшер</v>
          </cell>
        </row>
        <row r="149">
          <cell r="G149" t="str">
            <v>Фельдшер</v>
          </cell>
        </row>
        <row r="150">
          <cell r="G150" t="str">
            <v>Фельдшер</v>
          </cell>
        </row>
        <row r="151">
          <cell r="G151" t="str">
            <v>Финансовый аналитик</v>
          </cell>
        </row>
        <row r="152">
          <cell r="G152" t="str">
            <v>Экономист 1 категории</v>
          </cell>
        </row>
        <row r="153">
          <cell r="G153" t="str">
            <v>Экономист 1 категории</v>
          </cell>
        </row>
        <row r="154">
          <cell r="G154" t="str">
            <v>Экономист 1 категории</v>
          </cell>
        </row>
        <row r="155">
          <cell r="G155" t="str">
            <v>Энергетик 1 категории</v>
          </cell>
        </row>
        <row r="156">
          <cell r="G156" t="str">
            <v>Энергетик 1 категории</v>
          </cell>
        </row>
        <row r="157">
          <cell r="G157" t="str">
            <v>Энергетик 1 категории</v>
          </cell>
        </row>
        <row r="158">
          <cell r="G158" t="str">
            <v>Энергетик 1 категории</v>
          </cell>
        </row>
      </sheetData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_ИТОГ"/>
      <sheetName val="Пробная модель"/>
      <sheetName val="Формат"/>
      <sheetName val="Пробная модель_Саб"/>
      <sheetName val="Формат_Саб"/>
      <sheetName val="Правила мотивации"/>
      <sheetName val="сетка"/>
      <sheetName val="Лист3"/>
      <sheetName val="ПЭО"/>
      <sheetName val="Структура"/>
      <sheetName val="списки"/>
      <sheetName val="СВОД_ИТОГ обработка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1</v>
          </cell>
          <cell r="B3">
            <v>0.3</v>
          </cell>
          <cell r="C3">
            <v>0.3</v>
          </cell>
          <cell r="D3">
            <v>0</v>
          </cell>
          <cell r="F3">
            <v>1</v>
          </cell>
          <cell r="G3">
            <v>0.3</v>
          </cell>
          <cell r="H3">
            <v>0.3</v>
          </cell>
          <cell r="I3">
            <v>0</v>
          </cell>
        </row>
        <row r="4">
          <cell r="A4">
            <v>2</v>
          </cell>
          <cell r="B4">
            <v>0.3</v>
          </cell>
          <cell r="C4">
            <v>0.3</v>
          </cell>
          <cell r="D4">
            <v>0</v>
          </cell>
          <cell r="F4">
            <v>2</v>
          </cell>
          <cell r="G4">
            <v>0.3</v>
          </cell>
          <cell r="H4">
            <v>0.3</v>
          </cell>
          <cell r="I4">
            <v>0</v>
          </cell>
        </row>
        <row r="5">
          <cell r="A5">
            <v>3</v>
          </cell>
          <cell r="B5">
            <v>0.3</v>
          </cell>
          <cell r="C5">
            <v>0.3</v>
          </cell>
          <cell r="D5">
            <v>0</v>
          </cell>
          <cell r="F5">
            <v>3</v>
          </cell>
          <cell r="G5">
            <v>0.3</v>
          </cell>
          <cell r="H5">
            <v>0.3</v>
          </cell>
          <cell r="I5">
            <v>0</v>
          </cell>
        </row>
        <row r="6">
          <cell r="A6">
            <v>4</v>
          </cell>
          <cell r="B6">
            <v>0.3</v>
          </cell>
          <cell r="C6">
            <v>0.3</v>
          </cell>
          <cell r="D6">
            <v>0</v>
          </cell>
          <cell r="F6">
            <v>4</v>
          </cell>
          <cell r="G6">
            <v>0.3</v>
          </cell>
          <cell r="H6">
            <v>0.3</v>
          </cell>
          <cell r="I6">
            <v>0</v>
          </cell>
        </row>
        <row r="7">
          <cell r="A7">
            <v>5</v>
          </cell>
          <cell r="B7">
            <v>0.3</v>
          </cell>
          <cell r="C7">
            <v>0.3</v>
          </cell>
          <cell r="D7">
            <v>0</v>
          </cell>
          <cell r="F7">
            <v>5</v>
          </cell>
          <cell r="G7">
            <v>0.3</v>
          </cell>
          <cell r="H7">
            <v>0.3</v>
          </cell>
          <cell r="I7">
            <v>0</v>
          </cell>
        </row>
        <row r="8">
          <cell r="A8">
            <v>6</v>
          </cell>
          <cell r="B8">
            <v>0.3</v>
          </cell>
          <cell r="C8">
            <v>0.3</v>
          </cell>
          <cell r="D8">
            <v>0</v>
          </cell>
          <cell r="F8">
            <v>6</v>
          </cell>
          <cell r="G8">
            <v>0.3</v>
          </cell>
          <cell r="H8">
            <v>0.3</v>
          </cell>
          <cell r="I8">
            <v>0</v>
          </cell>
        </row>
        <row r="9">
          <cell r="A9">
            <v>7</v>
          </cell>
          <cell r="B9">
            <v>0.3</v>
          </cell>
          <cell r="C9">
            <v>0.3</v>
          </cell>
          <cell r="D9">
            <v>0</v>
          </cell>
          <cell r="F9">
            <v>7</v>
          </cell>
          <cell r="G9">
            <v>0.3</v>
          </cell>
          <cell r="H9">
            <v>0.3</v>
          </cell>
          <cell r="I9">
            <v>0</v>
          </cell>
        </row>
        <row r="10">
          <cell r="A10">
            <v>8</v>
          </cell>
          <cell r="B10">
            <v>0.3</v>
          </cell>
          <cell r="C10">
            <v>0.3</v>
          </cell>
          <cell r="D10">
            <v>0</v>
          </cell>
          <cell r="F10">
            <v>8</v>
          </cell>
          <cell r="G10">
            <v>0.3</v>
          </cell>
          <cell r="H10">
            <v>0.3</v>
          </cell>
          <cell r="I10">
            <v>0</v>
          </cell>
        </row>
        <row r="11">
          <cell r="A11">
            <v>9</v>
          </cell>
          <cell r="B11">
            <v>0.3</v>
          </cell>
          <cell r="C11">
            <v>0.3</v>
          </cell>
          <cell r="D11">
            <v>0</v>
          </cell>
          <cell r="F11">
            <v>9</v>
          </cell>
          <cell r="G11">
            <v>0.3</v>
          </cell>
          <cell r="H11">
            <v>0.3</v>
          </cell>
          <cell r="I11">
            <v>0</v>
          </cell>
        </row>
        <row r="12">
          <cell r="A12">
            <v>10</v>
          </cell>
          <cell r="B12">
            <v>0.3</v>
          </cell>
          <cell r="C12">
            <v>0.3</v>
          </cell>
          <cell r="D12">
            <v>0</v>
          </cell>
          <cell r="F12">
            <v>10</v>
          </cell>
          <cell r="G12">
            <v>0</v>
          </cell>
          <cell r="H12">
            <v>0.3</v>
          </cell>
          <cell r="I12">
            <v>0</v>
          </cell>
        </row>
        <row r="13">
          <cell r="A13">
            <v>11</v>
          </cell>
          <cell r="B13">
            <v>0.3</v>
          </cell>
          <cell r="C13">
            <v>0.3</v>
          </cell>
          <cell r="D13">
            <v>0</v>
          </cell>
          <cell r="F13">
            <v>11</v>
          </cell>
          <cell r="G13">
            <v>0</v>
          </cell>
          <cell r="H13">
            <v>0.3</v>
          </cell>
          <cell r="I13">
            <v>0</v>
          </cell>
        </row>
        <row r="14">
          <cell r="A14">
            <v>12</v>
          </cell>
          <cell r="B14">
            <v>0.3</v>
          </cell>
          <cell r="C14">
            <v>0.3</v>
          </cell>
          <cell r="D14">
            <v>0</v>
          </cell>
          <cell r="F14">
            <v>12</v>
          </cell>
          <cell r="G14">
            <v>0</v>
          </cell>
          <cell r="H14">
            <v>0.3</v>
          </cell>
          <cell r="I14">
            <v>0</v>
          </cell>
        </row>
        <row r="15">
          <cell r="A15">
            <v>13</v>
          </cell>
          <cell r="B15">
            <v>0.3</v>
          </cell>
          <cell r="C15">
            <v>0.3</v>
          </cell>
          <cell r="D15">
            <v>0.2</v>
          </cell>
          <cell r="F15">
            <v>13</v>
          </cell>
          <cell r="G15">
            <v>0</v>
          </cell>
          <cell r="H15">
            <v>0.3</v>
          </cell>
          <cell r="I15">
            <v>0.5</v>
          </cell>
        </row>
        <row r="16">
          <cell r="A16">
            <v>14</v>
          </cell>
          <cell r="B16">
            <v>0.3</v>
          </cell>
          <cell r="C16">
            <v>0.3</v>
          </cell>
          <cell r="D16">
            <v>0.2</v>
          </cell>
          <cell r="F16">
            <v>14</v>
          </cell>
          <cell r="G16">
            <v>0</v>
          </cell>
          <cell r="H16">
            <v>0.3</v>
          </cell>
          <cell r="I16">
            <v>0.5</v>
          </cell>
        </row>
        <row r="17">
          <cell r="A17">
            <v>15</v>
          </cell>
          <cell r="B17">
            <v>0.3</v>
          </cell>
          <cell r="C17">
            <v>0.3</v>
          </cell>
          <cell r="D17">
            <v>0.2</v>
          </cell>
          <cell r="F17">
            <v>15</v>
          </cell>
          <cell r="G17">
            <v>0</v>
          </cell>
          <cell r="H17">
            <v>0.3</v>
          </cell>
          <cell r="I17">
            <v>0.5</v>
          </cell>
        </row>
        <row r="18">
          <cell r="A18">
            <v>16</v>
          </cell>
          <cell r="B18">
            <v>0.3</v>
          </cell>
          <cell r="C18">
            <v>0.3</v>
          </cell>
          <cell r="D18">
            <v>0.2</v>
          </cell>
          <cell r="F18">
            <v>16</v>
          </cell>
          <cell r="G18">
            <v>0</v>
          </cell>
          <cell r="H18">
            <v>0.3</v>
          </cell>
          <cell r="I18">
            <v>0.5</v>
          </cell>
        </row>
        <row r="19">
          <cell r="A19">
            <v>17</v>
          </cell>
          <cell r="B19">
            <v>0.3</v>
          </cell>
          <cell r="C19">
            <v>0.3</v>
          </cell>
          <cell r="D19">
            <v>0.2</v>
          </cell>
          <cell r="F19">
            <v>17</v>
          </cell>
          <cell r="G19">
            <v>0</v>
          </cell>
          <cell r="H19">
            <v>0.3</v>
          </cell>
          <cell r="I19">
            <v>0.5</v>
          </cell>
        </row>
        <row r="20">
          <cell r="A20">
            <v>18</v>
          </cell>
          <cell r="B20">
            <v>0.3</v>
          </cell>
          <cell r="C20">
            <v>0.3</v>
          </cell>
          <cell r="D20">
            <v>0.2</v>
          </cell>
          <cell r="F20">
            <v>18</v>
          </cell>
          <cell r="G20">
            <v>0</v>
          </cell>
          <cell r="H20">
            <v>0.3</v>
          </cell>
          <cell r="I20">
            <v>0.5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20" sqref="E20"/>
    </sheetView>
  </sheetViews>
  <sheetFormatPr defaultRowHeight="12.75"/>
  <cols>
    <col min="2" max="2" width="21.7109375" customWidth="1"/>
    <col min="3" max="3" width="21.28515625" customWidth="1"/>
    <col min="4" max="4" width="23.28515625" customWidth="1"/>
    <col min="5" max="5" width="28" customWidth="1"/>
  </cols>
  <sheetData>
    <row r="1" spans="1:5" ht="18.75">
      <c r="A1" s="1" t="s">
        <v>0</v>
      </c>
      <c r="B1" s="1"/>
      <c r="C1" s="1"/>
      <c r="D1" s="1"/>
      <c r="E1" s="1"/>
    </row>
    <row r="2" spans="1:5" ht="13.5" thickBot="1"/>
    <row r="3" spans="1:5" ht="32.25" thickBo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3.5" thickBot="1">
      <c r="A4" s="4">
        <v>1</v>
      </c>
      <c r="B4" s="5">
        <v>2</v>
      </c>
      <c r="C4" s="6">
        <v>3</v>
      </c>
      <c r="D4" s="6">
        <v>4</v>
      </c>
      <c r="E4" s="6">
        <v>5</v>
      </c>
    </row>
    <row r="5" spans="1:5" ht="18.75" customHeight="1">
      <c r="A5" s="7" t="s">
        <v>6</v>
      </c>
      <c r="B5" s="8" t="s">
        <v>7</v>
      </c>
      <c r="C5" s="9">
        <v>0.45</v>
      </c>
      <c r="D5" s="10">
        <v>1</v>
      </c>
      <c r="E5" s="7" t="s">
        <v>8</v>
      </c>
    </row>
    <row r="6" spans="1:5" ht="39" customHeight="1">
      <c r="A6" s="11"/>
      <c r="B6" s="12"/>
      <c r="C6" s="13">
        <v>5.0000000000000001E-3</v>
      </c>
      <c r="D6" s="14" t="s">
        <v>9</v>
      </c>
      <c r="E6" s="11"/>
    </row>
    <row r="7" spans="1:5" ht="37.5">
      <c r="A7" s="11"/>
      <c r="B7" s="12"/>
      <c r="C7" s="13">
        <v>-5.0000000000000001E-3</v>
      </c>
      <c r="D7" s="14" t="s">
        <v>10</v>
      </c>
      <c r="E7" s="11"/>
    </row>
    <row r="8" spans="1:5" ht="37.5">
      <c r="A8" s="11"/>
      <c r="B8" s="12"/>
      <c r="C8" s="13">
        <v>-7.0000000000000001E-3</v>
      </c>
      <c r="D8" s="14" t="s">
        <v>11</v>
      </c>
      <c r="E8" s="11"/>
    </row>
    <row r="9" spans="1:5" ht="19.5" thickBot="1">
      <c r="A9" s="15"/>
      <c r="B9" s="16"/>
      <c r="C9" s="17">
        <v>0</v>
      </c>
      <c r="D9" s="18" t="s">
        <v>12</v>
      </c>
      <c r="E9" s="15"/>
    </row>
    <row r="10" spans="1:5" ht="18.75">
      <c r="A10" s="7" t="s">
        <v>13</v>
      </c>
      <c r="B10" s="8" t="s">
        <v>14</v>
      </c>
      <c r="C10" s="9">
        <v>0.15</v>
      </c>
      <c r="D10" s="14" t="s">
        <v>15</v>
      </c>
      <c r="E10" s="7" t="s">
        <v>16</v>
      </c>
    </row>
    <row r="11" spans="1:5" ht="37.5">
      <c r="A11" s="11"/>
      <c r="B11" s="12"/>
      <c r="C11" s="13">
        <v>-5.0000000000000001E-3</v>
      </c>
      <c r="D11" s="14" t="s">
        <v>17</v>
      </c>
      <c r="E11" s="11"/>
    </row>
    <row r="12" spans="1:5" ht="19.5" thickBot="1">
      <c r="A12" s="15"/>
      <c r="B12" s="16"/>
      <c r="C12" s="17">
        <v>0</v>
      </c>
      <c r="D12" s="18" t="s">
        <v>18</v>
      </c>
      <c r="E12" s="15"/>
    </row>
    <row r="13" spans="1:5" ht="19.5" customHeight="1">
      <c r="A13" s="7" t="s">
        <v>19</v>
      </c>
      <c r="B13" s="8" t="s">
        <v>20</v>
      </c>
      <c r="C13" s="9">
        <v>0.15</v>
      </c>
      <c r="D13" s="14" t="s">
        <v>21</v>
      </c>
      <c r="E13" s="7" t="s">
        <v>22</v>
      </c>
    </row>
    <row r="14" spans="1:5" ht="37.5">
      <c r="A14" s="11"/>
      <c r="B14" s="12"/>
      <c r="C14" s="13">
        <v>-1.4999999999999999E-2</v>
      </c>
      <c r="D14" s="14" t="s">
        <v>23</v>
      </c>
      <c r="E14" s="11"/>
    </row>
    <row r="15" spans="1:5" ht="19.5" thickBot="1">
      <c r="A15" s="15"/>
      <c r="B15" s="16"/>
      <c r="C15" s="9">
        <v>0</v>
      </c>
      <c r="D15" s="14" t="s">
        <v>24</v>
      </c>
      <c r="E15" s="15"/>
    </row>
    <row r="16" spans="1:5" ht="19.5" thickBot="1">
      <c r="A16" s="19"/>
      <c r="B16" s="20" t="s">
        <v>25</v>
      </c>
      <c r="C16" s="21"/>
      <c r="D16" s="21"/>
      <c r="E16" s="21"/>
    </row>
  </sheetData>
  <mergeCells count="10">
    <mergeCell ref="A13:A15"/>
    <mergeCell ref="B13:B15"/>
    <mergeCell ref="E13:E15"/>
    <mergeCell ref="A1:E1"/>
    <mergeCell ref="A5:A9"/>
    <mergeCell ref="B5:B9"/>
    <mergeCell ref="E5:E9"/>
    <mergeCell ref="A10:A12"/>
    <mergeCell ref="B10:B12"/>
    <mergeCell ref="E10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3"/>
  <sheetViews>
    <sheetView topLeftCell="B1" zoomScaleNormal="100" workbookViewId="0">
      <selection activeCell="L16" sqref="L16"/>
    </sheetView>
  </sheetViews>
  <sheetFormatPr defaultRowHeight="12.75"/>
  <cols>
    <col min="1" max="1" width="4.140625" style="115" customWidth="1"/>
    <col min="2" max="2" width="5.42578125" style="115" customWidth="1"/>
    <col min="3" max="3" width="23.140625" style="25" customWidth="1"/>
    <col min="4" max="4" width="5.7109375" style="25" bestFit="1" customWidth="1"/>
    <col min="5" max="5" width="11.28515625" style="25" bestFit="1" customWidth="1"/>
    <col min="6" max="6" width="11.7109375" style="25" customWidth="1"/>
    <col min="7" max="9" width="13.42578125" style="25" customWidth="1"/>
    <col min="10" max="10" width="13.140625" style="116" customWidth="1"/>
    <col min="11" max="13" width="13.28515625" style="116" customWidth="1"/>
    <col min="14" max="14" width="13.140625" style="25" bestFit="1" customWidth="1"/>
    <col min="15" max="15" width="12.140625" style="25" customWidth="1"/>
    <col min="16" max="16384" width="9.140625" style="25"/>
  </cols>
  <sheetData>
    <row r="1" spans="1:16" ht="13.5" thickBot="1">
      <c r="A1" s="22"/>
      <c r="B1" s="22"/>
      <c r="C1" s="23"/>
      <c r="D1" s="23"/>
      <c r="E1" s="23"/>
      <c r="F1" s="23"/>
      <c r="G1" s="119" t="s">
        <v>191</v>
      </c>
      <c r="H1" s="120"/>
      <c r="I1" s="121"/>
      <c r="J1" s="122" t="s">
        <v>192</v>
      </c>
      <c r="K1" s="123"/>
      <c r="L1" s="123"/>
      <c r="M1" s="24"/>
    </row>
    <row r="2" spans="1:16" ht="32.25" customHeight="1">
      <c r="A2" s="26" t="s">
        <v>26</v>
      </c>
      <c r="B2" s="27" t="s">
        <v>27</v>
      </c>
      <c r="C2" s="28" t="s">
        <v>28</v>
      </c>
      <c r="D2" s="29" t="s">
        <v>29</v>
      </c>
      <c r="E2" s="30"/>
      <c r="F2" s="31">
        <v>0.75</v>
      </c>
      <c r="G2" s="117" t="s">
        <v>30</v>
      </c>
      <c r="H2" s="118" t="s">
        <v>31</v>
      </c>
      <c r="I2" s="118" t="s">
        <v>32</v>
      </c>
      <c r="J2" s="32" t="s">
        <v>33</v>
      </c>
      <c r="K2" s="33" t="s">
        <v>34</v>
      </c>
      <c r="L2" s="33" t="s">
        <v>35</v>
      </c>
      <c r="M2" s="34" t="s">
        <v>36</v>
      </c>
      <c r="N2" s="35" t="s">
        <v>37</v>
      </c>
      <c r="O2" s="36" t="s">
        <v>38</v>
      </c>
      <c r="P2" s="37"/>
    </row>
    <row r="3" spans="1:16" ht="32.25" customHeight="1" thickBot="1">
      <c r="A3" s="38"/>
      <c r="B3" s="39"/>
      <c r="C3" s="40"/>
      <c r="D3" s="41" t="s">
        <v>39</v>
      </c>
      <c r="E3" s="42" t="s">
        <v>40</v>
      </c>
      <c r="F3" s="43" t="s">
        <v>41</v>
      </c>
      <c r="G3" s="44"/>
      <c r="H3" s="45"/>
      <c r="I3" s="45"/>
      <c r="J3" s="46"/>
      <c r="K3" s="47"/>
      <c r="L3" s="47"/>
      <c r="M3" s="48"/>
      <c r="N3" s="49"/>
      <c r="O3" s="50"/>
      <c r="P3" s="37"/>
    </row>
    <row r="4" spans="1:16" s="62" customFormat="1" ht="12" thickBot="1">
      <c r="A4" s="51">
        <v>1</v>
      </c>
      <c r="B4" s="52"/>
      <c r="C4" s="53">
        <v>2</v>
      </c>
      <c r="D4" s="53">
        <v>3</v>
      </c>
      <c r="E4" s="54">
        <v>4</v>
      </c>
      <c r="F4" s="55">
        <v>5</v>
      </c>
      <c r="G4" s="56">
        <v>6</v>
      </c>
      <c r="H4" s="57">
        <v>7</v>
      </c>
      <c r="I4" s="57">
        <v>8</v>
      </c>
      <c r="J4" s="58">
        <v>9</v>
      </c>
      <c r="K4" s="59">
        <v>10</v>
      </c>
      <c r="L4" s="59">
        <v>11</v>
      </c>
      <c r="M4" s="59">
        <v>12</v>
      </c>
      <c r="N4" s="60">
        <v>13</v>
      </c>
      <c r="O4" s="61">
        <v>14</v>
      </c>
    </row>
    <row r="5" spans="1:16" s="62" customFormat="1" ht="11.25">
      <c r="A5" s="63"/>
      <c r="B5" s="64"/>
      <c r="C5" s="65" t="s">
        <v>42</v>
      </c>
      <c r="D5" s="65"/>
      <c r="E5" s="65"/>
      <c r="F5" s="65"/>
      <c r="G5" s="65"/>
      <c r="H5" s="65"/>
      <c r="I5" s="65"/>
      <c r="J5" s="66"/>
      <c r="K5" s="66"/>
      <c r="L5" s="66"/>
      <c r="M5" s="66"/>
      <c r="N5" s="67"/>
      <c r="O5" s="68"/>
    </row>
    <row r="6" spans="1:16" ht="15" customHeight="1">
      <c r="A6" s="69">
        <v>1</v>
      </c>
      <c r="B6" s="69">
        <v>442</v>
      </c>
      <c r="C6" s="70" t="s">
        <v>43</v>
      </c>
      <c r="D6" s="71">
        <v>23</v>
      </c>
      <c r="E6" s="72">
        <v>17720.12</v>
      </c>
      <c r="F6" s="72">
        <f>E6*0.75</f>
        <v>13290.09</v>
      </c>
      <c r="G6" s="73">
        <v>1.1653333333333333</v>
      </c>
      <c r="H6" s="74">
        <v>0.01</v>
      </c>
      <c r="I6" s="74">
        <v>7</v>
      </c>
      <c r="J6" s="124">
        <f>45%+((G6-100%)/5)*0.5</f>
        <v>0.46653333333333336</v>
      </c>
      <c r="K6" s="124">
        <f>[1]критерии_техники!C10</f>
        <v>0.15</v>
      </c>
      <c r="L6" s="124">
        <f>[1]критерии_техники!$C$15</f>
        <v>0</v>
      </c>
      <c r="M6" s="75">
        <f>SUM(J6,K6,L6)</f>
        <v>0.61653333333333338</v>
      </c>
      <c r="N6" s="72">
        <f>E6*$F$2*M6</f>
        <v>8193.7834880000009</v>
      </c>
      <c r="O6" s="76">
        <f t="shared" ref="O6:O69" si="0">N6-F6</f>
        <v>-5096.3065119999992</v>
      </c>
    </row>
    <row r="7" spans="1:16" ht="15" customHeight="1">
      <c r="A7" s="69">
        <v>2</v>
      </c>
      <c r="B7" s="77">
        <v>297</v>
      </c>
      <c r="C7" s="70" t="s">
        <v>44</v>
      </c>
      <c r="D7" s="71">
        <v>24</v>
      </c>
      <c r="E7" s="78">
        <v>26320.62</v>
      </c>
      <c r="F7" s="79">
        <f t="shared" ref="F7:F70" si="1">E7*0.75</f>
        <v>19740.465</v>
      </c>
      <c r="G7" s="80">
        <v>1.1379999999999999</v>
      </c>
      <c r="H7" s="74">
        <v>0.01</v>
      </c>
      <c r="I7" s="74">
        <v>7</v>
      </c>
      <c r="J7" s="124">
        <f t="shared" ref="J7:J70" si="2">45%+((G7-100%)/5)*0.5</f>
        <v>0.46379999999999999</v>
      </c>
      <c r="K7" s="124">
        <f>[1]критерии_техники!$C$10</f>
        <v>0.15</v>
      </c>
      <c r="L7" s="124">
        <f>[1]критерии_техники!$C$15</f>
        <v>0</v>
      </c>
      <c r="M7" s="81">
        <f t="shared" ref="M7:M70" si="3">SUM(J7,K7,L7)</f>
        <v>0.61380000000000001</v>
      </c>
      <c r="N7" s="72">
        <f t="shared" ref="N7:N74" si="4">E7*$F$2*M7</f>
        <v>12116.697417000001</v>
      </c>
      <c r="O7" s="82">
        <f t="shared" si="0"/>
        <v>-7623.7675829999989</v>
      </c>
    </row>
    <row r="8" spans="1:16" ht="15" customHeight="1">
      <c r="A8" s="69">
        <v>3</v>
      </c>
      <c r="B8" s="77">
        <v>389</v>
      </c>
      <c r="C8" s="70" t="s">
        <v>45</v>
      </c>
      <c r="D8" s="71">
        <v>23</v>
      </c>
      <c r="E8" s="78">
        <v>17720.12</v>
      </c>
      <c r="F8" s="79">
        <f t="shared" si="1"/>
        <v>13290.09</v>
      </c>
      <c r="G8" s="80">
        <v>1.1599999999999999</v>
      </c>
      <c r="H8" s="74">
        <v>0.01</v>
      </c>
      <c r="I8" s="74">
        <v>7</v>
      </c>
      <c r="J8" s="124">
        <f t="shared" si="2"/>
        <v>0.46600000000000003</v>
      </c>
      <c r="K8" s="124">
        <f>[1]критерии_техники!$C$10</f>
        <v>0.15</v>
      </c>
      <c r="L8" s="124">
        <f>[1]критерии_техники!$C$15</f>
        <v>0</v>
      </c>
      <c r="M8" s="75">
        <f t="shared" si="3"/>
        <v>0.61599999999999999</v>
      </c>
      <c r="N8" s="72">
        <f t="shared" si="4"/>
        <v>8186.6954400000004</v>
      </c>
      <c r="O8" s="82">
        <f t="shared" si="0"/>
        <v>-5103.3945599999997</v>
      </c>
    </row>
    <row r="9" spans="1:16" ht="15" customHeight="1">
      <c r="A9" s="69">
        <v>4</v>
      </c>
      <c r="B9" s="77">
        <v>760</v>
      </c>
      <c r="C9" s="70" t="s">
        <v>46</v>
      </c>
      <c r="D9" s="71">
        <v>23</v>
      </c>
      <c r="E9" s="78">
        <v>17720.12</v>
      </c>
      <c r="F9" s="79">
        <f t="shared" si="1"/>
        <v>13290.09</v>
      </c>
      <c r="G9" s="80">
        <v>1.3433333333333333</v>
      </c>
      <c r="H9" s="74">
        <v>0.01</v>
      </c>
      <c r="I9" s="74">
        <v>7</v>
      </c>
      <c r="J9" s="124">
        <f t="shared" si="2"/>
        <v>0.48433333333333334</v>
      </c>
      <c r="K9" s="124">
        <f>[1]критерии_техники!$C$10</f>
        <v>0.15</v>
      </c>
      <c r="L9" s="124">
        <f>[1]критерии_техники!$C$15</f>
        <v>0</v>
      </c>
      <c r="M9" s="75">
        <f t="shared" si="3"/>
        <v>0.6343333333333333</v>
      </c>
      <c r="N9" s="72">
        <f t="shared" si="4"/>
        <v>8430.3470899999993</v>
      </c>
      <c r="O9" s="82">
        <f t="shared" si="0"/>
        <v>-4859.7429100000008</v>
      </c>
    </row>
    <row r="10" spans="1:16" ht="15" customHeight="1">
      <c r="A10" s="69">
        <v>5</v>
      </c>
      <c r="B10" s="77">
        <v>517</v>
      </c>
      <c r="C10" s="70" t="s">
        <v>47</v>
      </c>
      <c r="D10" s="71">
        <v>23</v>
      </c>
      <c r="E10" s="78">
        <v>17720.12</v>
      </c>
      <c r="F10" s="79">
        <f t="shared" si="1"/>
        <v>13290.09</v>
      </c>
      <c r="G10" s="80">
        <v>1.3306666666666667</v>
      </c>
      <c r="H10" s="74">
        <v>0.01</v>
      </c>
      <c r="I10" s="74">
        <v>7</v>
      </c>
      <c r="J10" s="124">
        <f t="shared" si="2"/>
        <v>0.4830666666666667</v>
      </c>
      <c r="K10" s="124">
        <f>[1]критерии_техники!$C$10</f>
        <v>0.15</v>
      </c>
      <c r="L10" s="124">
        <f>[1]критерии_техники!$C$15</f>
        <v>0</v>
      </c>
      <c r="M10" s="75">
        <f t="shared" si="3"/>
        <v>0.63306666666666667</v>
      </c>
      <c r="N10" s="72">
        <f t="shared" si="4"/>
        <v>8413.512976</v>
      </c>
      <c r="O10" s="82">
        <f t="shared" si="0"/>
        <v>-4876.5770240000002</v>
      </c>
    </row>
    <row r="11" spans="1:16" ht="15" customHeight="1">
      <c r="A11" s="69">
        <v>6</v>
      </c>
      <c r="B11" s="77">
        <v>5357</v>
      </c>
      <c r="C11" s="70" t="s">
        <v>48</v>
      </c>
      <c r="D11" s="71">
        <v>23</v>
      </c>
      <c r="E11" s="78">
        <v>17720.12</v>
      </c>
      <c r="F11" s="79">
        <f t="shared" si="1"/>
        <v>13290.09</v>
      </c>
      <c r="G11" s="80">
        <v>1.532</v>
      </c>
      <c r="H11" s="74">
        <v>0.01</v>
      </c>
      <c r="I11" s="74">
        <v>7</v>
      </c>
      <c r="J11" s="124">
        <f t="shared" si="2"/>
        <v>0.50319999999999998</v>
      </c>
      <c r="K11" s="124">
        <f>[1]критерии_техники!$C$10</f>
        <v>0.15</v>
      </c>
      <c r="L11" s="124">
        <f>[1]критерии_техники!$C$15</f>
        <v>0</v>
      </c>
      <c r="M11" s="75">
        <f t="shared" si="3"/>
        <v>0.6532</v>
      </c>
      <c r="N11" s="72">
        <f t="shared" si="4"/>
        <v>8681.0867880000005</v>
      </c>
      <c r="O11" s="82">
        <f t="shared" si="0"/>
        <v>-4609.0032119999996</v>
      </c>
    </row>
    <row r="12" spans="1:16" ht="15" customHeight="1">
      <c r="A12" s="69">
        <v>7</v>
      </c>
      <c r="B12" s="77">
        <v>5094</v>
      </c>
      <c r="C12" s="70" t="s">
        <v>49</v>
      </c>
      <c r="D12" s="71">
        <v>24</v>
      </c>
      <c r="E12" s="78">
        <v>17720.12</v>
      </c>
      <c r="F12" s="79">
        <f t="shared" si="1"/>
        <v>13290.09</v>
      </c>
      <c r="G12" s="80">
        <v>1.1353333333333333</v>
      </c>
      <c r="H12" s="74">
        <v>0.01</v>
      </c>
      <c r="I12" s="74">
        <v>7</v>
      </c>
      <c r="J12" s="124">
        <f t="shared" si="2"/>
        <v>0.46353333333333335</v>
      </c>
      <c r="K12" s="124">
        <f>[1]критерии_техники!$C$10</f>
        <v>0.15</v>
      </c>
      <c r="L12" s="124">
        <f>[1]критерии_техники!$C$15</f>
        <v>0</v>
      </c>
      <c r="M12" s="81">
        <f t="shared" si="3"/>
        <v>0.61353333333333337</v>
      </c>
      <c r="N12" s="72">
        <f t="shared" si="4"/>
        <v>8153.9132180000006</v>
      </c>
      <c r="O12" s="82">
        <f t="shared" si="0"/>
        <v>-5136.1767819999995</v>
      </c>
    </row>
    <row r="13" spans="1:16" ht="15" customHeight="1">
      <c r="A13" s="69">
        <v>8</v>
      </c>
      <c r="B13" s="77">
        <v>762</v>
      </c>
      <c r="C13" s="70" t="s">
        <v>50</v>
      </c>
      <c r="D13" s="71">
        <v>24</v>
      </c>
      <c r="E13" s="78">
        <v>17720.12</v>
      </c>
      <c r="F13" s="79">
        <f t="shared" si="1"/>
        <v>13290.09</v>
      </c>
      <c r="G13" s="80">
        <v>1.2656666666666667</v>
      </c>
      <c r="H13" s="74">
        <v>0.01</v>
      </c>
      <c r="I13" s="74">
        <v>7</v>
      </c>
      <c r="J13" s="124">
        <f t="shared" si="2"/>
        <v>0.47656666666666669</v>
      </c>
      <c r="K13" s="124">
        <f>[1]критерии_техники!$C$10</f>
        <v>0.15</v>
      </c>
      <c r="L13" s="124">
        <f>[1]критерии_техники!$C$15</f>
        <v>0</v>
      </c>
      <c r="M13" s="75">
        <f t="shared" si="3"/>
        <v>0.62656666666666672</v>
      </c>
      <c r="N13" s="72">
        <f t="shared" si="4"/>
        <v>8327.127391</v>
      </c>
      <c r="O13" s="82">
        <f t="shared" si="0"/>
        <v>-4962.9626090000002</v>
      </c>
    </row>
    <row r="14" spans="1:16" ht="15" customHeight="1">
      <c r="A14" s="69">
        <v>9</v>
      </c>
      <c r="B14" s="77">
        <v>657</v>
      </c>
      <c r="C14" s="70" t="s">
        <v>51</v>
      </c>
      <c r="D14" s="71">
        <v>23</v>
      </c>
      <c r="E14" s="78">
        <v>17720.12</v>
      </c>
      <c r="F14" s="79">
        <f t="shared" si="1"/>
        <v>13290.09</v>
      </c>
      <c r="G14" s="80">
        <v>1.1930000000000001</v>
      </c>
      <c r="H14" s="74">
        <v>0.01</v>
      </c>
      <c r="I14" s="74">
        <v>7</v>
      </c>
      <c r="J14" s="124">
        <f t="shared" si="2"/>
        <v>0.46929999999999999</v>
      </c>
      <c r="K14" s="124">
        <f>[1]критерии_техники!$C$10</f>
        <v>0.15</v>
      </c>
      <c r="L14" s="124">
        <f>[1]критерии_техники!$C$15</f>
        <v>0</v>
      </c>
      <c r="M14" s="75">
        <f t="shared" si="3"/>
        <v>0.61929999999999996</v>
      </c>
      <c r="N14" s="72">
        <f t="shared" si="4"/>
        <v>8230.552737</v>
      </c>
      <c r="O14" s="82">
        <f t="shared" si="0"/>
        <v>-5059.5372630000002</v>
      </c>
    </row>
    <row r="15" spans="1:16" ht="15" customHeight="1">
      <c r="A15" s="69">
        <v>10</v>
      </c>
      <c r="B15" s="77">
        <v>632</v>
      </c>
      <c r="C15" s="70" t="s">
        <v>52</v>
      </c>
      <c r="D15" s="71">
        <v>13</v>
      </c>
      <c r="E15" s="78">
        <v>9598.4</v>
      </c>
      <c r="F15" s="79">
        <f t="shared" si="1"/>
        <v>7198.7999999999993</v>
      </c>
      <c r="G15" s="80">
        <v>1.3006666666666666</v>
      </c>
      <c r="H15" s="74">
        <v>0.01</v>
      </c>
      <c r="I15" s="74">
        <v>7</v>
      </c>
      <c r="J15" s="124">
        <f t="shared" si="2"/>
        <v>0.4800666666666667</v>
      </c>
      <c r="K15" s="124">
        <f>[1]критерии_техники!$C$10</f>
        <v>0.15</v>
      </c>
      <c r="L15" s="124">
        <f>[1]критерии_техники!$C$15</f>
        <v>0</v>
      </c>
      <c r="M15" s="75">
        <f t="shared" si="3"/>
        <v>0.63006666666666666</v>
      </c>
      <c r="N15" s="72">
        <f t="shared" si="4"/>
        <v>4535.7239199999995</v>
      </c>
      <c r="O15" s="82">
        <f t="shared" si="0"/>
        <v>-2663.0760799999998</v>
      </c>
    </row>
    <row r="16" spans="1:16" ht="15" customHeight="1">
      <c r="A16" s="69">
        <v>11</v>
      </c>
      <c r="B16" s="77">
        <v>709</v>
      </c>
      <c r="C16" s="70" t="s">
        <v>53</v>
      </c>
      <c r="D16" s="71">
        <v>12</v>
      </c>
      <c r="E16" s="78">
        <v>9245.2800000000007</v>
      </c>
      <c r="F16" s="79">
        <f t="shared" si="1"/>
        <v>6933.9600000000009</v>
      </c>
      <c r="G16" s="80">
        <v>1.0876666666666666</v>
      </c>
      <c r="H16" s="74">
        <v>0.01</v>
      </c>
      <c r="I16" s="74">
        <v>6</v>
      </c>
      <c r="J16" s="124">
        <f t="shared" si="2"/>
        <v>0.45876666666666666</v>
      </c>
      <c r="K16" s="124">
        <f>[1]критерии_техники!$C$10</f>
        <v>0.15</v>
      </c>
      <c r="L16" s="124">
        <f>[1]критерии_техники!$C$15</f>
        <v>0</v>
      </c>
      <c r="M16" s="81">
        <f t="shared" si="3"/>
        <v>0.60876666666666668</v>
      </c>
      <c r="N16" s="72">
        <f t="shared" si="4"/>
        <v>4221.1637160000009</v>
      </c>
      <c r="O16" s="82">
        <f t="shared" si="0"/>
        <v>-2712.796284</v>
      </c>
    </row>
    <row r="17" spans="1:15" ht="15" customHeight="1">
      <c r="A17" s="69">
        <v>12</v>
      </c>
      <c r="B17" s="77">
        <v>460</v>
      </c>
      <c r="C17" s="70" t="s">
        <v>54</v>
      </c>
      <c r="D17" s="71">
        <v>23</v>
      </c>
      <c r="E17" s="78">
        <v>17720.12</v>
      </c>
      <c r="F17" s="79">
        <f t="shared" si="1"/>
        <v>13290.09</v>
      </c>
      <c r="G17" s="80">
        <v>1.0246666666666666</v>
      </c>
      <c r="H17" s="74">
        <v>0.01</v>
      </c>
      <c r="I17" s="74">
        <v>6</v>
      </c>
      <c r="J17" s="124">
        <f t="shared" si="2"/>
        <v>0.45246666666666668</v>
      </c>
      <c r="K17" s="124">
        <f>[1]критерии_техники!$C$10</f>
        <v>0.15</v>
      </c>
      <c r="L17" s="124">
        <f>[1]критерии_техники!$C$15</f>
        <v>0</v>
      </c>
      <c r="M17" s="81">
        <f t="shared" si="3"/>
        <v>0.60246666666666671</v>
      </c>
      <c r="N17" s="72">
        <f t="shared" si="4"/>
        <v>8006.8362220000008</v>
      </c>
      <c r="O17" s="82">
        <f t="shared" si="0"/>
        <v>-5283.2537779999993</v>
      </c>
    </row>
    <row r="18" spans="1:15" ht="15" customHeight="1">
      <c r="A18" s="69">
        <v>13</v>
      </c>
      <c r="B18" s="77">
        <v>325</v>
      </c>
      <c r="C18" s="70" t="s">
        <v>55</v>
      </c>
      <c r="D18" s="71">
        <v>23</v>
      </c>
      <c r="E18" s="78">
        <v>17720.12</v>
      </c>
      <c r="F18" s="79">
        <f t="shared" si="1"/>
        <v>13290.09</v>
      </c>
      <c r="G18" s="80">
        <v>1.2526666666666666</v>
      </c>
      <c r="H18" s="74">
        <v>0.01</v>
      </c>
      <c r="I18" s="74">
        <v>6</v>
      </c>
      <c r="J18" s="124">
        <f t="shared" si="2"/>
        <v>0.47526666666666667</v>
      </c>
      <c r="K18" s="124">
        <f>[1]критерии_техники!$C$10</f>
        <v>0.15</v>
      </c>
      <c r="L18" s="124">
        <f>[1]критерии_техники!$C$15</f>
        <v>0</v>
      </c>
      <c r="M18" s="75">
        <f t="shared" si="3"/>
        <v>0.62526666666666664</v>
      </c>
      <c r="N18" s="72">
        <f t="shared" si="4"/>
        <v>8309.8502740000004</v>
      </c>
      <c r="O18" s="82">
        <f t="shared" si="0"/>
        <v>-4980.2397259999998</v>
      </c>
    </row>
    <row r="19" spans="1:15" ht="15" customHeight="1">
      <c r="A19" s="69">
        <v>14</v>
      </c>
      <c r="B19" s="77">
        <v>620</v>
      </c>
      <c r="C19" s="70" t="s">
        <v>56</v>
      </c>
      <c r="D19" s="71">
        <v>12</v>
      </c>
      <c r="E19" s="78">
        <v>8860.06</v>
      </c>
      <c r="F19" s="79">
        <f t="shared" si="1"/>
        <v>6645.0450000000001</v>
      </c>
      <c r="G19" s="80">
        <v>1.3796666666666666</v>
      </c>
      <c r="H19" s="74">
        <v>0.01</v>
      </c>
      <c r="I19" s="74">
        <v>6</v>
      </c>
      <c r="J19" s="124">
        <f t="shared" si="2"/>
        <v>0.48796666666666666</v>
      </c>
      <c r="K19" s="124">
        <f>[1]критерии_техники!$C$10</f>
        <v>0.15</v>
      </c>
      <c r="L19" s="124">
        <f>[1]критерии_техники!$C$15</f>
        <v>0</v>
      </c>
      <c r="M19" s="75">
        <f t="shared" si="3"/>
        <v>0.63796666666666668</v>
      </c>
      <c r="N19" s="72">
        <f t="shared" si="4"/>
        <v>4239.3172085000006</v>
      </c>
      <c r="O19" s="82">
        <f t="shared" si="0"/>
        <v>-2405.7277914999995</v>
      </c>
    </row>
    <row r="20" spans="1:15" s="90" customFormat="1" ht="15" customHeight="1">
      <c r="A20" s="69">
        <v>15</v>
      </c>
      <c r="B20" s="83">
        <v>763</v>
      </c>
      <c r="C20" s="84" t="s">
        <v>57</v>
      </c>
      <c r="D20" s="84">
        <v>1</v>
      </c>
      <c r="E20" s="85">
        <v>770.44</v>
      </c>
      <c r="F20" s="86">
        <f t="shared" si="1"/>
        <v>577.83000000000004</v>
      </c>
      <c r="G20" s="87">
        <v>1.02</v>
      </c>
      <c r="H20" s="74">
        <v>1</v>
      </c>
      <c r="I20" s="74">
        <v>6</v>
      </c>
      <c r="J20" s="124">
        <f t="shared" si="2"/>
        <v>0.45200000000000001</v>
      </c>
      <c r="K20" s="124">
        <f>15%-(H20*1.5%)</f>
        <v>0.13500000000000001</v>
      </c>
      <c r="L20" s="124">
        <f>[1]критерии_техники!$C$15</f>
        <v>0</v>
      </c>
      <c r="M20" s="81">
        <f t="shared" si="3"/>
        <v>0.58699999999999997</v>
      </c>
      <c r="N20" s="88">
        <f t="shared" si="4"/>
        <v>339.18621000000002</v>
      </c>
      <c r="O20" s="89">
        <f t="shared" si="0"/>
        <v>-238.64379000000002</v>
      </c>
    </row>
    <row r="21" spans="1:15" ht="15" customHeight="1">
      <c r="A21" s="69">
        <v>16</v>
      </c>
      <c r="B21" s="77">
        <v>602</v>
      </c>
      <c r="C21" s="70" t="s">
        <v>58</v>
      </c>
      <c r="D21" s="71">
        <v>23</v>
      </c>
      <c r="E21" s="78">
        <v>17720.12</v>
      </c>
      <c r="F21" s="79">
        <f t="shared" si="1"/>
        <v>13290.09</v>
      </c>
      <c r="G21" s="80">
        <v>1.0836666666666666</v>
      </c>
      <c r="H21" s="74">
        <v>1</v>
      </c>
      <c r="I21" s="74">
        <v>6</v>
      </c>
      <c r="J21" s="124">
        <f t="shared" si="2"/>
        <v>0.45836666666666664</v>
      </c>
      <c r="K21" s="124">
        <f t="shared" ref="K21:L84" si="5">15%-(H21*1.5%)</f>
        <v>0.13500000000000001</v>
      </c>
      <c r="L21" s="124">
        <f>[1]критерии_техники!$C$15</f>
        <v>0</v>
      </c>
      <c r="M21" s="81">
        <f t="shared" si="3"/>
        <v>0.5933666666666666</v>
      </c>
      <c r="N21" s="72">
        <f t="shared" si="4"/>
        <v>7885.8964029999988</v>
      </c>
      <c r="O21" s="82">
        <f t="shared" si="0"/>
        <v>-5404.1935970000013</v>
      </c>
    </row>
    <row r="22" spans="1:15" ht="15" customHeight="1">
      <c r="A22" s="69">
        <v>17</v>
      </c>
      <c r="B22" s="77">
        <v>522</v>
      </c>
      <c r="C22" s="70" t="s">
        <v>59</v>
      </c>
      <c r="D22" s="71">
        <v>21</v>
      </c>
      <c r="E22" s="78">
        <v>15505.11</v>
      </c>
      <c r="F22" s="79">
        <f t="shared" si="1"/>
        <v>11628.8325</v>
      </c>
      <c r="G22" s="80">
        <v>0.69333333333333336</v>
      </c>
      <c r="H22" s="74">
        <v>1</v>
      </c>
      <c r="I22" s="74">
        <v>6</v>
      </c>
      <c r="J22" s="124">
        <v>0</v>
      </c>
      <c r="K22" s="124">
        <f t="shared" si="5"/>
        <v>0.13500000000000001</v>
      </c>
      <c r="L22" s="124">
        <f>[1]критерии_техники!$C$15</f>
        <v>0</v>
      </c>
      <c r="M22" s="81">
        <f t="shared" si="3"/>
        <v>0.13500000000000001</v>
      </c>
      <c r="N22" s="72">
        <f t="shared" si="4"/>
        <v>1569.8923875000003</v>
      </c>
      <c r="O22" s="82">
        <f t="shared" si="0"/>
        <v>-10058.9401125</v>
      </c>
    </row>
    <row r="23" spans="1:15" ht="15" customHeight="1">
      <c r="A23" s="69">
        <v>18</v>
      </c>
      <c r="B23" s="77">
        <v>387</v>
      </c>
      <c r="C23" s="70" t="s">
        <v>60</v>
      </c>
      <c r="D23" s="71">
        <v>18</v>
      </c>
      <c r="E23" s="78">
        <v>13867.92</v>
      </c>
      <c r="F23" s="79">
        <f t="shared" si="1"/>
        <v>10400.94</v>
      </c>
      <c r="G23" s="80">
        <v>1.1146666666666667</v>
      </c>
      <c r="H23" s="74">
        <v>1</v>
      </c>
      <c r="I23" s="74">
        <v>6</v>
      </c>
      <c r="J23" s="124">
        <f t="shared" si="2"/>
        <v>0.46146666666666669</v>
      </c>
      <c r="K23" s="124">
        <f t="shared" si="5"/>
        <v>0.13500000000000001</v>
      </c>
      <c r="L23" s="124">
        <f>[1]критерии_техники!$C$15</f>
        <v>0</v>
      </c>
      <c r="M23" s="81">
        <f t="shared" si="3"/>
        <v>0.5964666666666667</v>
      </c>
      <c r="N23" s="72">
        <f t="shared" si="4"/>
        <v>6203.8140120000007</v>
      </c>
      <c r="O23" s="82">
        <f t="shared" si="0"/>
        <v>-4197.1259879999998</v>
      </c>
    </row>
    <row r="24" spans="1:15" ht="15" customHeight="1">
      <c r="A24" s="69">
        <v>19</v>
      </c>
      <c r="B24" s="77">
        <v>407</v>
      </c>
      <c r="C24" s="70" t="s">
        <v>61</v>
      </c>
      <c r="D24" s="71">
        <v>20</v>
      </c>
      <c r="E24" s="78">
        <v>14766.77</v>
      </c>
      <c r="F24" s="79">
        <f t="shared" si="1"/>
        <v>11075.077499999999</v>
      </c>
      <c r="G24" s="80">
        <v>0.75</v>
      </c>
      <c r="H24" s="74">
        <v>1</v>
      </c>
      <c r="I24" s="74">
        <v>6</v>
      </c>
      <c r="J24" s="124">
        <v>0</v>
      </c>
      <c r="K24" s="124">
        <f t="shared" si="5"/>
        <v>0.13500000000000001</v>
      </c>
      <c r="L24" s="124">
        <f>[1]критерии_техники!$C$15</f>
        <v>0</v>
      </c>
      <c r="M24" s="81">
        <f t="shared" si="3"/>
        <v>0.13500000000000001</v>
      </c>
      <c r="N24" s="72">
        <f t="shared" si="4"/>
        <v>1495.1354625000001</v>
      </c>
      <c r="O24" s="82">
        <f t="shared" si="0"/>
        <v>-9579.9420374999991</v>
      </c>
    </row>
    <row r="25" spans="1:15" ht="15" customHeight="1">
      <c r="A25" s="69">
        <v>20</v>
      </c>
      <c r="B25" s="77">
        <v>5013</v>
      </c>
      <c r="C25" s="70" t="s">
        <v>62</v>
      </c>
      <c r="D25" s="71">
        <v>18</v>
      </c>
      <c r="E25" s="78">
        <v>13867.92</v>
      </c>
      <c r="F25" s="79">
        <f t="shared" si="1"/>
        <v>10400.94</v>
      </c>
      <c r="G25" s="80">
        <v>1.161</v>
      </c>
      <c r="H25" s="74">
        <v>1</v>
      </c>
      <c r="I25" s="74">
        <v>6</v>
      </c>
      <c r="J25" s="124">
        <f t="shared" si="2"/>
        <v>0.46610000000000001</v>
      </c>
      <c r="K25" s="124">
        <f t="shared" si="5"/>
        <v>0.13500000000000001</v>
      </c>
      <c r="L25" s="124">
        <f>[1]критерии_техники!$C$15</f>
        <v>0</v>
      </c>
      <c r="M25" s="75">
        <f t="shared" si="3"/>
        <v>0.60109999999999997</v>
      </c>
      <c r="N25" s="72">
        <f t="shared" si="4"/>
        <v>6252.0050339999998</v>
      </c>
      <c r="O25" s="82">
        <f t="shared" si="0"/>
        <v>-4148.9349660000007</v>
      </c>
    </row>
    <row r="26" spans="1:15" ht="15" customHeight="1">
      <c r="A26" s="69">
        <v>21</v>
      </c>
      <c r="B26" s="77">
        <v>5323</v>
      </c>
      <c r="C26" s="70" t="s">
        <v>63</v>
      </c>
      <c r="D26" s="71">
        <v>23</v>
      </c>
      <c r="E26" s="78">
        <v>17720.12</v>
      </c>
      <c r="F26" s="79">
        <f t="shared" si="1"/>
        <v>13290.09</v>
      </c>
      <c r="G26" s="80">
        <v>1.33</v>
      </c>
      <c r="H26" s="74">
        <v>1</v>
      </c>
      <c r="I26" s="74">
        <v>6</v>
      </c>
      <c r="J26" s="124">
        <f t="shared" si="2"/>
        <v>0.48300000000000004</v>
      </c>
      <c r="K26" s="124">
        <f t="shared" si="5"/>
        <v>0.13500000000000001</v>
      </c>
      <c r="L26" s="124">
        <f>[1]критерии_техники!$C$15</f>
        <v>0</v>
      </c>
      <c r="M26" s="75">
        <f t="shared" si="3"/>
        <v>0.6180000000000001</v>
      </c>
      <c r="N26" s="72">
        <f t="shared" si="4"/>
        <v>8213.2756200000022</v>
      </c>
      <c r="O26" s="82">
        <f t="shared" si="0"/>
        <v>-5076.814379999998</v>
      </c>
    </row>
    <row r="27" spans="1:15" ht="15" customHeight="1">
      <c r="A27" s="69">
        <v>22</v>
      </c>
      <c r="B27" s="77">
        <v>698</v>
      </c>
      <c r="C27" s="70" t="s">
        <v>64</v>
      </c>
      <c r="D27" s="71">
        <v>12</v>
      </c>
      <c r="E27" s="78">
        <v>8860.06</v>
      </c>
      <c r="F27" s="79">
        <f t="shared" si="1"/>
        <v>6645.0450000000001</v>
      </c>
      <c r="G27" s="80">
        <v>1.4730000000000001</v>
      </c>
      <c r="H27" s="74">
        <v>1</v>
      </c>
      <c r="I27" s="74">
        <v>6</v>
      </c>
      <c r="J27" s="124">
        <f t="shared" si="2"/>
        <v>0.49730000000000002</v>
      </c>
      <c r="K27" s="124">
        <f t="shared" si="5"/>
        <v>0.13500000000000001</v>
      </c>
      <c r="L27" s="124">
        <f>[1]критерии_техники!$C$15</f>
        <v>0</v>
      </c>
      <c r="M27" s="75">
        <f t="shared" si="3"/>
        <v>0.63230000000000008</v>
      </c>
      <c r="N27" s="72">
        <f t="shared" si="4"/>
        <v>4201.6619535000009</v>
      </c>
      <c r="O27" s="82">
        <f t="shared" si="0"/>
        <v>-2443.3830464999992</v>
      </c>
    </row>
    <row r="28" spans="1:15" ht="15" customHeight="1">
      <c r="A28" s="69">
        <v>23</v>
      </c>
      <c r="B28" s="77">
        <v>5294</v>
      </c>
      <c r="C28" s="70" t="s">
        <v>65</v>
      </c>
      <c r="D28" s="71">
        <v>24</v>
      </c>
      <c r="E28" s="78">
        <v>17720.12</v>
      </c>
      <c r="F28" s="79">
        <f t="shared" si="1"/>
        <v>13290.09</v>
      </c>
      <c r="G28" s="80">
        <v>1.2096666666666667</v>
      </c>
      <c r="H28" s="74">
        <v>1</v>
      </c>
      <c r="I28" s="74">
        <v>6</v>
      </c>
      <c r="J28" s="124">
        <f t="shared" si="2"/>
        <v>0.4709666666666667</v>
      </c>
      <c r="K28" s="124">
        <f t="shared" si="5"/>
        <v>0.13500000000000001</v>
      </c>
      <c r="L28" s="124">
        <f>[1]критерии_техники!$C$15</f>
        <v>0</v>
      </c>
      <c r="M28" s="75">
        <f t="shared" si="3"/>
        <v>0.60596666666666676</v>
      </c>
      <c r="N28" s="72">
        <f t="shared" si="4"/>
        <v>8053.3515370000014</v>
      </c>
      <c r="O28" s="82">
        <f t="shared" si="0"/>
        <v>-5236.7384629999988</v>
      </c>
    </row>
    <row r="29" spans="1:15" ht="15" customHeight="1">
      <c r="A29" s="69">
        <v>24</v>
      </c>
      <c r="B29" s="77">
        <v>433</v>
      </c>
      <c r="C29" s="70" t="s">
        <v>66</v>
      </c>
      <c r="D29" s="71">
        <v>23</v>
      </c>
      <c r="E29" s="78">
        <v>17720.12</v>
      </c>
      <c r="F29" s="79">
        <f t="shared" si="1"/>
        <v>13290.09</v>
      </c>
      <c r="G29" s="80">
        <v>1.0326666666666666</v>
      </c>
      <c r="H29" s="74">
        <v>1</v>
      </c>
      <c r="I29" s="74">
        <v>6</v>
      </c>
      <c r="J29" s="124">
        <f t="shared" si="2"/>
        <v>0.45326666666666665</v>
      </c>
      <c r="K29" s="124">
        <f t="shared" si="5"/>
        <v>0.13500000000000001</v>
      </c>
      <c r="L29" s="124">
        <f>[1]критерии_техники!$C$15</f>
        <v>0</v>
      </c>
      <c r="M29" s="81">
        <f t="shared" si="3"/>
        <v>0.58826666666666672</v>
      </c>
      <c r="N29" s="72">
        <f t="shared" si="4"/>
        <v>7818.1169440000003</v>
      </c>
      <c r="O29" s="82">
        <f t="shared" si="0"/>
        <v>-5471.9730559999998</v>
      </c>
    </row>
    <row r="30" spans="1:15" ht="15" customHeight="1">
      <c r="A30" s="69">
        <v>25</v>
      </c>
      <c r="B30" s="77">
        <v>379</v>
      </c>
      <c r="C30" s="70" t="s">
        <v>67</v>
      </c>
      <c r="D30" s="71">
        <v>23</v>
      </c>
      <c r="E30" s="78">
        <v>17720.12</v>
      </c>
      <c r="F30" s="79">
        <f t="shared" si="1"/>
        <v>13290.09</v>
      </c>
      <c r="G30" s="80">
        <v>1.1843333333333332</v>
      </c>
      <c r="H30" s="74">
        <v>1</v>
      </c>
      <c r="I30" s="74">
        <v>5</v>
      </c>
      <c r="J30" s="124">
        <f t="shared" si="2"/>
        <v>0.46843333333333331</v>
      </c>
      <c r="K30" s="124">
        <f t="shared" si="5"/>
        <v>0.13500000000000001</v>
      </c>
      <c r="L30" s="124">
        <f>[1]критерии_техники!$C$15</f>
        <v>0</v>
      </c>
      <c r="M30" s="75">
        <f t="shared" si="3"/>
        <v>0.60343333333333327</v>
      </c>
      <c r="N30" s="72">
        <f t="shared" si="4"/>
        <v>8019.6833089999991</v>
      </c>
      <c r="O30" s="82">
        <f t="shared" si="0"/>
        <v>-5270.406691000001</v>
      </c>
    </row>
    <row r="31" spans="1:15" ht="15" customHeight="1">
      <c r="A31" s="69">
        <v>26</v>
      </c>
      <c r="B31" s="77">
        <v>449</v>
      </c>
      <c r="C31" s="70" t="s">
        <v>68</v>
      </c>
      <c r="D31" s="71">
        <v>23</v>
      </c>
      <c r="E31" s="78">
        <v>17720.12</v>
      </c>
      <c r="F31" s="79">
        <f t="shared" si="1"/>
        <v>13290.09</v>
      </c>
      <c r="G31" s="80">
        <v>1.4696666666666667</v>
      </c>
      <c r="H31" s="74">
        <v>1</v>
      </c>
      <c r="I31" s="74">
        <v>5</v>
      </c>
      <c r="J31" s="124">
        <f t="shared" si="2"/>
        <v>0.49696666666666667</v>
      </c>
      <c r="K31" s="124">
        <f t="shared" si="5"/>
        <v>0.13500000000000001</v>
      </c>
      <c r="L31" s="124">
        <f>[1]критерии_техники!$C$15</f>
        <v>0</v>
      </c>
      <c r="M31" s="75">
        <f t="shared" si="3"/>
        <v>0.63196666666666668</v>
      </c>
      <c r="N31" s="72">
        <f t="shared" si="4"/>
        <v>8398.8938770000004</v>
      </c>
      <c r="O31" s="82">
        <f t="shared" si="0"/>
        <v>-4891.1961229999997</v>
      </c>
    </row>
    <row r="32" spans="1:15" ht="15" customHeight="1">
      <c r="A32" s="69">
        <v>27</v>
      </c>
      <c r="B32" s="77">
        <v>742</v>
      </c>
      <c r="C32" s="70" t="s">
        <v>69</v>
      </c>
      <c r="D32" s="71">
        <v>23</v>
      </c>
      <c r="E32" s="78">
        <v>17720.12</v>
      </c>
      <c r="F32" s="79">
        <f t="shared" si="1"/>
        <v>13290.09</v>
      </c>
      <c r="G32" s="80">
        <v>1.5</v>
      </c>
      <c r="H32" s="74">
        <v>1</v>
      </c>
      <c r="I32" s="74">
        <v>5</v>
      </c>
      <c r="J32" s="124">
        <f t="shared" si="2"/>
        <v>0.5</v>
      </c>
      <c r="K32" s="124">
        <f t="shared" si="5"/>
        <v>0.13500000000000001</v>
      </c>
      <c r="L32" s="124">
        <f>[1]критерии_техники!$C$15</f>
        <v>0</v>
      </c>
      <c r="M32" s="75">
        <f t="shared" si="3"/>
        <v>0.63500000000000001</v>
      </c>
      <c r="N32" s="72">
        <f t="shared" si="4"/>
        <v>8439.2071500000002</v>
      </c>
      <c r="O32" s="82">
        <f t="shared" si="0"/>
        <v>-4850.88285</v>
      </c>
    </row>
    <row r="33" spans="1:19" ht="15" customHeight="1">
      <c r="A33" s="69">
        <v>28</v>
      </c>
      <c r="B33" s="77">
        <v>458</v>
      </c>
      <c r="C33" s="70" t="s">
        <v>70</v>
      </c>
      <c r="D33" s="71">
        <v>23</v>
      </c>
      <c r="E33" s="78">
        <v>17720.12</v>
      </c>
      <c r="F33" s="79">
        <f t="shared" si="1"/>
        <v>13290.09</v>
      </c>
      <c r="G33" s="80">
        <v>1.1173333333333333</v>
      </c>
      <c r="H33" s="74">
        <v>1</v>
      </c>
      <c r="I33" s="74">
        <v>5</v>
      </c>
      <c r="J33" s="124">
        <f t="shared" si="2"/>
        <v>0.46173333333333333</v>
      </c>
      <c r="K33" s="124">
        <f t="shared" si="5"/>
        <v>0.13500000000000001</v>
      </c>
      <c r="L33" s="124">
        <f>[1]критерии_техники!$C$15</f>
        <v>0</v>
      </c>
      <c r="M33" s="81">
        <f t="shared" si="3"/>
        <v>0.59673333333333334</v>
      </c>
      <c r="N33" s="72">
        <f t="shared" si="4"/>
        <v>7930.6397059999999</v>
      </c>
      <c r="O33" s="82">
        <f t="shared" si="0"/>
        <v>-5359.4502940000002</v>
      </c>
    </row>
    <row r="34" spans="1:19" ht="15" customHeight="1">
      <c r="A34" s="69">
        <v>29</v>
      </c>
      <c r="B34" s="77">
        <v>581</v>
      </c>
      <c r="C34" s="70" t="s">
        <v>71</v>
      </c>
      <c r="D34" s="71">
        <v>23</v>
      </c>
      <c r="E34" s="78">
        <v>17720.12</v>
      </c>
      <c r="F34" s="79">
        <f t="shared" si="1"/>
        <v>13290.09</v>
      </c>
      <c r="G34" s="80">
        <v>1.1703333333333332</v>
      </c>
      <c r="H34" s="74">
        <v>1</v>
      </c>
      <c r="I34" s="74">
        <v>5</v>
      </c>
      <c r="J34" s="124">
        <f t="shared" si="2"/>
        <v>0.46703333333333336</v>
      </c>
      <c r="K34" s="124">
        <f t="shared" si="5"/>
        <v>0.13500000000000001</v>
      </c>
      <c r="L34" s="124">
        <f>[1]критерии_техники!$C$15</f>
        <v>0</v>
      </c>
      <c r="M34" s="75">
        <f t="shared" si="3"/>
        <v>0.60203333333333342</v>
      </c>
      <c r="N34" s="72">
        <f t="shared" si="4"/>
        <v>8001.0771830000012</v>
      </c>
      <c r="O34" s="82">
        <f t="shared" si="0"/>
        <v>-5289.0128169999989</v>
      </c>
    </row>
    <row r="35" spans="1:19" ht="15" customHeight="1">
      <c r="A35" s="69">
        <v>30</v>
      </c>
      <c r="B35" s="77">
        <v>470</v>
      </c>
      <c r="C35" s="70" t="s">
        <v>72</v>
      </c>
      <c r="D35" s="71">
        <v>24</v>
      </c>
      <c r="E35" s="78">
        <v>17720.12</v>
      </c>
      <c r="F35" s="79">
        <f t="shared" si="1"/>
        <v>13290.09</v>
      </c>
      <c r="G35" s="80">
        <v>1.2763333333333333</v>
      </c>
      <c r="H35" s="74">
        <v>1</v>
      </c>
      <c r="I35" s="74">
        <v>5</v>
      </c>
      <c r="J35" s="124">
        <f t="shared" si="2"/>
        <v>0.47763333333333335</v>
      </c>
      <c r="K35" s="124">
        <f t="shared" si="5"/>
        <v>0.13500000000000001</v>
      </c>
      <c r="L35" s="124">
        <f>[1]критерии_техники!$C$15</f>
        <v>0</v>
      </c>
      <c r="M35" s="75">
        <f t="shared" si="3"/>
        <v>0.61263333333333336</v>
      </c>
      <c r="N35" s="72">
        <f t="shared" si="4"/>
        <v>8141.9521370000002</v>
      </c>
      <c r="O35" s="82">
        <f t="shared" si="0"/>
        <v>-5148.1378629999999</v>
      </c>
    </row>
    <row r="36" spans="1:19" ht="15" customHeight="1">
      <c r="A36" s="69">
        <v>31</v>
      </c>
      <c r="B36" s="77">
        <v>392</v>
      </c>
      <c r="C36" s="70" t="s">
        <v>73</v>
      </c>
      <c r="D36" s="71">
        <v>23</v>
      </c>
      <c r="E36" s="78">
        <v>17720.12</v>
      </c>
      <c r="F36" s="79">
        <f t="shared" si="1"/>
        <v>13290.09</v>
      </c>
      <c r="G36" s="80">
        <v>1.173</v>
      </c>
      <c r="H36" s="74">
        <v>1</v>
      </c>
      <c r="I36" s="74">
        <v>5</v>
      </c>
      <c r="J36" s="124">
        <f t="shared" si="2"/>
        <v>0.46729999999999999</v>
      </c>
      <c r="K36" s="124">
        <f t="shared" si="5"/>
        <v>0.13500000000000001</v>
      </c>
      <c r="L36" s="124">
        <f>[1]критерии_техники!$C$15</f>
        <v>0</v>
      </c>
      <c r="M36" s="75">
        <f t="shared" si="3"/>
        <v>0.60230000000000006</v>
      </c>
      <c r="N36" s="72">
        <f t="shared" si="4"/>
        <v>8004.621207000001</v>
      </c>
      <c r="O36" s="82">
        <f t="shared" si="0"/>
        <v>-5285.4687929999991</v>
      </c>
    </row>
    <row r="37" spans="1:19" ht="15" customHeight="1">
      <c r="A37" s="69">
        <v>32</v>
      </c>
      <c r="B37" s="77">
        <v>368</v>
      </c>
      <c r="C37" s="70" t="s">
        <v>74</v>
      </c>
      <c r="D37" s="71">
        <v>23</v>
      </c>
      <c r="E37" s="78">
        <v>17720.12</v>
      </c>
      <c r="F37" s="79">
        <f t="shared" si="1"/>
        <v>13290.09</v>
      </c>
      <c r="G37" s="80">
        <v>1.075</v>
      </c>
      <c r="H37" s="74">
        <v>1</v>
      </c>
      <c r="I37" s="74">
        <v>5</v>
      </c>
      <c r="J37" s="124">
        <f t="shared" si="2"/>
        <v>0.45750000000000002</v>
      </c>
      <c r="K37" s="124">
        <f t="shared" si="5"/>
        <v>0.13500000000000001</v>
      </c>
      <c r="L37" s="124">
        <f>[1]критерии_техники!$C$15</f>
        <v>0</v>
      </c>
      <c r="M37" s="81">
        <f t="shared" si="3"/>
        <v>0.59250000000000003</v>
      </c>
      <c r="N37" s="72">
        <f t="shared" si="4"/>
        <v>7874.3783250000006</v>
      </c>
      <c r="O37" s="82">
        <f t="shared" si="0"/>
        <v>-5415.7116749999996</v>
      </c>
    </row>
    <row r="38" spans="1:19" ht="15" customHeight="1">
      <c r="A38" s="69">
        <v>33</v>
      </c>
      <c r="B38" s="77">
        <v>5297</v>
      </c>
      <c r="C38" s="70" t="s">
        <v>75</v>
      </c>
      <c r="D38" s="71">
        <v>23</v>
      </c>
      <c r="E38" s="78">
        <v>17720.12</v>
      </c>
      <c r="F38" s="79">
        <f t="shared" si="1"/>
        <v>13290.09</v>
      </c>
      <c r="G38" s="80">
        <v>1.1266666666666667</v>
      </c>
      <c r="H38" s="74">
        <v>1</v>
      </c>
      <c r="I38" s="74">
        <v>5</v>
      </c>
      <c r="J38" s="124">
        <f t="shared" si="2"/>
        <v>0.46266666666666667</v>
      </c>
      <c r="K38" s="124">
        <f t="shared" si="5"/>
        <v>0.13500000000000001</v>
      </c>
      <c r="L38" s="124">
        <f>[1]критерии_техники!$C$15</f>
        <v>0</v>
      </c>
      <c r="M38" s="81">
        <f t="shared" si="3"/>
        <v>0.59766666666666668</v>
      </c>
      <c r="N38" s="72">
        <f t="shared" si="4"/>
        <v>7943.0437900000006</v>
      </c>
      <c r="O38" s="82">
        <f t="shared" si="0"/>
        <v>-5347.0462099999995</v>
      </c>
    </row>
    <row r="39" spans="1:19" ht="15" customHeight="1">
      <c r="A39" s="69">
        <v>34</v>
      </c>
      <c r="B39" s="77">
        <v>381</v>
      </c>
      <c r="C39" s="70" t="s">
        <v>76</v>
      </c>
      <c r="D39" s="71">
        <v>14</v>
      </c>
      <c r="E39" s="78">
        <v>10786.16</v>
      </c>
      <c r="F39" s="79">
        <f t="shared" si="1"/>
        <v>8089.62</v>
      </c>
      <c r="G39" s="80">
        <v>1.3236666666666668</v>
      </c>
      <c r="H39" s="74">
        <v>1</v>
      </c>
      <c r="I39" s="74">
        <v>5</v>
      </c>
      <c r="J39" s="124">
        <f t="shared" si="2"/>
        <v>0.48236666666666667</v>
      </c>
      <c r="K39" s="124">
        <f t="shared" si="5"/>
        <v>0.13500000000000001</v>
      </c>
      <c r="L39" s="124">
        <f>[1]критерии_техники!$C$15</f>
        <v>0</v>
      </c>
      <c r="M39" s="75">
        <f t="shared" si="3"/>
        <v>0.61736666666666662</v>
      </c>
      <c r="N39" s="72">
        <f t="shared" si="4"/>
        <v>4994.2617339999997</v>
      </c>
      <c r="O39" s="82">
        <f t="shared" si="0"/>
        <v>-3095.3582660000002</v>
      </c>
      <c r="S39" s="25">
        <v>2</v>
      </c>
    </row>
    <row r="40" spans="1:19" ht="15" customHeight="1">
      <c r="A40" s="69">
        <v>35</v>
      </c>
      <c r="B40" s="77">
        <v>667</v>
      </c>
      <c r="C40" s="70" t="s">
        <v>77</v>
      </c>
      <c r="D40" s="71">
        <v>23</v>
      </c>
      <c r="E40" s="78">
        <v>17720.12</v>
      </c>
      <c r="F40" s="79">
        <f t="shared" si="1"/>
        <v>13290.09</v>
      </c>
      <c r="G40" s="80">
        <v>1.3356666666666666</v>
      </c>
      <c r="H40" s="74">
        <v>1</v>
      </c>
      <c r="I40" s="74">
        <v>5</v>
      </c>
      <c r="J40" s="124">
        <f t="shared" si="2"/>
        <v>0.48356666666666664</v>
      </c>
      <c r="K40" s="124">
        <f t="shared" si="5"/>
        <v>0.13500000000000001</v>
      </c>
      <c r="L40" s="124">
        <f>[1]критерии_техники!$C$15</f>
        <v>0</v>
      </c>
      <c r="M40" s="75">
        <f t="shared" si="3"/>
        <v>0.61856666666666671</v>
      </c>
      <c r="N40" s="72">
        <f t="shared" si="4"/>
        <v>8220.8066710000003</v>
      </c>
      <c r="O40" s="82">
        <f t="shared" si="0"/>
        <v>-5069.2833289999999</v>
      </c>
    </row>
    <row r="41" spans="1:19" ht="15" customHeight="1">
      <c r="A41" s="69">
        <v>36</v>
      </c>
      <c r="B41" s="77">
        <v>430</v>
      </c>
      <c r="C41" s="70" t="s">
        <v>78</v>
      </c>
      <c r="D41" s="71">
        <v>23</v>
      </c>
      <c r="E41" s="78">
        <v>17720.12</v>
      </c>
      <c r="F41" s="79">
        <f t="shared" si="1"/>
        <v>13290.09</v>
      </c>
      <c r="G41" s="80">
        <v>1.147</v>
      </c>
      <c r="H41" s="74">
        <v>1</v>
      </c>
      <c r="I41" s="74">
        <v>5</v>
      </c>
      <c r="J41" s="124">
        <f t="shared" si="2"/>
        <v>0.4647</v>
      </c>
      <c r="K41" s="124">
        <f t="shared" si="5"/>
        <v>0.13500000000000001</v>
      </c>
      <c r="L41" s="124">
        <f>[1]критерии_техники!$C$15</f>
        <v>0</v>
      </c>
      <c r="M41" s="81">
        <f t="shared" si="3"/>
        <v>0.59970000000000001</v>
      </c>
      <c r="N41" s="72">
        <f t="shared" si="4"/>
        <v>7970.066973</v>
      </c>
      <c r="O41" s="82">
        <f t="shared" si="0"/>
        <v>-5320.0230270000002</v>
      </c>
    </row>
    <row r="42" spans="1:19" ht="15" customHeight="1">
      <c r="A42" s="69">
        <v>37</v>
      </c>
      <c r="B42" s="77">
        <v>997</v>
      </c>
      <c r="C42" s="70" t="s">
        <v>79</v>
      </c>
      <c r="D42" s="71">
        <v>23</v>
      </c>
      <c r="E42" s="78">
        <v>17720.12</v>
      </c>
      <c r="F42" s="79">
        <f t="shared" si="1"/>
        <v>13290.09</v>
      </c>
      <c r="G42" s="80">
        <v>1.1006666666666667</v>
      </c>
      <c r="H42" s="74">
        <v>1</v>
      </c>
      <c r="I42" s="74">
        <v>5</v>
      </c>
      <c r="J42" s="124">
        <f t="shared" si="2"/>
        <v>0.46006666666666668</v>
      </c>
      <c r="K42" s="124">
        <f t="shared" si="5"/>
        <v>0.13500000000000001</v>
      </c>
      <c r="L42" s="124">
        <f>[1]критерии_техники!$C$15</f>
        <v>0</v>
      </c>
      <c r="M42" s="81">
        <f t="shared" si="3"/>
        <v>0.59506666666666663</v>
      </c>
      <c r="N42" s="72">
        <f t="shared" si="4"/>
        <v>7908.4895559999995</v>
      </c>
      <c r="O42" s="82">
        <f t="shared" si="0"/>
        <v>-5381.6004440000006</v>
      </c>
    </row>
    <row r="43" spans="1:19" ht="15" customHeight="1">
      <c r="A43" s="69">
        <v>38</v>
      </c>
      <c r="B43" s="77">
        <v>401</v>
      </c>
      <c r="C43" s="70" t="s">
        <v>80</v>
      </c>
      <c r="D43" s="71">
        <v>12</v>
      </c>
      <c r="E43" s="78">
        <v>9245.2800000000007</v>
      </c>
      <c r="F43" s="79">
        <f t="shared" si="1"/>
        <v>6933.9600000000009</v>
      </c>
      <c r="G43" s="80">
        <v>1.0466666666666666</v>
      </c>
      <c r="H43" s="74">
        <v>2</v>
      </c>
      <c r="I43" s="74">
        <v>5</v>
      </c>
      <c r="J43" s="124">
        <f t="shared" si="2"/>
        <v>0.45466666666666666</v>
      </c>
      <c r="K43" s="124">
        <f t="shared" si="5"/>
        <v>0.12</v>
      </c>
      <c r="L43" s="124">
        <f>[1]критерии_техники!$C$15</f>
        <v>0</v>
      </c>
      <c r="M43" s="81">
        <f t="shared" si="3"/>
        <v>0.57466666666666666</v>
      </c>
      <c r="N43" s="72">
        <f t="shared" si="4"/>
        <v>3984.7156800000007</v>
      </c>
      <c r="O43" s="82">
        <f t="shared" si="0"/>
        <v>-2949.2443200000002</v>
      </c>
    </row>
    <row r="44" spans="1:19" ht="15" customHeight="1">
      <c r="A44" s="69">
        <v>39</v>
      </c>
      <c r="B44" s="77">
        <v>598</v>
      </c>
      <c r="C44" s="70" t="s">
        <v>81</v>
      </c>
      <c r="D44" s="71">
        <v>23</v>
      </c>
      <c r="E44" s="78">
        <v>17720.12</v>
      </c>
      <c r="F44" s="79">
        <f t="shared" si="1"/>
        <v>13290.09</v>
      </c>
      <c r="G44" s="80">
        <v>1.0963333333333334</v>
      </c>
      <c r="H44" s="74">
        <v>2</v>
      </c>
      <c r="I44" s="74">
        <v>4</v>
      </c>
      <c r="J44" s="124">
        <f t="shared" si="2"/>
        <v>0.45963333333333334</v>
      </c>
      <c r="K44" s="124">
        <f t="shared" si="5"/>
        <v>0.12</v>
      </c>
      <c r="L44" s="124">
        <f>[1]критерии_техники!$C$15</f>
        <v>0</v>
      </c>
      <c r="M44" s="81">
        <f t="shared" si="3"/>
        <v>0.57963333333333333</v>
      </c>
      <c r="N44" s="72">
        <f t="shared" si="4"/>
        <v>7703.3791670000001</v>
      </c>
      <c r="O44" s="82">
        <f t="shared" si="0"/>
        <v>-5586.7108330000001</v>
      </c>
    </row>
    <row r="45" spans="1:19" ht="15" customHeight="1">
      <c r="A45" s="69">
        <v>40</v>
      </c>
      <c r="B45" s="77">
        <v>5184</v>
      </c>
      <c r="C45" s="70" t="s">
        <v>82</v>
      </c>
      <c r="D45" s="71">
        <v>23</v>
      </c>
      <c r="E45" s="78">
        <v>17720.12</v>
      </c>
      <c r="F45" s="79">
        <f t="shared" si="1"/>
        <v>13290.09</v>
      </c>
      <c r="G45" s="80">
        <v>1.2623333333333333</v>
      </c>
      <c r="H45" s="74">
        <v>2</v>
      </c>
      <c r="I45" s="74">
        <v>4</v>
      </c>
      <c r="J45" s="124">
        <f t="shared" si="2"/>
        <v>0.47623333333333334</v>
      </c>
      <c r="K45" s="124">
        <f t="shared" si="5"/>
        <v>0.12</v>
      </c>
      <c r="L45" s="124">
        <f>[1]критерии_техники!$C$15</f>
        <v>0</v>
      </c>
      <c r="M45" s="75">
        <f t="shared" si="3"/>
        <v>0.59623333333333339</v>
      </c>
      <c r="N45" s="72">
        <f t="shared" si="4"/>
        <v>7923.9946610000006</v>
      </c>
      <c r="O45" s="82">
        <f t="shared" si="0"/>
        <v>-5366.0953389999995</v>
      </c>
    </row>
    <row r="46" spans="1:19" ht="15" customHeight="1">
      <c r="A46" s="69">
        <v>41</v>
      </c>
      <c r="B46" s="77">
        <v>690</v>
      </c>
      <c r="C46" s="70" t="s">
        <v>83</v>
      </c>
      <c r="D46" s="71">
        <v>21</v>
      </c>
      <c r="E46" s="78">
        <v>15505.11</v>
      </c>
      <c r="F46" s="79">
        <f t="shared" si="1"/>
        <v>11628.8325</v>
      </c>
      <c r="G46" s="80">
        <v>1.2223333333333333</v>
      </c>
      <c r="H46" s="74">
        <v>2</v>
      </c>
      <c r="I46" s="74">
        <v>4</v>
      </c>
      <c r="J46" s="124">
        <f t="shared" si="2"/>
        <v>0.47223333333333334</v>
      </c>
      <c r="K46" s="124">
        <f t="shared" si="5"/>
        <v>0.12</v>
      </c>
      <c r="L46" s="124">
        <f>[1]критерии_техники!$C$15</f>
        <v>0</v>
      </c>
      <c r="M46" s="75">
        <f t="shared" si="3"/>
        <v>0.59223333333333339</v>
      </c>
      <c r="N46" s="72">
        <f t="shared" si="4"/>
        <v>6886.9822342500011</v>
      </c>
      <c r="O46" s="82">
        <f t="shared" si="0"/>
        <v>-4741.8502657499994</v>
      </c>
    </row>
    <row r="47" spans="1:19" ht="15" customHeight="1">
      <c r="A47" s="69">
        <v>42</v>
      </c>
      <c r="B47" s="77">
        <v>416</v>
      </c>
      <c r="C47" s="70" t="s">
        <v>84</v>
      </c>
      <c r="D47" s="71">
        <v>23</v>
      </c>
      <c r="E47" s="78">
        <v>17720.12</v>
      </c>
      <c r="F47" s="79">
        <f t="shared" si="1"/>
        <v>13290.09</v>
      </c>
      <c r="G47" s="80">
        <v>1.2163333333333333</v>
      </c>
      <c r="H47" s="74">
        <v>2</v>
      </c>
      <c r="I47" s="74">
        <v>4</v>
      </c>
      <c r="J47" s="124">
        <f t="shared" si="2"/>
        <v>0.47163333333333335</v>
      </c>
      <c r="K47" s="124">
        <f t="shared" si="5"/>
        <v>0.12</v>
      </c>
      <c r="L47" s="124">
        <f>[1]критерии_техники!$C$15</f>
        <v>0</v>
      </c>
      <c r="M47" s="75">
        <f t="shared" si="3"/>
        <v>0.59163333333333334</v>
      </c>
      <c r="N47" s="72">
        <f t="shared" si="4"/>
        <v>7862.8602470000005</v>
      </c>
      <c r="O47" s="82">
        <f t="shared" si="0"/>
        <v>-5427.2297529999996</v>
      </c>
    </row>
    <row r="48" spans="1:19" ht="15" customHeight="1">
      <c r="A48" s="69">
        <v>43</v>
      </c>
      <c r="B48" s="77">
        <v>5298</v>
      </c>
      <c r="C48" s="70" t="s">
        <v>85</v>
      </c>
      <c r="D48" s="71">
        <v>23</v>
      </c>
      <c r="E48" s="78">
        <v>17720.12</v>
      </c>
      <c r="F48" s="79">
        <f t="shared" si="1"/>
        <v>13290.09</v>
      </c>
      <c r="G48" s="80">
        <v>1.1806666666666668</v>
      </c>
      <c r="H48" s="74">
        <v>2</v>
      </c>
      <c r="I48" s="74">
        <v>4</v>
      </c>
      <c r="J48" s="124">
        <f t="shared" si="2"/>
        <v>0.46806666666666669</v>
      </c>
      <c r="K48" s="124">
        <f t="shared" si="5"/>
        <v>0.12</v>
      </c>
      <c r="L48" s="124">
        <f>[1]критерии_техники!$C$15</f>
        <v>0</v>
      </c>
      <c r="M48" s="75">
        <f t="shared" si="3"/>
        <v>0.58806666666666674</v>
      </c>
      <c r="N48" s="72">
        <f t="shared" si="4"/>
        <v>7815.4589260000012</v>
      </c>
      <c r="O48" s="82">
        <f t="shared" si="0"/>
        <v>-5474.631073999999</v>
      </c>
    </row>
    <row r="49" spans="1:15" ht="15" customHeight="1">
      <c r="A49" s="69">
        <v>44</v>
      </c>
      <c r="B49" s="77">
        <v>432</v>
      </c>
      <c r="C49" s="70" t="s">
        <v>86</v>
      </c>
      <c r="D49" s="71">
        <v>23</v>
      </c>
      <c r="E49" s="78">
        <v>17720.12</v>
      </c>
      <c r="F49" s="79">
        <f t="shared" si="1"/>
        <v>13290.09</v>
      </c>
      <c r="G49" s="80">
        <v>1.1406666666666667</v>
      </c>
      <c r="H49" s="74">
        <v>2</v>
      </c>
      <c r="I49" s="74">
        <v>4</v>
      </c>
      <c r="J49" s="124">
        <f t="shared" si="2"/>
        <v>0.46406666666666668</v>
      </c>
      <c r="K49" s="124">
        <f t="shared" si="5"/>
        <v>0.12</v>
      </c>
      <c r="L49" s="124">
        <f>[1]критерии_техники!$C$15</f>
        <v>0</v>
      </c>
      <c r="M49" s="81">
        <f t="shared" si="3"/>
        <v>0.58406666666666673</v>
      </c>
      <c r="N49" s="72">
        <f t="shared" si="4"/>
        <v>7762.2985660000013</v>
      </c>
      <c r="O49" s="82">
        <f t="shared" si="0"/>
        <v>-5527.7914339999988</v>
      </c>
    </row>
    <row r="50" spans="1:15" ht="15" customHeight="1">
      <c r="A50" s="69">
        <v>45</v>
      </c>
      <c r="B50" s="77">
        <v>671</v>
      </c>
      <c r="C50" s="70" t="s">
        <v>87</v>
      </c>
      <c r="D50" s="71">
        <v>23</v>
      </c>
      <c r="E50" s="78">
        <v>17720.12</v>
      </c>
      <c r="F50" s="79">
        <f t="shared" si="1"/>
        <v>13290.09</v>
      </c>
      <c r="G50" s="80">
        <v>1.3206666666666667</v>
      </c>
      <c r="H50" s="74">
        <v>2</v>
      </c>
      <c r="I50" s="74">
        <v>4</v>
      </c>
      <c r="J50" s="124">
        <f t="shared" si="2"/>
        <v>0.4820666666666667</v>
      </c>
      <c r="K50" s="124">
        <f t="shared" si="5"/>
        <v>0.12</v>
      </c>
      <c r="L50" s="124">
        <f>[1]критерии_техники!$C$15</f>
        <v>0</v>
      </c>
      <c r="M50" s="75">
        <f t="shared" si="3"/>
        <v>0.60206666666666675</v>
      </c>
      <c r="N50" s="72">
        <f t="shared" si="4"/>
        <v>8001.5201860000016</v>
      </c>
      <c r="O50" s="82">
        <f t="shared" si="0"/>
        <v>-5288.5698139999986</v>
      </c>
    </row>
    <row r="51" spans="1:15" s="97" customFormat="1" ht="27" customHeight="1">
      <c r="A51" s="69">
        <v>46</v>
      </c>
      <c r="B51" s="83">
        <v>5372</v>
      </c>
      <c r="C51" s="84" t="s">
        <v>88</v>
      </c>
      <c r="D51" s="91">
        <v>14</v>
      </c>
      <c r="E51" s="92">
        <v>10786.16</v>
      </c>
      <c r="F51" s="93">
        <v>8089.62</v>
      </c>
      <c r="G51" s="94">
        <v>1.05</v>
      </c>
      <c r="H51" s="74">
        <v>2</v>
      </c>
      <c r="I51" s="74">
        <v>4</v>
      </c>
      <c r="J51" s="124">
        <f t="shared" si="2"/>
        <v>0.45500000000000002</v>
      </c>
      <c r="K51" s="124">
        <f t="shared" si="5"/>
        <v>0.12</v>
      </c>
      <c r="L51" s="124">
        <f>[1]критерии_техники!$C$15</f>
        <v>0</v>
      </c>
      <c r="M51" s="81">
        <f t="shared" si="3"/>
        <v>0.57499999999999996</v>
      </c>
      <c r="N51" s="95">
        <f t="shared" si="4"/>
        <v>4651.5314999999991</v>
      </c>
      <c r="O51" s="96">
        <f t="shared" si="0"/>
        <v>-3438.0885000000007</v>
      </c>
    </row>
    <row r="52" spans="1:15" ht="15" customHeight="1">
      <c r="A52" s="69">
        <v>47</v>
      </c>
      <c r="B52" s="77">
        <v>624</v>
      </c>
      <c r="C52" s="70" t="s">
        <v>89</v>
      </c>
      <c r="D52" s="71">
        <v>23</v>
      </c>
      <c r="E52" s="78">
        <v>17720.12</v>
      </c>
      <c r="F52" s="79">
        <f t="shared" si="1"/>
        <v>13290.09</v>
      </c>
      <c r="G52" s="80">
        <v>1.3666666666666667</v>
      </c>
      <c r="H52" s="74">
        <v>2</v>
      </c>
      <c r="I52" s="74">
        <v>4</v>
      </c>
      <c r="J52" s="124">
        <f t="shared" si="2"/>
        <v>0.48666666666666669</v>
      </c>
      <c r="K52" s="124">
        <f t="shared" si="5"/>
        <v>0.12</v>
      </c>
      <c r="L52" s="124">
        <f>[1]критерии_техники!$C$15</f>
        <v>0</v>
      </c>
      <c r="M52" s="75">
        <f t="shared" si="3"/>
        <v>0.60666666666666669</v>
      </c>
      <c r="N52" s="72">
        <f t="shared" si="4"/>
        <v>8062.6546000000008</v>
      </c>
      <c r="O52" s="82">
        <f t="shared" si="0"/>
        <v>-5227.4353999999994</v>
      </c>
    </row>
    <row r="53" spans="1:15" ht="15" customHeight="1">
      <c r="A53" s="69">
        <v>48</v>
      </c>
      <c r="B53" s="77">
        <v>5302</v>
      </c>
      <c r="C53" s="70" t="s">
        <v>90</v>
      </c>
      <c r="D53" s="71">
        <v>23</v>
      </c>
      <c r="E53" s="78">
        <v>17720.12</v>
      </c>
      <c r="F53" s="79">
        <f t="shared" si="1"/>
        <v>13290.09</v>
      </c>
      <c r="G53" s="80">
        <v>1.1133333333333333</v>
      </c>
      <c r="H53" s="74">
        <v>2</v>
      </c>
      <c r="I53" s="74">
        <v>4</v>
      </c>
      <c r="J53" s="124">
        <f t="shared" si="2"/>
        <v>0.46133333333333332</v>
      </c>
      <c r="K53" s="124">
        <f t="shared" si="5"/>
        <v>0.12</v>
      </c>
      <c r="L53" s="124">
        <f>[1]критерии_техники!$C$15</f>
        <v>0</v>
      </c>
      <c r="M53" s="81">
        <f t="shared" si="3"/>
        <v>0.58133333333333326</v>
      </c>
      <c r="N53" s="72">
        <f t="shared" si="4"/>
        <v>7725.9723199999989</v>
      </c>
      <c r="O53" s="82">
        <f t="shared" si="0"/>
        <v>-5564.1176800000012</v>
      </c>
    </row>
    <row r="54" spans="1:15" ht="15" customHeight="1">
      <c r="A54" s="69">
        <v>49</v>
      </c>
      <c r="B54" s="77">
        <v>357</v>
      </c>
      <c r="C54" s="70" t="s">
        <v>91</v>
      </c>
      <c r="D54" s="71">
        <v>6</v>
      </c>
      <c r="E54" s="78">
        <v>6645.05</v>
      </c>
      <c r="F54" s="79">
        <f t="shared" si="1"/>
        <v>4983.7875000000004</v>
      </c>
      <c r="G54" s="80">
        <v>1.31</v>
      </c>
      <c r="H54" s="74">
        <v>2</v>
      </c>
      <c r="I54" s="74">
        <v>4</v>
      </c>
      <c r="J54" s="124">
        <f t="shared" si="2"/>
        <v>0.48100000000000004</v>
      </c>
      <c r="K54" s="124">
        <f t="shared" si="5"/>
        <v>0.12</v>
      </c>
      <c r="L54" s="124">
        <f>[1]критерии_техники!$C$15</f>
        <v>0</v>
      </c>
      <c r="M54" s="75">
        <f t="shared" si="3"/>
        <v>0.60099999999999998</v>
      </c>
      <c r="N54" s="72">
        <f t="shared" si="4"/>
        <v>2995.2562875000003</v>
      </c>
      <c r="O54" s="82">
        <f t="shared" si="0"/>
        <v>-1988.5312125</v>
      </c>
    </row>
    <row r="55" spans="1:15" ht="15" customHeight="1">
      <c r="A55" s="69">
        <v>50</v>
      </c>
      <c r="B55" s="77">
        <v>366</v>
      </c>
      <c r="C55" s="70" t="s">
        <v>92</v>
      </c>
      <c r="D55" s="71">
        <v>11</v>
      </c>
      <c r="E55" s="78">
        <v>8474.84</v>
      </c>
      <c r="F55" s="79">
        <f t="shared" si="1"/>
        <v>6356.13</v>
      </c>
      <c r="G55" s="80">
        <v>1.7053333333333334</v>
      </c>
      <c r="H55" s="74">
        <v>2</v>
      </c>
      <c r="I55" s="74">
        <v>4</v>
      </c>
      <c r="J55" s="124">
        <f t="shared" si="2"/>
        <v>0.52053333333333329</v>
      </c>
      <c r="K55" s="124">
        <f t="shared" si="5"/>
        <v>0.12</v>
      </c>
      <c r="L55" s="124">
        <f>[1]критерии_техники!$C$15</f>
        <v>0</v>
      </c>
      <c r="M55" s="75">
        <f t="shared" si="3"/>
        <v>0.64053333333333329</v>
      </c>
      <c r="N55" s="72">
        <f t="shared" si="4"/>
        <v>4071.3131359999998</v>
      </c>
      <c r="O55" s="82">
        <f t="shared" si="0"/>
        <v>-2284.8168640000004</v>
      </c>
    </row>
    <row r="56" spans="1:15" ht="15" customHeight="1">
      <c r="A56" s="69">
        <v>51</v>
      </c>
      <c r="B56" s="77">
        <v>625</v>
      </c>
      <c r="C56" s="70" t="s">
        <v>93</v>
      </c>
      <c r="D56" s="71">
        <v>24</v>
      </c>
      <c r="E56" s="78">
        <v>17720.12</v>
      </c>
      <c r="F56" s="79">
        <f t="shared" si="1"/>
        <v>13290.09</v>
      </c>
      <c r="G56" s="80">
        <v>1.1220000000000001</v>
      </c>
      <c r="H56" s="74">
        <v>3</v>
      </c>
      <c r="I56" s="74">
        <v>4</v>
      </c>
      <c r="J56" s="124">
        <f t="shared" si="2"/>
        <v>0.4622</v>
      </c>
      <c r="K56" s="124">
        <f t="shared" si="5"/>
        <v>0.105</v>
      </c>
      <c r="L56" s="124">
        <f>[1]критерии_техники!$C$15</f>
        <v>0</v>
      </c>
      <c r="M56" s="81">
        <f t="shared" si="3"/>
        <v>0.56720000000000004</v>
      </c>
      <c r="N56" s="72">
        <f t="shared" si="4"/>
        <v>7538.1390480000009</v>
      </c>
      <c r="O56" s="82">
        <f t="shared" si="0"/>
        <v>-5751.9509519999992</v>
      </c>
    </row>
    <row r="57" spans="1:15" ht="15" customHeight="1">
      <c r="A57" s="69">
        <v>52</v>
      </c>
      <c r="B57" s="77">
        <v>5329</v>
      </c>
      <c r="C57" s="70" t="s">
        <v>94</v>
      </c>
      <c r="D57" s="71">
        <v>23</v>
      </c>
      <c r="E57" s="78">
        <v>17720.12</v>
      </c>
      <c r="F57" s="79">
        <f t="shared" si="1"/>
        <v>13290.09</v>
      </c>
      <c r="G57" s="80">
        <v>1.371</v>
      </c>
      <c r="H57" s="74">
        <v>3</v>
      </c>
      <c r="I57" s="74">
        <v>4</v>
      </c>
      <c r="J57" s="124">
        <f t="shared" si="2"/>
        <v>0.48710000000000003</v>
      </c>
      <c r="K57" s="124">
        <f t="shared" si="5"/>
        <v>0.105</v>
      </c>
      <c r="L57" s="124">
        <f>[1]критерии_техники!$C$15</f>
        <v>0</v>
      </c>
      <c r="M57" s="75">
        <f t="shared" si="3"/>
        <v>0.59210000000000007</v>
      </c>
      <c r="N57" s="72">
        <f t="shared" si="4"/>
        <v>7869.0622890000013</v>
      </c>
      <c r="O57" s="82">
        <f t="shared" si="0"/>
        <v>-5421.0277109999988</v>
      </c>
    </row>
    <row r="58" spans="1:15" ht="15" customHeight="1">
      <c r="A58" s="69">
        <v>53</v>
      </c>
      <c r="B58" s="77">
        <v>5003</v>
      </c>
      <c r="C58" s="70" t="s">
        <v>95</v>
      </c>
      <c r="D58" s="71">
        <v>23</v>
      </c>
      <c r="E58" s="78">
        <v>17720.12</v>
      </c>
      <c r="F58" s="79">
        <f t="shared" si="1"/>
        <v>13290.09</v>
      </c>
      <c r="G58" s="80">
        <v>1.3893333333333333</v>
      </c>
      <c r="H58" s="74">
        <v>3</v>
      </c>
      <c r="I58" s="74">
        <v>4</v>
      </c>
      <c r="J58" s="124">
        <f t="shared" si="2"/>
        <v>0.48893333333333333</v>
      </c>
      <c r="K58" s="124">
        <f t="shared" si="5"/>
        <v>0.105</v>
      </c>
      <c r="L58" s="124">
        <f>[1]критерии_техники!$C$15</f>
        <v>0</v>
      </c>
      <c r="M58" s="75">
        <f t="shared" si="3"/>
        <v>0.59393333333333331</v>
      </c>
      <c r="N58" s="72">
        <f t="shared" si="4"/>
        <v>7893.4274539999997</v>
      </c>
      <c r="O58" s="82">
        <f t="shared" si="0"/>
        <v>-5396.6625460000005</v>
      </c>
    </row>
    <row r="59" spans="1:15" ht="15" customHeight="1">
      <c r="A59" s="69">
        <v>54</v>
      </c>
      <c r="B59" s="77">
        <v>5146</v>
      </c>
      <c r="C59" s="70" t="s">
        <v>96</v>
      </c>
      <c r="D59" s="71">
        <v>21</v>
      </c>
      <c r="E59" s="78">
        <v>15505.11</v>
      </c>
      <c r="F59" s="79">
        <f t="shared" si="1"/>
        <v>11628.8325</v>
      </c>
      <c r="G59" s="80">
        <v>1.17</v>
      </c>
      <c r="H59" s="74">
        <v>3</v>
      </c>
      <c r="I59" s="74">
        <v>4</v>
      </c>
      <c r="J59" s="124">
        <f t="shared" si="2"/>
        <v>0.46700000000000003</v>
      </c>
      <c r="K59" s="124">
        <f t="shared" si="5"/>
        <v>0.105</v>
      </c>
      <c r="L59" s="124">
        <f>[1]критерии_техники!$C$15</f>
        <v>0</v>
      </c>
      <c r="M59" s="75">
        <f t="shared" si="3"/>
        <v>0.57200000000000006</v>
      </c>
      <c r="N59" s="72">
        <f t="shared" si="4"/>
        <v>6651.6921900000007</v>
      </c>
      <c r="O59" s="82">
        <f t="shared" si="0"/>
        <v>-4977.1403099999998</v>
      </c>
    </row>
    <row r="60" spans="1:15" ht="15" customHeight="1">
      <c r="A60" s="69">
        <v>55</v>
      </c>
      <c r="B60" s="77">
        <v>447</v>
      </c>
      <c r="C60" s="70" t="s">
        <v>97</v>
      </c>
      <c r="D60" s="71">
        <v>24</v>
      </c>
      <c r="E60" s="78">
        <v>17720.12</v>
      </c>
      <c r="F60" s="79">
        <f t="shared" si="1"/>
        <v>13290.09</v>
      </c>
      <c r="G60" s="80">
        <v>1.3333333333333333</v>
      </c>
      <c r="H60" s="74">
        <v>3</v>
      </c>
      <c r="I60" s="74">
        <v>4</v>
      </c>
      <c r="J60" s="124">
        <f t="shared" si="2"/>
        <v>0.48333333333333334</v>
      </c>
      <c r="K60" s="124">
        <f t="shared" si="5"/>
        <v>0.105</v>
      </c>
      <c r="L60" s="124">
        <f>[1]критерии_техники!$C$15</f>
        <v>0</v>
      </c>
      <c r="M60" s="75">
        <f t="shared" si="3"/>
        <v>0.58833333333333337</v>
      </c>
      <c r="N60" s="72">
        <f t="shared" si="4"/>
        <v>7819.002950000001</v>
      </c>
      <c r="O60" s="82">
        <f t="shared" si="0"/>
        <v>-5471.0870499999992</v>
      </c>
    </row>
    <row r="61" spans="1:15" ht="15" customHeight="1">
      <c r="A61" s="69">
        <v>56</v>
      </c>
      <c r="B61" s="77">
        <v>610</v>
      </c>
      <c r="C61" s="70" t="s">
        <v>98</v>
      </c>
      <c r="D61" s="71">
        <v>6</v>
      </c>
      <c r="E61" s="78">
        <v>4430.03</v>
      </c>
      <c r="F61" s="79">
        <f t="shared" si="1"/>
        <v>3322.5225</v>
      </c>
      <c r="G61" s="80">
        <v>1.4023333333333334</v>
      </c>
      <c r="H61" s="74">
        <v>3</v>
      </c>
      <c r="I61" s="74">
        <v>4</v>
      </c>
      <c r="J61" s="124">
        <f t="shared" si="2"/>
        <v>0.49023333333333335</v>
      </c>
      <c r="K61" s="124">
        <f t="shared" si="5"/>
        <v>0.105</v>
      </c>
      <c r="L61" s="124">
        <f>[1]критерии_техники!$C$15</f>
        <v>0</v>
      </c>
      <c r="M61" s="75">
        <f t="shared" si="3"/>
        <v>0.59523333333333339</v>
      </c>
      <c r="N61" s="72">
        <f t="shared" si="4"/>
        <v>1977.6761427500003</v>
      </c>
      <c r="O61" s="82">
        <f t="shared" si="0"/>
        <v>-1344.8463572499998</v>
      </c>
    </row>
    <row r="62" spans="1:15" ht="15" customHeight="1">
      <c r="A62" s="69">
        <v>57</v>
      </c>
      <c r="B62" s="77">
        <v>436</v>
      </c>
      <c r="C62" s="70" t="s">
        <v>99</v>
      </c>
      <c r="D62" s="71">
        <v>23</v>
      </c>
      <c r="E62" s="78">
        <v>17720.12</v>
      </c>
      <c r="F62" s="79">
        <f t="shared" si="1"/>
        <v>13290.09</v>
      </c>
      <c r="G62" s="80">
        <v>1.1879999999999999</v>
      </c>
      <c r="H62" s="74">
        <v>3</v>
      </c>
      <c r="I62" s="74">
        <v>4</v>
      </c>
      <c r="J62" s="124">
        <f t="shared" si="2"/>
        <v>0.46879999999999999</v>
      </c>
      <c r="K62" s="124">
        <f t="shared" si="5"/>
        <v>0.105</v>
      </c>
      <c r="L62" s="124">
        <f>[1]критерии_техники!$C$15</f>
        <v>0</v>
      </c>
      <c r="M62" s="75">
        <f t="shared" si="3"/>
        <v>0.57379999999999998</v>
      </c>
      <c r="N62" s="72">
        <f t="shared" si="4"/>
        <v>7625.853642</v>
      </c>
      <c r="O62" s="82">
        <f t="shared" si="0"/>
        <v>-5664.2363580000001</v>
      </c>
    </row>
    <row r="63" spans="1:15" s="97" customFormat="1" ht="15" customHeight="1">
      <c r="A63" s="69">
        <v>58</v>
      </c>
      <c r="B63" s="98">
        <v>638</v>
      </c>
      <c r="C63" s="91" t="s">
        <v>100</v>
      </c>
      <c r="D63" s="91">
        <v>22</v>
      </c>
      <c r="E63" s="92">
        <v>16949.68</v>
      </c>
      <c r="F63" s="93">
        <v>12712.26</v>
      </c>
      <c r="G63" s="94">
        <v>1.05</v>
      </c>
      <c r="H63" s="74">
        <v>3</v>
      </c>
      <c r="I63" s="74">
        <v>4</v>
      </c>
      <c r="J63" s="124">
        <f t="shared" si="2"/>
        <v>0.45500000000000002</v>
      </c>
      <c r="K63" s="124">
        <f t="shared" si="5"/>
        <v>0.105</v>
      </c>
      <c r="L63" s="124">
        <f>[1]критерии_техники!$C$15</f>
        <v>0</v>
      </c>
      <c r="M63" s="81">
        <f t="shared" si="3"/>
        <v>0.56000000000000005</v>
      </c>
      <c r="N63" s="95">
        <f t="shared" si="4"/>
        <v>7118.865600000001</v>
      </c>
      <c r="O63" s="96">
        <f t="shared" si="0"/>
        <v>-5593.3943999999992</v>
      </c>
    </row>
    <row r="64" spans="1:15" ht="15" customHeight="1">
      <c r="A64" s="69">
        <v>59</v>
      </c>
      <c r="B64" s="77">
        <v>5033</v>
      </c>
      <c r="C64" s="70" t="s">
        <v>101</v>
      </c>
      <c r="D64" s="71">
        <v>24</v>
      </c>
      <c r="E64" s="78">
        <v>17561.900000000001</v>
      </c>
      <c r="F64" s="79">
        <f t="shared" si="1"/>
        <v>13171.425000000001</v>
      </c>
      <c r="G64" s="80">
        <v>1.2546666666666666</v>
      </c>
      <c r="H64" s="74">
        <v>3</v>
      </c>
      <c r="I64" s="74">
        <v>3</v>
      </c>
      <c r="J64" s="124">
        <f t="shared" si="2"/>
        <v>0.47546666666666665</v>
      </c>
      <c r="K64" s="124">
        <f t="shared" si="5"/>
        <v>0.105</v>
      </c>
      <c r="L64" s="124">
        <f>15%-(I64*1.5%)</f>
        <v>0.105</v>
      </c>
      <c r="M64" s="75">
        <f t="shared" si="3"/>
        <v>0.68546666666666667</v>
      </c>
      <c r="N64" s="72">
        <f t="shared" si="4"/>
        <v>9028.5727900000002</v>
      </c>
      <c r="O64" s="82">
        <f t="shared" si="0"/>
        <v>-4142.8522100000009</v>
      </c>
    </row>
    <row r="65" spans="1:15" ht="15" customHeight="1">
      <c r="A65" s="69">
        <v>60</v>
      </c>
      <c r="B65" s="77">
        <v>782</v>
      </c>
      <c r="C65" s="70" t="s">
        <v>102</v>
      </c>
      <c r="D65" s="71">
        <v>23</v>
      </c>
      <c r="E65" s="78">
        <v>17720.12</v>
      </c>
      <c r="F65" s="79">
        <f t="shared" si="1"/>
        <v>13290.09</v>
      </c>
      <c r="G65" s="80">
        <v>1.2146666666666666</v>
      </c>
      <c r="H65" s="74">
        <v>3</v>
      </c>
      <c r="I65" s="74">
        <v>3</v>
      </c>
      <c r="J65" s="124">
        <f t="shared" si="2"/>
        <v>0.47146666666666665</v>
      </c>
      <c r="K65" s="124">
        <f t="shared" si="5"/>
        <v>0.105</v>
      </c>
      <c r="L65" s="124">
        <f t="shared" si="5"/>
        <v>0.105</v>
      </c>
      <c r="M65" s="75">
        <f t="shared" si="3"/>
        <v>0.68146666666666667</v>
      </c>
      <c r="N65" s="72">
        <f t="shared" si="4"/>
        <v>9056.7533320000002</v>
      </c>
      <c r="O65" s="82">
        <f t="shared" si="0"/>
        <v>-4233.3366679999999</v>
      </c>
    </row>
    <row r="66" spans="1:15" ht="15" customHeight="1">
      <c r="A66" s="69">
        <v>61</v>
      </c>
      <c r="B66" s="77">
        <v>623</v>
      </c>
      <c r="C66" s="70" t="s">
        <v>103</v>
      </c>
      <c r="D66" s="71">
        <v>11</v>
      </c>
      <c r="E66" s="78">
        <v>8474.84</v>
      </c>
      <c r="F66" s="79">
        <f t="shared" si="1"/>
        <v>6356.13</v>
      </c>
      <c r="G66" s="80">
        <v>1.2426666666666666</v>
      </c>
      <c r="H66" s="74">
        <v>3</v>
      </c>
      <c r="I66" s="74">
        <v>3</v>
      </c>
      <c r="J66" s="124">
        <f t="shared" si="2"/>
        <v>0.47426666666666667</v>
      </c>
      <c r="K66" s="124">
        <f t="shared" si="5"/>
        <v>0.105</v>
      </c>
      <c r="L66" s="124">
        <f t="shared" si="5"/>
        <v>0.105</v>
      </c>
      <c r="M66" s="75">
        <f t="shared" si="3"/>
        <v>0.68426666666666669</v>
      </c>
      <c r="N66" s="72">
        <f t="shared" si="4"/>
        <v>4349.2878879999998</v>
      </c>
      <c r="O66" s="82">
        <f t="shared" si="0"/>
        <v>-2006.8421120000003</v>
      </c>
    </row>
    <row r="67" spans="1:15" ht="15" customHeight="1">
      <c r="A67" s="69">
        <v>62</v>
      </c>
      <c r="B67" s="77">
        <v>5058</v>
      </c>
      <c r="C67" s="70" t="s">
        <v>104</v>
      </c>
      <c r="D67" s="71">
        <v>1</v>
      </c>
      <c r="E67" s="78">
        <v>1107.51</v>
      </c>
      <c r="F67" s="79">
        <f t="shared" si="1"/>
        <v>830.63249999999994</v>
      </c>
      <c r="G67" s="80">
        <v>0.99</v>
      </c>
      <c r="H67" s="74">
        <v>3</v>
      </c>
      <c r="I67" s="74">
        <v>3</v>
      </c>
      <c r="J67" s="124">
        <f>45%+((G67-100%)/1)*0.5</f>
        <v>0.44500000000000001</v>
      </c>
      <c r="K67" s="124">
        <f t="shared" si="5"/>
        <v>0.105</v>
      </c>
      <c r="L67" s="124">
        <f t="shared" si="5"/>
        <v>0.105</v>
      </c>
      <c r="M67" s="81">
        <f t="shared" si="3"/>
        <v>0.65500000000000003</v>
      </c>
      <c r="N67" s="72">
        <f t="shared" si="4"/>
        <v>544.06428749999998</v>
      </c>
      <c r="O67" s="82">
        <f t="shared" si="0"/>
        <v>-286.56821249999996</v>
      </c>
    </row>
    <row r="68" spans="1:15" ht="15" customHeight="1">
      <c r="A68" s="69">
        <v>63</v>
      </c>
      <c r="B68" s="77">
        <v>649</v>
      </c>
      <c r="C68" s="70" t="s">
        <v>105</v>
      </c>
      <c r="D68" s="71">
        <v>3</v>
      </c>
      <c r="E68" s="78">
        <v>2215.02</v>
      </c>
      <c r="F68" s="79">
        <f t="shared" si="1"/>
        <v>1661.2649999999999</v>
      </c>
      <c r="G68" s="80">
        <v>0.88</v>
      </c>
      <c r="H68" s="74">
        <v>3</v>
      </c>
      <c r="I68" s="74">
        <v>3</v>
      </c>
      <c r="J68" s="124">
        <f>45%+((G68-100%)/1)*0.5</f>
        <v>0.39</v>
      </c>
      <c r="K68" s="124">
        <f t="shared" si="5"/>
        <v>0.105</v>
      </c>
      <c r="L68" s="124">
        <f t="shared" si="5"/>
        <v>0.105</v>
      </c>
      <c r="M68" s="81">
        <f t="shared" si="3"/>
        <v>0.6</v>
      </c>
      <c r="N68" s="72">
        <f t="shared" si="4"/>
        <v>996.7589999999999</v>
      </c>
      <c r="O68" s="82">
        <f t="shared" si="0"/>
        <v>-664.50599999999997</v>
      </c>
    </row>
    <row r="69" spans="1:15" ht="15" customHeight="1">
      <c r="A69" s="69">
        <v>64</v>
      </c>
      <c r="B69" s="77">
        <v>621</v>
      </c>
      <c r="C69" s="70" t="s">
        <v>106</v>
      </c>
      <c r="D69" s="71">
        <v>11</v>
      </c>
      <c r="E69" s="78">
        <v>8474.84</v>
      </c>
      <c r="F69" s="79">
        <f t="shared" si="1"/>
        <v>6356.13</v>
      </c>
      <c r="G69" s="80">
        <v>1.1693333333333333</v>
      </c>
      <c r="H69" s="74">
        <v>3</v>
      </c>
      <c r="I69" s="74">
        <v>3</v>
      </c>
      <c r="J69" s="124">
        <f t="shared" si="2"/>
        <v>0.46693333333333337</v>
      </c>
      <c r="K69" s="124">
        <f t="shared" si="5"/>
        <v>0.105</v>
      </c>
      <c r="L69" s="124">
        <f t="shared" si="5"/>
        <v>0.105</v>
      </c>
      <c r="M69" s="75">
        <f t="shared" si="3"/>
        <v>0.67693333333333339</v>
      </c>
      <c r="N69" s="72">
        <f t="shared" si="4"/>
        <v>4302.6762680000002</v>
      </c>
      <c r="O69" s="82">
        <f t="shared" si="0"/>
        <v>-2053.4537319999999</v>
      </c>
    </row>
    <row r="70" spans="1:15" ht="15" customHeight="1">
      <c r="A70" s="69">
        <v>65</v>
      </c>
      <c r="B70" s="77">
        <v>3232</v>
      </c>
      <c r="C70" s="70" t="s">
        <v>107</v>
      </c>
      <c r="D70" s="71">
        <v>18</v>
      </c>
      <c r="E70" s="78">
        <v>17029.39</v>
      </c>
      <c r="F70" s="79">
        <f t="shared" si="1"/>
        <v>12772.0425</v>
      </c>
      <c r="G70" s="80">
        <v>1.173</v>
      </c>
      <c r="H70" s="74">
        <v>3</v>
      </c>
      <c r="I70" s="74">
        <v>3</v>
      </c>
      <c r="J70" s="124">
        <f t="shared" si="2"/>
        <v>0.46729999999999999</v>
      </c>
      <c r="K70" s="124">
        <f t="shared" si="5"/>
        <v>0.105</v>
      </c>
      <c r="L70" s="124">
        <f t="shared" si="5"/>
        <v>0.105</v>
      </c>
      <c r="M70" s="75">
        <f t="shared" si="3"/>
        <v>0.67730000000000001</v>
      </c>
      <c r="N70" s="72">
        <f t="shared" si="4"/>
        <v>8650.5043852500003</v>
      </c>
      <c r="O70" s="82">
        <f t="shared" ref="O70:O133" si="6">N70-F70</f>
        <v>-4121.5381147499993</v>
      </c>
    </row>
    <row r="71" spans="1:15" ht="15" customHeight="1">
      <c r="A71" s="69">
        <v>66</v>
      </c>
      <c r="B71" s="77">
        <v>5328</v>
      </c>
      <c r="C71" s="70" t="s">
        <v>108</v>
      </c>
      <c r="D71" s="71">
        <v>23</v>
      </c>
      <c r="E71" s="78">
        <v>17720.12</v>
      </c>
      <c r="F71" s="79">
        <f t="shared" ref="F71:F134" si="7">E71*0.75</f>
        <v>13290.09</v>
      </c>
      <c r="G71" s="80">
        <v>1.0973333333333333</v>
      </c>
      <c r="H71" s="74">
        <v>3</v>
      </c>
      <c r="I71" s="74">
        <v>3</v>
      </c>
      <c r="J71" s="124">
        <f t="shared" ref="J71:J134" si="8">45%+((G71-100%)/5)*0.5</f>
        <v>0.45973333333333333</v>
      </c>
      <c r="K71" s="124">
        <f t="shared" si="5"/>
        <v>0.105</v>
      </c>
      <c r="L71" s="124">
        <f t="shared" si="5"/>
        <v>0.105</v>
      </c>
      <c r="M71" s="81">
        <f t="shared" ref="M71:M134" si="9">SUM(J71,K71,L71)</f>
        <v>0.66973333333333329</v>
      </c>
      <c r="N71" s="72">
        <f t="shared" si="4"/>
        <v>8900.8162759999996</v>
      </c>
      <c r="O71" s="82">
        <f t="shared" si="6"/>
        <v>-4389.2737240000006</v>
      </c>
    </row>
    <row r="72" spans="1:15" ht="15" customHeight="1">
      <c r="A72" s="69">
        <v>67</v>
      </c>
      <c r="B72" s="77">
        <v>721</v>
      </c>
      <c r="C72" s="70" t="s">
        <v>109</v>
      </c>
      <c r="D72" s="71">
        <v>14</v>
      </c>
      <c r="E72" s="78">
        <v>10786.16</v>
      </c>
      <c r="F72" s="79">
        <f t="shared" si="7"/>
        <v>8089.62</v>
      </c>
      <c r="G72" s="80">
        <v>0.97966666666666669</v>
      </c>
      <c r="H72" s="74">
        <v>3</v>
      </c>
      <c r="I72" s="74">
        <v>3</v>
      </c>
      <c r="J72" s="124">
        <f>45%+((G72-100%)/1)*0.5</f>
        <v>0.43983333333333335</v>
      </c>
      <c r="K72" s="124">
        <f t="shared" si="5"/>
        <v>0.105</v>
      </c>
      <c r="L72" s="124">
        <f t="shared" si="5"/>
        <v>0.105</v>
      </c>
      <c r="M72" s="81">
        <f t="shared" si="9"/>
        <v>0.64983333333333337</v>
      </c>
      <c r="N72" s="72">
        <f t="shared" si="4"/>
        <v>5256.9047300000002</v>
      </c>
      <c r="O72" s="82">
        <f t="shared" si="6"/>
        <v>-2832.7152699999997</v>
      </c>
    </row>
    <row r="73" spans="1:15" s="97" customFormat="1" ht="15" customHeight="1">
      <c r="A73" s="69">
        <v>68</v>
      </c>
      <c r="B73" s="98">
        <v>5355</v>
      </c>
      <c r="C73" s="91" t="s">
        <v>110</v>
      </c>
      <c r="D73" s="91">
        <v>13</v>
      </c>
      <c r="E73" s="92">
        <v>10015.719999999999</v>
      </c>
      <c r="F73" s="93">
        <v>7511.79</v>
      </c>
      <c r="G73" s="94">
        <v>1.05</v>
      </c>
      <c r="H73" s="74">
        <v>3</v>
      </c>
      <c r="I73" s="74">
        <v>3</v>
      </c>
      <c r="J73" s="124">
        <f t="shared" si="8"/>
        <v>0.45500000000000002</v>
      </c>
      <c r="K73" s="124">
        <f t="shared" si="5"/>
        <v>0.105</v>
      </c>
      <c r="L73" s="124">
        <f t="shared" si="5"/>
        <v>0.105</v>
      </c>
      <c r="M73" s="81">
        <f t="shared" si="9"/>
        <v>0.66500000000000004</v>
      </c>
      <c r="N73" s="95">
        <f t="shared" si="4"/>
        <v>4995.3403499999995</v>
      </c>
      <c r="O73" s="96">
        <f t="shared" si="6"/>
        <v>-2516.4496500000005</v>
      </c>
    </row>
    <row r="74" spans="1:15" ht="15" customHeight="1">
      <c r="A74" s="69">
        <v>69</v>
      </c>
      <c r="B74" s="77">
        <v>427</v>
      </c>
      <c r="C74" s="70" t="s">
        <v>111</v>
      </c>
      <c r="D74" s="71">
        <v>19</v>
      </c>
      <c r="E74" s="78">
        <v>14638.36</v>
      </c>
      <c r="F74" s="79">
        <f t="shared" si="7"/>
        <v>10978.77</v>
      </c>
      <c r="G74" s="80">
        <v>1.1516666666666666</v>
      </c>
      <c r="H74" s="74">
        <v>4</v>
      </c>
      <c r="I74" s="74">
        <v>3</v>
      </c>
      <c r="J74" s="124">
        <f t="shared" si="8"/>
        <v>0.46516666666666667</v>
      </c>
      <c r="K74" s="124">
        <f t="shared" si="5"/>
        <v>0.09</v>
      </c>
      <c r="L74" s="124">
        <f t="shared" si="5"/>
        <v>0.105</v>
      </c>
      <c r="M74" s="75">
        <f t="shared" si="9"/>
        <v>0.66016666666666668</v>
      </c>
      <c r="N74" s="72">
        <f t="shared" si="4"/>
        <v>7247.8179950000003</v>
      </c>
      <c r="O74" s="82">
        <f t="shared" si="6"/>
        <v>-3730.9520050000001</v>
      </c>
    </row>
    <row r="75" spans="1:15" ht="15" customHeight="1">
      <c r="A75" s="69">
        <v>70</v>
      </c>
      <c r="B75" s="77">
        <v>788</v>
      </c>
      <c r="C75" s="70" t="s">
        <v>112</v>
      </c>
      <c r="D75" s="71">
        <v>23</v>
      </c>
      <c r="E75" s="78">
        <v>17720.12</v>
      </c>
      <c r="F75" s="79">
        <f t="shared" si="7"/>
        <v>13290.09</v>
      </c>
      <c r="G75" s="80">
        <v>1.0620000000000001</v>
      </c>
      <c r="H75" s="74">
        <v>4</v>
      </c>
      <c r="I75" s="74">
        <v>3</v>
      </c>
      <c r="J75" s="124">
        <f t="shared" si="8"/>
        <v>0.45619999999999999</v>
      </c>
      <c r="K75" s="124">
        <f t="shared" si="5"/>
        <v>0.09</v>
      </c>
      <c r="L75" s="124">
        <f t="shared" si="5"/>
        <v>0.105</v>
      </c>
      <c r="M75" s="81">
        <f t="shared" si="9"/>
        <v>0.6512</v>
      </c>
      <c r="N75" s="72">
        <f t="shared" ref="N75:N138" si="10">E75*$F$2*M75</f>
        <v>8654.5066079999997</v>
      </c>
      <c r="O75" s="82">
        <f t="shared" si="6"/>
        <v>-4635.5833920000005</v>
      </c>
    </row>
    <row r="76" spans="1:15" ht="15" customHeight="1">
      <c r="A76" s="69">
        <v>71</v>
      </c>
      <c r="B76" s="77">
        <v>759</v>
      </c>
      <c r="C76" s="70" t="s">
        <v>113</v>
      </c>
      <c r="D76" s="71">
        <v>23</v>
      </c>
      <c r="E76" s="78">
        <v>17720.12</v>
      </c>
      <c r="F76" s="79">
        <f t="shared" si="7"/>
        <v>13290.09</v>
      </c>
      <c r="G76" s="80">
        <v>1.2486666666666666</v>
      </c>
      <c r="H76" s="74">
        <v>4</v>
      </c>
      <c r="I76" s="74">
        <v>3</v>
      </c>
      <c r="J76" s="124">
        <f t="shared" si="8"/>
        <v>0.47486666666666666</v>
      </c>
      <c r="K76" s="124">
        <f t="shared" si="5"/>
        <v>0.09</v>
      </c>
      <c r="L76" s="124">
        <f t="shared" si="5"/>
        <v>0.105</v>
      </c>
      <c r="M76" s="75">
        <f t="shared" si="9"/>
        <v>0.66986666666666661</v>
      </c>
      <c r="N76" s="72">
        <f t="shared" si="10"/>
        <v>8902.588287999999</v>
      </c>
      <c r="O76" s="82">
        <f t="shared" si="6"/>
        <v>-4387.5017120000011</v>
      </c>
    </row>
    <row r="77" spans="1:15" ht="15" customHeight="1">
      <c r="A77" s="69">
        <v>72</v>
      </c>
      <c r="B77" s="77">
        <v>5014</v>
      </c>
      <c r="C77" s="70" t="s">
        <v>114</v>
      </c>
      <c r="D77" s="71">
        <v>23</v>
      </c>
      <c r="E77" s="78">
        <v>17720.12</v>
      </c>
      <c r="F77" s="79">
        <f t="shared" si="7"/>
        <v>13290.09</v>
      </c>
      <c r="G77" s="80">
        <v>1.2056666666666667</v>
      </c>
      <c r="H77" s="74">
        <v>4</v>
      </c>
      <c r="I77" s="74">
        <v>3</v>
      </c>
      <c r="J77" s="124">
        <f t="shared" si="8"/>
        <v>0.47056666666666669</v>
      </c>
      <c r="K77" s="124">
        <f t="shared" si="5"/>
        <v>0.09</v>
      </c>
      <c r="L77" s="124">
        <f t="shared" si="5"/>
        <v>0.105</v>
      </c>
      <c r="M77" s="75">
        <f t="shared" si="9"/>
        <v>0.66556666666666664</v>
      </c>
      <c r="N77" s="72">
        <f t="shared" si="10"/>
        <v>8845.4409009999999</v>
      </c>
      <c r="O77" s="82">
        <f t="shared" si="6"/>
        <v>-4444.6490990000002</v>
      </c>
    </row>
    <row r="78" spans="1:15" ht="15" customHeight="1">
      <c r="A78" s="69">
        <v>73</v>
      </c>
      <c r="B78" s="77">
        <v>597</v>
      </c>
      <c r="C78" s="70" t="s">
        <v>115</v>
      </c>
      <c r="D78" s="71">
        <v>15</v>
      </c>
      <c r="E78" s="78">
        <v>11556.6</v>
      </c>
      <c r="F78" s="79">
        <f t="shared" si="7"/>
        <v>8667.4500000000007</v>
      </c>
      <c r="G78" s="80">
        <v>1.0820000000000001</v>
      </c>
      <c r="H78" s="74">
        <v>4</v>
      </c>
      <c r="I78" s="74">
        <v>3</v>
      </c>
      <c r="J78" s="124">
        <f t="shared" si="8"/>
        <v>0.4582</v>
      </c>
      <c r="K78" s="124">
        <f t="shared" si="5"/>
        <v>0.09</v>
      </c>
      <c r="L78" s="124">
        <f t="shared" si="5"/>
        <v>0.105</v>
      </c>
      <c r="M78" s="81">
        <f t="shared" si="9"/>
        <v>0.6532</v>
      </c>
      <c r="N78" s="72">
        <f t="shared" si="10"/>
        <v>5661.5783400000009</v>
      </c>
      <c r="O78" s="82">
        <f t="shared" si="6"/>
        <v>-3005.8716599999998</v>
      </c>
    </row>
    <row r="79" spans="1:15" ht="15" customHeight="1">
      <c r="A79" s="69">
        <v>74</v>
      </c>
      <c r="B79" s="77">
        <v>591</v>
      </c>
      <c r="C79" s="70" t="s">
        <v>116</v>
      </c>
      <c r="D79" s="71">
        <v>23</v>
      </c>
      <c r="E79" s="78">
        <v>17720.12</v>
      </c>
      <c r="F79" s="79">
        <f t="shared" si="7"/>
        <v>13290.09</v>
      </c>
      <c r="G79" s="80">
        <v>1.1136666666666666</v>
      </c>
      <c r="H79" s="74">
        <v>4</v>
      </c>
      <c r="I79" s="74">
        <v>3</v>
      </c>
      <c r="J79" s="124">
        <f t="shared" si="8"/>
        <v>0.46136666666666665</v>
      </c>
      <c r="K79" s="124">
        <f t="shared" si="5"/>
        <v>0.09</v>
      </c>
      <c r="L79" s="124">
        <f t="shared" si="5"/>
        <v>0.105</v>
      </c>
      <c r="M79" s="81">
        <f t="shared" si="9"/>
        <v>0.65636666666666665</v>
      </c>
      <c r="N79" s="72">
        <f t="shared" si="10"/>
        <v>8723.1720729999997</v>
      </c>
      <c r="O79" s="82">
        <f t="shared" si="6"/>
        <v>-4566.9179270000004</v>
      </c>
    </row>
    <row r="80" spans="1:15" ht="15" customHeight="1">
      <c r="A80" s="69">
        <v>75</v>
      </c>
      <c r="B80" s="77">
        <v>508</v>
      </c>
      <c r="C80" s="70" t="s">
        <v>117</v>
      </c>
      <c r="D80" s="71">
        <v>16</v>
      </c>
      <c r="E80" s="78">
        <v>15137.24</v>
      </c>
      <c r="F80" s="79">
        <f t="shared" si="7"/>
        <v>11352.93</v>
      </c>
      <c r="G80" s="80">
        <v>1.341</v>
      </c>
      <c r="H80" s="74">
        <v>4</v>
      </c>
      <c r="I80" s="74">
        <v>3</v>
      </c>
      <c r="J80" s="124">
        <f t="shared" si="8"/>
        <v>0.48410000000000003</v>
      </c>
      <c r="K80" s="124">
        <f t="shared" si="5"/>
        <v>0.09</v>
      </c>
      <c r="L80" s="124">
        <f t="shared" si="5"/>
        <v>0.105</v>
      </c>
      <c r="M80" s="75">
        <f t="shared" si="9"/>
        <v>0.67910000000000004</v>
      </c>
      <c r="N80" s="72">
        <f t="shared" si="10"/>
        <v>7709.7747630000003</v>
      </c>
      <c r="O80" s="82">
        <f t="shared" si="6"/>
        <v>-3643.1552369999999</v>
      </c>
    </row>
    <row r="81" spans="1:15" ht="15" customHeight="1">
      <c r="A81" s="69">
        <v>76</v>
      </c>
      <c r="B81" s="77">
        <v>5314</v>
      </c>
      <c r="C81" s="70" t="s">
        <v>118</v>
      </c>
      <c r="D81" s="71">
        <v>24</v>
      </c>
      <c r="E81" s="78">
        <v>17720.12</v>
      </c>
      <c r="F81" s="79">
        <f t="shared" si="7"/>
        <v>13290.09</v>
      </c>
      <c r="G81" s="80">
        <v>1.3833333333333333</v>
      </c>
      <c r="H81" s="74">
        <v>4</v>
      </c>
      <c r="I81" s="74">
        <v>3</v>
      </c>
      <c r="J81" s="124">
        <f t="shared" si="8"/>
        <v>0.48833333333333334</v>
      </c>
      <c r="K81" s="124">
        <f t="shared" si="5"/>
        <v>0.09</v>
      </c>
      <c r="L81" s="124">
        <f t="shared" si="5"/>
        <v>0.105</v>
      </c>
      <c r="M81" s="75">
        <f t="shared" si="9"/>
        <v>0.68333333333333335</v>
      </c>
      <c r="N81" s="72">
        <f t="shared" si="10"/>
        <v>9081.5614999999998</v>
      </c>
      <c r="O81" s="82">
        <f t="shared" si="6"/>
        <v>-4208.5285000000003</v>
      </c>
    </row>
    <row r="82" spans="1:15" ht="15" customHeight="1">
      <c r="A82" s="69">
        <v>77</v>
      </c>
      <c r="B82" s="77">
        <v>529</v>
      </c>
      <c r="C82" s="70" t="s">
        <v>119</v>
      </c>
      <c r="D82" s="71">
        <v>11</v>
      </c>
      <c r="E82" s="78">
        <v>8474.84</v>
      </c>
      <c r="F82" s="79">
        <f t="shared" si="7"/>
        <v>6356.13</v>
      </c>
      <c r="G82" s="80">
        <v>1.1606666666666667</v>
      </c>
      <c r="H82" s="74">
        <v>4</v>
      </c>
      <c r="I82" s="74">
        <v>3</v>
      </c>
      <c r="J82" s="124">
        <f t="shared" si="8"/>
        <v>0.46606666666666668</v>
      </c>
      <c r="K82" s="124">
        <f t="shared" si="5"/>
        <v>0.09</v>
      </c>
      <c r="L82" s="124">
        <f t="shared" si="5"/>
        <v>0.105</v>
      </c>
      <c r="M82" s="75">
        <f t="shared" si="9"/>
        <v>0.66106666666666669</v>
      </c>
      <c r="N82" s="72">
        <f t="shared" si="10"/>
        <v>4201.8256719999999</v>
      </c>
      <c r="O82" s="82">
        <f t="shared" si="6"/>
        <v>-2154.3043280000002</v>
      </c>
    </row>
    <row r="83" spans="1:15" ht="15" customHeight="1">
      <c r="A83" s="69">
        <v>78</v>
      </c>
      <c r="B83" s="77">
        <v>5290</v>
      </c>
      <c r="C83" s="70" t="s">
        <v>120</v>
      </c>
      <c r="D83" s="71">
        <v>13</v>
      </c>
      <c r="E83" s="78">
        <v>10015.719999999999</v>
      </c>
      <c r="F83" s="79">
        <f t="shared" si="7"/>
        <v>7511.7899999999991</v>
      </c>
      <c r="G83" s="80">
        <v>1.1256666666666666</v>
      </c>
      <c r="H83" s="74">
        <v>4</v>
      </c>
      <c r="I83" s="74">
        <v>3</v>
      </c>
      <c r="J83" s="124">
        <f t="shared" si="8"/>
        <v>0.46256666666666668</v>
      </c>
      <c r="K83" s="124">
        <f t="shared" si="5"/>
        <v>0.09</v>
      </c>
      <c r="L83" s="124">
        <f t="shared" si="5"/>
        <v>0.105</v>
      </c>
      <c r="M83" s="81">
        <f t="shared" si="9"/>
        <v>0.65756666666666663</v>
      </c>
      <c r="N83" s="72">
        <f t="shared" si="10"/>
        <v>4939.5027109999992</v>
      </c>
      <c r="O83" s="82">
        <f t="shared" si="6"/>
        <v>-2572.2872889999999</v>
      </c>
    </row>
    <row r="84" spans="1:15" ht="15" customHeight="1">
      <c r="A84" s="69">
        <v>79</v>
      </c>
      <c r="B84" s="77">
        <v>609</v>
      </c>
      <c r="C84" s="70" t="s">
        <v>121</v>
      </c>
      <c r="D84" s="71">
        <v>23</v>
      </c>
      <c r="E84" s="78">
        <v>16981.78</v>
      </c>
      <c r="F84" s="79">
        <f t="shared" si="7"/>
        <v>12736.334999999999</v>
      </c>
      <c r="G84" s="80">
        <v>1.2276666666666667</v>
      </c>
      <c r="H84" s="74">
        <v>4</v>
      </c>
      <c r="I84" s="74">
        <v>3</v>
      </c>
      <c r="J84" s="124">
        <f t="shared" si="8"/>
        <v>0.47276666666666667</v>
      </c>
      <c r="K84" s="124">
        <f t="shared" si="5"/>
        <v>0.09</v>
      </c>
      <c r="L84" s="124">
        <f t="shared" si="5"/>
        <v>0.105</v>
      </c>
      <c r="M84" s="75">
        <f t="shared" si="9"/>
        <v>0.66776666666666662</v>
      </c>
      <c r="N84" s="72">
        <f t="shared" si="10"/>
        <v>8504.8999684999981</v>
      </c>
      <c r="O84" s="82">
        <f t="shared" si="6"/>
        <v>-4231.4350315000011</v>
      </c>
    </row>
    <row r="85" spans="1:15" s="97" customFormat="1" ht="15" customHeight="1">
      <c r="A85" s="69">
        <v>80</v>
      </c>
      <c r="B85" s="98">
        <v>443</v>
      </c>
      <c r="C85" s="91" t="s">
        <v>122</v>
      </c>
      <c r="D85" s="91">
        <v>23</v>
      </c>
      <c r="E85" s="92">
        <v>17720.12</v>
      </c>
      <c r="F85" s="93">
        <v>13290.09</v>
      </c>
      <c r="G85" s="94">
        <v>0.99</v>
      </c>
      <c r="H85" s="74">
        <v>4</v>
      </c>
      <c r="I85" s="74">
        <v>3</v>
      </c>
      <c r="J85" s="124">
        <f>45%+((G85-100%)/1)*0.5</f>
        <v>0.44500000000000001</v>
      </c>
      <c r="K85" s="124">
        <f t="shared" ref="K85:L119" si="11">15%-(H85*1.5%)</f>
        <v>0.09</v>
      </c>
      <c r="L85" s="124">
        <f t="shared" si="11"/>
        <v>0.105</v>
      </c>
      <c r="M85" s="81">
        <f t="shared" si="9"/>
        <v>0.64</v>
      </c>
      <c r="N85" s="72">
        <f t="shared" si="10"/>
        <v>8505.6576000000005</v>
      </c>
      <c r="O85" s="82">
        <f t="shared" si="6"/>
        <v>-4784.4323999999997</v>
      </c>
    </row>
    <row r="86" spans="1:15">
      <c r="A86" s="69">
        <v>81</v>
      </c>
      <c r="B86" s="77">
        <v>367</v>
      </c>
      <c r="C86" s="70" t="s">
        <v>123</v>
      </c>
      <c r="D86" s="71">
        <v>14</v>
      </c>
      <c r="E86" s="78">
        <v>10786.16</v>
      </c>
      <c r="F86" s="79">
        <f t="shared" si="7"/>
        <v>8089.62</v>
      </c>
      <c r="G86" s="80">
        <v>1.1573333333333333</v>
      </c>
      <c r="H86" s="74">
        <v>4</v>
      </c>
      <c r="I86" s="74">
        <v>3</v>
      </c>
      <c r="J86" s="124">
        <f t="shared" si="8"/>
        <v>0.46573333333333333</v>
      </c>
      <c r="K86" s="124">
        <f t="shared" si="11"/>
        <v>0.09</v>
      </c>
      <c r="L86" s="124">
        <f t="shared" si="11"/>
        <v>0.105</v>
      </c>
      <c r="M86" s="81">
        <f t="shared" si="9"/>
        <v>0.66073333333333328</v>
      </c>
      <c r="N86" s="72">
        <f t="shared" si="10"/>
        <v>5345.0815879999991</v>
      </c>
      <c r="O86" s="82">
        <f t="shared" si="6"/>
        <v>-2744.5384120000008</v>
      </c>
    </row>
    <row r="87" spans="1:15" ht="15" customHeight="1">
      <c r="A87" s="69">
        <v>82</v>
      </c>
      <c r="B87" s="77">
        <v>5303</v>
      </c>
      <c r="C87" s="70" t="s">
        <v>124</v>
      </c>
      <c r="D87" s="71">
        <v>24</v>
      </c>
      <c r="E87" s="78">
        <v>17720.12</v>
      </c>
      <c r="F87" s="79">
        <f t="shared" si="7"/>
        <v>13290.09</v>
      </c>
      <c r="G87" s="80">
        <v>1.0603333333333333</v>
      </c>
      <c r="H87" s="74">
        <v>4</v>
      </c>
      <c r="I87" s="74">
        <v>3</v>
      </c>
      <c r="J87" s="124">
        <f t="shared" si="8"/>
        <v>0.45603333333333335</v>
      </c>
      <c r="K87" s="124">
        <f t="shared" si="11"/>
        <v>0.09</v>
      </c>
      <c r="L87" s="124">
        <f t="shared" si="11"/>
        <v>0.105</v>
      </c>
      <c r="M87" s="81">
        <f t="shared" si="9"/>
        <v>0.65103333333333335</v>
      </c>
      <c r="N87" s="72">
        <f t="shared" si="10"/>
        <v>8652.2915929999999</v>
      </c>
      <c r="O87" s="82">
        <f t="shared" si="6"/>
        <v>-4637.7984070000002</v>
      </c>
    </row>
    <row r="88" spans="1:15" ht="15" customHeight="1">
      <c r="A88" s="69">
        <v>83</v>
      </c>
      <c r="B88" s="77">
        <v>5345</v>
      </c>
      <c r="C88" s="70" t="s">
        <v>125</v>
      </c>
      <c r="D88" s="71">
        <v>23</v>
      </c>
      <c r="E88" s="78">
        <v>17720.12</v>
      </c>
      <c r="F88" s="79">
        <f t="shared" si="7"/>
        <v>13290.09</v>
      </c>
      <c r="G88" s="80">
        <v>1.2929999999999999</v>
      </c>
      <c r="H88" s="74">
        <v>4</v>
      </c>
      <c r="I88" s="74">
        <v>3</v>
      </c>
      <c r="J88" s="124">
        <f t="shared" si="8"/>
        <v>0.4793</v>
      </c>
      <c r="K88" s="124">
        <f t="shared" si="11"/>
        <v>0.09</v>
      </c>
      <c r="L88" s="124">
        <f t="shared" si="11"/>
        <v>0.105</v>
      </c>
      <c r="M88" s="75">
        <f t="shared" si="9"/>
        <v>0.67430000000000001</v>
      </c>
      <c r="N88" s="72">
        <f t="shared" si="10"/>
        <v>8961.5076869999994</v>
      </c>
      <c r="O88" s="82">
        <f t="shared" si="6"/>
        <v>-4328.5823130000008</v>
      </c>
    </row>
    <row r="89" spans="1:15" s="97" customFormat="1" ht="15" customHeight="1">
      <c r="A89" s="69">
        <v>84</v>
      </c>
      <c r="B89" s="98">
        <v>965</v>
      </c>
      <c r="C89" s="91" t="s">
        <v>126</v>
      </c>
      <c r="D89" s="91">
        <v>23</v>
      </c>
      <c r="E89" s="92">
        <v>17720.12</v>
      </c>
      <c r="F89" s="93">
        <v>13290.09</v>
      </c>
      <c r="G89" s="94">
        <v>0.99</v>
      </c>
      <c r="H89" s="74">
        <v>4</v>
      </c>
      <c r="I89" s="74">
        <v>3</v>
      </c>
      <c r="J89" s="124">
        <f>45%+((G89-100%)/1)*0.5</f>
        <v>0.44500000000000001</v>
      </c>
      <c r="K89" s="124">
        <f t="shared" si="11"/>
        <v>0.09</v>
      </c>
      <c r="L89" s="124">
        <f t="shared" si="11"/>
        <v>0.105</v>
      </c>
      <c r="M89" s="81">
        <f t="shared" si="9"/>
        <v>0.64</v>
      </c>
      <c r="N89" s="72">
        <f t="shared" si="10"/>
        <v>8505.6576000000005</v>
      </c>
      <c r="O89" s="82">
        <f t="shared" si="6"/>
        <v>-4784.4323999999997</v>
      </c>
    </row>
    <row r="90" spans="1:15" ht="15" customHeight="1">
      <c r="A90" s="69">
        <v>85</v>
      </c>
      <c r="B90" s="77">
        <v>5312</v>
      </c>
      <c r="C90" s="70" t="s">
        <v>127</v>
      </c>
      <c r="D90" s="71">
        <v>23</v>
      </c>
      <c r="E90" s="78">
        <v>17720.12</v>
      </c>
      <c r="F90" s="79">
        <f t="shared" si="7"/>
        <v>13290.09</v>
      </c>
      <c r="G90" s="80">
        <v>1.044</v>
      </c>
      <c r="H90" s="74">
        <v>4</v>
      </c>
      <c r="I90" s="74">
        <v>3</v>
      </c>
      <c r="J90" s="124">
        <f t="shared" si="8"/>
        <v>0.45440000000000003</v>
      </c>
      <c r="K90" s="124">
        <f t="shared" si="11"/>
        <v>0.09</v>
      </c>
      <c r="L90" s="124">
        <f t="shared" si="11"/>
        <v>0.105</v>
      </c>
      <c r="M90" s="81">
        <f t="shared" si="9"/>
        <v>0.64939999999999998</v>
      </c>
      <c r="N90" s="72">
        <f t="shared" si="10"/>
        <v>8630.5844459999989</v>
      </c>
      <c r="O90" s="82">
        <f t="shared" si="6"/>
        <v>-4659.5055540000012</v>
      </c>
    </row>
    <row r="91" spans="1:15" s="90" customFormat="1" ht="15" customHeight="1">
      <c r="A91" s="69">
        <v>86</v>
      </c>
      <c r="B91" s="83">
        <v>377</v>
      </c>
      <c r="C91" s="84" t="s">
        <v>128</v>
      </c>
      <c r="D91" s="84">
        <v>23</v>
      </c>
      <c r="E91" s="85">
        <v>17720.12</v>
      </c>
      <c r="F91" s="86">
        <v>13290.09</v>
      </c>
      <c r="G91" s="87">
        <v>0.99</v>
      </c>
      <c r="H91" s="74">
        <v>4</v>
      </c>
      <c r="I91" s="74">
        <v>3</v>
      </c>
      <c r="J91" s="124">
        <f>45%+((G91-100%)/1)*0.5</f>
        <v>0.44500000000000001</v>
      </c>
      <c r="K91" s="124">
        <f t="shared" si="11"/>
        <v>0.09</v>
      </c>
      <c r="L91" s="124">
        <f t="shared" si="11"/>
        <v>0.105</v>
      </c>
      <c r="M91" s="81">
        <f t="shared" si="9"/>
        <v>0.64</v>
      </c>
      <c r="N91" s="72">
        <f t="shared" si="10"/>
        <v>8505.6576000000005</v>
      </c>
      <c r="O91" s="82">
        <f t="shared" si="6"/>
        <v>-4784.4323999999997</v>
      </c>
    </row>
    <row r="92" spans="1:15" ht="15" customHeight="1">
      <c r="A92" s="69">
        <v>87</v>
      </c>
      <c r="B92" s="77">
        <v>5054</v>
      </c>
      <c r="C92" s="70" t="s">
        <v>129</v>
      </c>
      <c r="D92" s="71">
        <v>24</v>
      </c>
      <c r="E92" s="78">
        <v>17720.12</v>
      </c>
      <c r="F92" s="79">
        <f t="shared" si="7"/>
        <v>13290.09</v>
      </c>
      <c r="G92" s="80">
        <v>1.2116666666666667</v>
      </c>
      <c r="H92" s="74">
        <v>4</v>
      </c>
      <c r="I92" s="74">
        <v>3</v>
      </c>
      <c r="J92" s="124">
        <f t="shared" si="8"/>
        <v>0.47116666666666668</v>
      </c>
      <c r="K92" s="124">
        <f t="shared" si="11"/>
        <v>0.09</v>
      </c>
      <c r="L92" s="124">
        <f t="shared" si="11"/>
        <v>0.105</v>
      </c>
      <c r="M92" s="75">
        <f t="shared" si="9"/>
        <v>0.66616666666666668</v>
      </c>
      <c r="N92" s="72">
        <f t="shared" si="10"/>
        <v>8853.4149550000002</v>
      </c>
      <c r="O92" s="82">
        <f t="shared" si="6"/>
        <v>-4436.675045</v>
      </c>
    </row>
    <row r="93" spans="1:15" ht="15" customHeight="1">
      <c r="A93" s="69">
        <v>88</v>
      </c>
      <c r="B93" s="77">
        <v>290</v>
      </c>
      <c r="C93" s="70" t="s">
        <v>130</v>
      </c>
      <c r="D93" s="71">
        <v>24</v>
      </c>
      <c r="E93" s="78">
        <v>17720.12</v>
      </c>
      <c r="F93" s="79">
        <f t="shared" si="7"/>
        <v>13290.09</v>
      </c>
      <c r="G93" s="80">
        <v>1.5069999999999999</v>
      </c>
      <c r="H93" s="74">
        <v>4</v>
      </c>
      <c r="I93" s="74">
        <v>3</v>
      </c>
      <c r="J93" s="124">
        <f t="shared" si="8"/>
        <v>0.50070000000000003</v>
      </c>
      <c r="K93" s="124">
        <f t="shared" si="11"/>
        <v>0.09</v>
      </c>
      <c r="L93" s="124">
        <f t="shared" si="11"/>
        <v>0.105</v>
      </c>
      <c r="M93" s="75">
        <f t="shared" si="9"/>
        <v>0.69569999999999999</v>
      </c>
      <c r="N93" s="72">
        <f t="shared" si="10"/>
        <v>9245.9156129999992</v>
      </c>
      <c r="O93" s="82">
        <f t="shared" si="6"/>
        <v>-4044.1743870000009</v>
      </c>
    </row>
    <row r="94" spans="1:15" ht="15" customHeight="1">
      <c r="A94" s="69">
        <v>89</v>
      </c>
      <c r="B94" s="77">
        <v>666</v>
      </c>
      <c r="C94" s="70" t="s">
        <v>131</v>
      </c>
      <c r="D94" s="71">
        <v>23</v>
      </c>
      <c r="E94" s="78">
        <v>17720.12</v>
      </c>
      <c r="F94" s="79">
        <f t="shared" si="7"/>
        <v>13290.09</v>
      </c>
      <c r="G94" s="80">
        <v>1.2509999999999999</v>
      </c>
      <c r="H94" s="74">
        <v>4</v>
      </c>
      <c r="I94" s="74">
        <v>3</v>
      </c>
      <c r="J94" s="124">
        <f t="shared" si="8"/>
        <v>0.47510000000000002</v>
      </c>
      <c r="K94" s="124">
        <f t="shared" si="11"/>
        <v>0.09</v>
      </c>
      <c r="L94" s="124">
        <f t="shared" si="11"/>
        <v>0.105</v>
      </c>
      <c r="M94" s="75">
        <f t="shared" si="9"/>
        <v>0.67010000000000003</v>
      </c>
      <c r="N94" s="72">
        <f t="shared" si="10"/>
        <v>8905.6893090000012</v>
      </c>
      <c r="O94" s="82">
        <f t="shared" si="6"/>
        <v>-4384.4006909999989</v>
      </c>
    </row>
    <row r="95" spans="1:15" ht="15" customHeight="1">
      <c r="A95" s="69">
        <v>90</v>
      </c>
      <c r="B95" s="77">
        <v>986</v>
      </c>
      <c r="C95" s="70" t="s">
        <v>132</v>
      </c>
      <c r="D95" s="71">
        <v>7</v>
      </c>
      <c r="E95" s="78">
        <v>5034.13</v>
      </c>
      <c r="F95" s="79">
        <f t="shared" si="7"/>
        <v>3775.5974999999999</v>
      </c>
      <c r="G95" s="80">
        <v>1.0973333333333333</v>
      </c>
      <c r="H95" s="74">
        <v>4</v>
      </c>
      <c r="I95" s="74">
        <v>3</v>
      </c>
      <c r="J95" s="124">
        <f t="shared" si="8"/>
        <v>0.45973333333333333</v>
      </c>
      <c r="K95" s="124">
        <f t="shared" si="11"/>
        <v>0.09</v>
      </c>
      <c r="L95" s="124">
        <f t="shared" si="11"/>
        <v>0.105</v>
      </c>
      <c r="M95" s="81">
        <f t="shared" si="9"/>
        <v>0.65473333333333328</v>
      </c>
      <c r="N95" s="72">
        <f t="shared" si="10"/>
        <v>2472.0095364999997</v>
      </c>
      <c r="O95" s="82">
        <f t="shared" si="6"/>
        <v>-1303.5879635000001</v>
      </c>
    </row>
    <row r="96" spans="1:15" ht="15" customHeight="1">
      <c r="A96" s="69">
        <v>91</v>
      </c>
      <c r="B96" s="77">
        <v>715</v>
      </c>
      <c r="C96" s="70" t="s">
        <v>133</v>
      </c>
      <c r="D96" s="71">
        <v>15</v>
      </c>
      <c r="E96" s="78">
        <v>11556.6</v>
      </c>
      <c r="F96" s="79">
        <f t="shared" si="7"/>
        <v>8667.4500000000007</v>
      </c>
      <c r="G96" s="80">
        <v>1.19</v>
      </c>
      <c r="H96" s="74">
        <v>4</v>
      </c>
      <c r="I96" s="74">
        <v>3</v>
      </c>
      <c r="J96" s="124">
        <f t="shared" si="8"/>
        <v>0.46900000000000003</v>
      </c>
      <c r="K96" s="124">
        <f t="shared" si="11"/>
        <v>0.09</v>
      </c>
      <c r="L96" s="124">
        <f t="shared" si="11"/>
        <v>0.105</v>
      </c>
      <c r="M96" s="75">
        <f t="shared" si="9"/>
        <v>0.66400000000000003</v>
      </c>
      <c r="N96" s="72">
        <f t="shared" si="10"/>
        <v>5755.1868000000004</v>
      </c>
      <c r="O96" s="82">
        <f t="shared" si="6"/>
        <v>-2912.2632000000003</v>
      </c>
    </row>
    <row r="97" spans="1:15" ht="15" customHeight="1">
      <c r="A97" s="69">
        <v>92</v>
      </c>
      <c r="B97" s="77">
        <v>492</v>
      </c>
      <c r="C97" s="70" t="s">
        <v>134</v>
      </c>
      <c r="D97" s="71">
        <v>15</v>
      </c>
      <c r="E97" s="78">
        <v>11075.08</v>
      </c>
      <c r="F97" s="79">
        <f t="shared" si="7"/>
        <v>8306.31</v>
      </c>
      <c r="G97" s="80">
        <v>1.1413333333333333</v>
      </c>
      <c r="H97" s="74">
        <v>4</v>
      </c>
      <c r="I97" s="74">
        <v>2</v>
      </c>
      <c r="J97" s="124">
        <f t="shared" si="8"/>
        <v>0.46413333333333334</v>
      </c>
      <c r="K97" s="124">
        <f t="shared" si="11"/>
        <v>0.09</v>
      </c>
      <c r="L97" s="124">
        <f t="shared" si="11"/>
        <v>0.12</v>
      </c>
      <c r="M97" s="81">
        <f t="shared" si="9"/>
        <v>0.67413333333333336</v>
      </c>
      <c r="N97" s="72">
        <f t="shared" si="10"/>
        <v>5599.5604480000002</v>
      </c>
      <c r="O97" s="82">
        <f t="shared" si="6"/>
        <v>-2706.7495519999993</v>
      </c>
    </row>
    <row r="98" spans="1:15" ht="15" customHeight="1">
      <c r="A98" s="69">
        <v>93</v>
      </c>
      <c r="B98" s="77">
        <v>927</v>
      </c>
      <c r="C98" s="70" t="s">
        <v>135</v>
      </c>
      <c r="D98" s="71">
        <v>24</v>
      </c>
      <c r="E98" s="78">
        <v>17561.900000000001</v>
      </c>
      <c r="F98" s="79">
        <f t="shared" si="7"/>
        <v>13171.425000000001</v>
      </c>
      <c r="G98" s="80">
        <v>1.2213333333333334</v>
      </c>
      <c r="H98" s="74">
        <v>5</v>
      </c>
      <c r="I98" s="74">
        <v>2</v>
      </c>
      <c r="J98" s="124">
        <f t="shared" si="8"/>
        <v>0.47213333333333335</v>
      </c>
      <c r="K98" s="124">
        <f t="shared" si="11"/>
        <v>7.4999999999999997E-2</v>
      </c>
      <c r="L98" s="124">
        <f t="shared" si="11"/>
        <v>0.12</v>
      </c>
      <c r="M98" s="75">
        <f t="shared" si="9"/>
        <v>0.66713333333333336</v>
      </c>
      <c r="N98" s="72">
        <f t="shared" si="10"/>
        <v>8787.0966650000009</v>
      </c>
      <c r="O98" s="82">
        <f t="shared" si="6"/>
        <v>-4384.3283350000002</v>
      </c>
    </row>
    <row r="99" spans="1:15" ht="15" customHeight="1">
      <c r="A99" s="69">
        <v>94</v>
      </c>
      <c r="B99" s="77">
        <v>592</v>
      </c>
      <c r="C99" s="70" t="s">
        <v>136</v>
      </c>
      <c r="D99" s="71">
        <v>21</v>
      </c>
      <c r="E99" s="78">
        <v>16179.24</v>
      </c>
      <c r="F99" s="79">
        <f t="shared" si="7"/>
        <v>12134.43</v>
      </c>
      <c r="G99" s="80">
        <v>1.2016666666666667</v>
      </c>
      <c r="H99" s="74">
        <v>5</v>
      </c>
      <c r="I99" s="74">
        <v>2</v>
      </c>
      <c r="J99" s="124">
        <f t="shared" si="8"/>
        <v>0.47016666666666668</v>
      </c>
      <c r="K99" s="124">
        <f t="shared" si="11"/>
        <v>7.4999999999999997E-2</v>
      </c>
      <c r="L99" s="124">
        <f t="shared" si="11"/>
        <v>0.12</v>
      </c>
      <c r="M99" s="75">
        <f t="shared" si="9"/>
        <v>0.66516666666666668</v>
      </c>
      <c r="N99" s="72">
        <f t="shared" si="10"/>
        <v>8071.4183550000007</v>
      </c>
      <c r="O99" s="82">
        <f t="shared" si="6"/>
        <v>-4063.0116449999996</v>
      </c>
    </row>
    <row r="100" spans="1:15" ht="15" customHeight="1">
      <c r="A100" s="69">
        <v>95</v>
      </c>
      <c r="B100" s="77">
        <v>626</v>
      </c>
      <c r="C100" s="70" t="s">
        <v>137</v>
      </c>
      <c r="D100" s="71">
        <v>21</v>
      </c>
      <c r="E100" s="78">
        <v>15346.89</v>
      </c>
      <c r="F100" s="79">
        <f t="shared" si="7"/>
        <v>11510.1675</v>
      </c>
      <c r="G100" s="80">
        <v>1.234</v>
      </c>
      <c r="H100" s="74">
        <v>5</v>
      </c>
      <c r="I100" s="74">
        <v>2</v>
      </c>
      <c r="J100" s="124">
        <f t="shared" si="8"/>
        <v>0.47339999999999999</v>
      </c>
      <c r="K100" s="124">
        <f t="shared" si="11"/>
        <v>7.4999999999999997E-2</v>
      </c>
      <c r="L100" s="124">
        <f t="shared" si="11"/>
        <v>0.12</v>
      </c>
      <c r="M100" s="75">
        <f t="shared" si="9"/>
        <v>0.66839999999999999</v>
      </c>
      <c r="N100" s="72">
        <f t="shared" si="10"/>
        <v>7693.3959569999997</v>
      </c>
      <c r="O100" s="82">
        <f t="shared" si="6"/>
        <v>-3816.7715429999998</v>
      </c>
    </row>
    <row r="101" spans="1:15" ht="15" customHeight="1">
      <c r="A101" s="69">
        <v>96</v>
      </c>
      <c r="B101" s="77">
        <v>356</v>
      </c>
      <c r="C101" s="70" t="s">
        <v>138</v>
      </c>
      <c r="D101" s="71">
        <v>23</v>
      </c>
      <c r="E101" s="78">
        <v>17720.12</v>
      </c>
      <c r="F101" s="79">
        <f t="shared" si="7"/>
        <v>13290.09</v>
      </c>
      <c r="G101" s="80">
        <v>1.3803333333333334</v>
      </c>
      <c r="H101" s="74">
        <v>5</v>
      </c>
      <c r="I101" s="74">
        <v>2</v>
      </c>
      <c r="J101" s="124">
        <f t="shared" si="8"/>
        <v>0.48803333333333337</v>
      </c>
      <c r="K101" s="124">
        <f t="shared" si="11"/>
        <v>7.4999999999999997E-2</v>
      </c>
      <c r="L101" s="124">
        <f t="shared" si="11"/>
        <v>0.12</v>
      </c>
      <c r="M101" s="75">
        <f t="shared" si="9"/>
        <v>0.68303333333333338</v>
      </c>
      <c r="N101" s="72">
        <f t="shared" si="10"/>
        <v>9077.5744730000006</v>
      </c>
      <c r="O101" s="82">
        <f t="shared" si="6"/>
        <v>-4212.5155269999996</v>
      </c>
    </row>
    <row r="102" spans="1:15" ht="15" customHeight="1">
      <c r="A102" s="69">
        <v>97</v>
      </c>
      <c r="B102" s="77">
        <v>419</v>
      </c>
      <c r="C102" s="70" t="s">
        <v>139</v>
      </c>
      <c r="D102" s="71">
        <v>19</v>
      </c>
      <c r="E102" s="78">
        <v>14638.36</v>
      </c>
      <c r="F102" s="79">
        <f t="shared" si="7"/>
        <v>10978.77</v>
      </c>
      <c r="G102" s="80">
        <v>1.2776666666666667</v>
      </c>
      <c r="H102" s="74">
        <v>5</v>
      </c>
      <c r="I102" s="74">
        <v>2</v>
      </c>
      <c r="J102" s="124">
        <f t="shared" si="8"/>
        <v>0.47776666666666667</v>
      </c>
      <c r="K102" s="124">
        <f t="shared" si="11"/>
        <v>7.4999999999999997E-2</v>
      </c>
      <c r="L102" s="124">
        <f t="shared" si="11"/>
        <v>0.12</v>
      </c>
      <c r="M102" s="75">
        <f t="shared" si="9"/>
        <v>0.67276666666666662</v>
      </c>
      <c r="N102" s="72">
        <f t="shared" si="10"/>
        <v>7386.1504969999996</v>
      </c>
      <c r="O102" s="82">
        <f t="shared" si="6"/>
        <v>-3592.6195030000008</v>
      </c>
    </row>
    <row r="103" spans="1:15" ht="15" customHeight="1">
      <c r="A103" s="69">
        <v>98</v>
      </c>
      <c r="B103" s="77">
        <v>558</v>
      </c>
      <c r="C103" s="70" t="s">
        <v>140</v>
      </c>
      <c r="D103" s="71">
        <v>11</v>
      </c>
      <c r="E103" s="78">
        <v>10406.85</v>
      </c>
      <c r="F103" s="79">
        <f t="shared" si="7"/>
        <v>7805.1375000000007</v>
      </c>
      <c r="G103" s="80">
        <v>1.3983333333333334</v>
      </c>
      <c r="H103" s="74">
        <v>5</v>
      </c>
      <c r="I103" s="74">
        <v>2</v>
      </c>
      <c r="J103" s="124">
        <f t="shared" si="8"/>
        <v>0.48983333333333334</v>
      </c>
      <c r="K103" s="124">
        <f t="shared" si="11"/>
        <v>7.4999999999999997E-2</v>
      </c>
      <c r="L103" s="124">
        <f t="shared" si="11"/>
        <v>0.12</v>
      </c>
      <c r="M103" s="75">
        <f t="shared" si="9"/>
        <v>0.68483333333333329</v>
      </c>
      <c r="N103" s="72">
        <f t="shared" si="10"/>
        <v>5345.2183312500001</v>
      </c>
      <c r="O103" s="82">
        <f t="shared" si="6"/>
        <v>-2459.9191687500006</v>
      </c>
    </row>
    <row r="104" spans="1:15" ht="15" customHeight="1">
      <c r="A104" s="69">
        <v>99</v>
      </c>
      <c r="B104" s="77">
        <v>378</v>
      </c>
      <c r="C104" s="70" t="s">
        <v>141</v>
      </c>
      <c r="D104" s="71">
        <v>23</v>
      </c>
      <c r="E104" s="78">
        <v>17720.12</v>
      </c>
      <c r="F104" s="79">
        <f t="shared" si="7"/>
        <v>13290.09</v>
      </c>
      <c r="G104" s="80">
        <v>1.2626666666666666</v>
      </c>
      <c r="H104" s="74">
        <v>5</v>
      </c>
      <c r="I104" s="74">
        <v>2</v>
      </c>
      <c r="J104" s="124">
        <f t="shared" si="8"/>
        <v>0.47626666666666667</v>
      </c>
      <c r="K104" s="124">
        <f t="shared" si="11"/>
        <v>7.4999999999999997E-2</v>
      </c>
      <c r="L104" s="124">
        <f t="shared" si="11"/>
        <v>0.12</v>
      </c>
      <c r="M104" s="75">
        <f t="shared" si="9"/>
        <v>0.67126666666666668</v>
      </c>
      <c r="N104" s="72">
        <f t="shared" si="10"/>
        <v>8921.1944139999996</v>
      </c>
      <c r="O104" s="82">
        <f t="shared" si="6"/>
        <v>-4368.8955860000005</v>
      </c>
    </row>
    <row r="105" spans="1:15" ht="15" customHeight="1">
      <c r="A105" s="69">
        <v>100</v>
      </c>
      <c r="B105" s="77">
        <v>687</v>
      </c>
      <c r="C105" s="70" t="s">
        <v>142</v>
      </c>
      <c r="D105" s="71">
        <v>21</v>
      </c>
      <c r="E105" s="78">
        <v>16179.24</v>
      </c>
      <c r="F105" s="79">
        <f t="shared" si="7"/>
        <v>12134.43</v>
      </c>
      <c r="G105" s="80">
        <v>1.1583333333333334</v>
      </c>
      <c r="H105" s="74">
        <v>5</v>
      </c>
      <c r="I105" s="74">
        <v>2</v>
      </c>
      <c r="J105" s="124">
        <f t="shared" si="8"/>
        <v>0.46583333333333338</v>
      </c>
      <c r="K105" s="124">
        <f t="shared" si="11"/>
        <v>7.4999999999999997E-2</v>
      </c>
      <c r="L105" s="124">
        <f t="shared" si="11"/>
        <v>0.12</v>
      </c>
      <c r="M105" s="81">
        <f t="shared" si="9"/>
        <v>0.66083333333333338</v>
      </c>
      <c r="N105" s="72">
        <f t="shared" si="10"/>
        <v>8018.835825000001</v>
      </c>
      <c r="O105" s="82">
        <f t="shared" si="6"/>
        <v>-4115.5941749999993</v>
      </c>
    </row>
    <row r="106" spans="1:15" ht="15" customHeight="1">
      <c r="A106" s="69">
        <v>101</v>
      </c>
      <c r="B106" s="77">
        <v>670</v>
      </c>
      <c r="C106" s="70" t="s">
        <v>143</v>
      </c>
      <c r="D106" s="71">
        <v>24</v>
      </c>
      <c r="E106" s="78">
        <v>17720.12</v>
      </c>
      <c r="F106" s="79">
        <f t="shared" si="7"/>
        <v>13290.09</v>
      </c>
      <c r="G106" s="80">
        <v>1.2586666666666666</v>
      </c>
      <c r="H106" s="74">
        <v>5</v>
      </c>
      <c r="I106" s="74">
        <v>2</v>
      </c>
      <c r="J106" s="124">
        <f t="shared" si="8"/>
        <v>0.47586666666666666</v>
      </c>
      <c r="K106" s="124">
        <f t="shared" si="11"/>
        <v>7.4999999999999997E-2</v>
      </c>
      <c r="L106" s="124">
        <f t="shared" si="11"/>
        <v>0.12</v>
      </c>
      <c r="M106" s="75">
        <f t="shared" si="9"/>
        <v>0.67086666666666661</v>
      </c>
      <c r="N106" s="72">
        <f t="shared" si="10"/>
        <v>8915.8783779999994</v>
      </c>
      <c r="O106" s="82">
        <f t="shared" si="6"/>
        <v>-4374.2116220000007</v>
      </c>
    </row>
    <row r="107" spans="1:15" ht="15" customHeight="1">
      <c r="A107" s="69">
        <v>102</v>
      </c>
      <c r="B107" s="77">
        <v>405</v>
      </c>
      <c r="C107" s="70" t="s">
        <v>144</v>
      </c>
      <c r="D107" s="71">
        <v>23</v>
      </c>
      <c r="E107" s="78">
        <v>17720.12</v>
      </c>
      <c r="F107" s="79">
        <f t="shared" si="7"/>
        <v>13290.09</v>
      </c>
      <c r="G107" s="80">
        <v>1.5316666666666667</v>
      </c>
      <c r="H107" s="74">
        <v>5</v>
      </c>
      <c r="I107" s="74">
        <v>2</v>
      </c>
      <c r="J107" s="124">
        <f t="shared" si="8"/>
        <v>0.50316666666666665</v>
      </c>
      <c r="K107" s="124">
        <f t="shared" si="11"/>
        <v>7.4999999999999997E-2</v>
      </c>
      <c r="L107" s="124">
        <f t="shared" si="11"/>
        <v>0.12</v>
      </c>
      <c r="M107" s="75">
        <f t="shared" si="9"/>
        <v>0.6981666666666666</v>
      </c>
      <c r="N107" s="72">
        <f t="shared" si="10"/>
        <v>9278.697834999999</v>
      </c>
      <c r="O107" s="82">
        <f t="shared" si="6"/>
        <v>-4011.3921650000011</v>
      </c>
    </row>
    <row r="108" spans="1:15" ht="15" customHeight="1">
      <c r="A108" s="69">
        <v>103</v>
      </c>
      <c r="B108" s="77">
        <v>727</v>
      </c>
      <c r="C108" s="70" t="s">
        <v>145</v>
      </c>
      <c r="D108" s="71">
        <v>23</v>
      </c>
      <c r="E108" s="78">
        <v>17720.12</v>
      </c>
      <c r="F108" s="79">
        <f t="shared" si="7"/>
        <v>13290.09</v>
      </c>
      <c r="G108" s="80">
        <v>1.3233333333333333</v>
      </c>
      <c r="H108" s="74">
        <v>5</v>
      </c>
      <c r="I108" s="74">
        <v>2</v>
      </c>
      <c r="J108" s="124">
        <f t="shared" si="8"/>
        <v>0.48233333333333334</v>
      </c>
      <c r="K108" s="124">
        <f t="shared" si="11"/>
        <v>7.4999999999999997E-2</v>
      </c>
      <c r="L108" s="124">
        <f t="shared" si="11"/>
        <v>0.12</v>
      </c>
      <c r="M108" s="75">
        <f t="shared" si="9"/>
        <v>0.67733333333333334</v>
      </c>
      <c r="N108" s="72">
        <f t="shared" si="10"/>
        <v>9001.8209600000009</v>
      </c>
      <c r="O108" s="82">
        <f t="shared" si="6"/>
        <v>-4288.2690399999992</v>
      </c>
    </row>
    <row r="109" spans="1:15" ht="15" customHeight="1">
      <c r="A109" s="69">
        <v>104</v>
      </c>
      <c r="B109" s="77">
        <v>5344</v>
      </c>
      <c r="C109" s="70" t="s">
        <v>146</v>
      </c>
      <c r="D109" s="71">
        <v>24</v>
      </c>
      <c r="E109" s="78">
        <v>17720.12</v>
      </c>
      <c r="F109" s="79">
        <f t="shared" si="7"/>
        <v>13290.09</v>
      </c>
      <c r="G109" s="80">
        <v>1.2356666666666667</v>
      </c>
      <c r="H109" s="74">
        <v>5</v>
      </c>
      <c r="I109" s="74">
        <v>2</v>
      </c>
      <c r="J109" s="124">
        <f t="shared" si="8"/>
        <v>0.47356666666666669</v>
      </c>
      <c r="K109" s="124">
        <f t="shared" si="11"/>
        <v>7.4999999999999997E-2</v>
      </c>
      <c r="L109" s="124">
        <f t="shared" si="11"/>
        <v>0.12</v>
      </c>
      <c r="M109" s="75">
        <f t="shared" si="9"/>
        <v>0.66856666666666664</v>
      </c>
      <c r="N109" s="72">
        <f t="shared" si="10"/>
        <v>8885.3111709999994</v>
      </c>
      <c r="O109" s="82">
        <f t="shared" si="6"/>
        <v>-4404.7788290000008</v>
      </c>
    </row>
    <row r="110" spans="1:15" ht="15" customHeight="1">
      <c r="A110" s="69">
        <v>105</v>
      </c>
      <c r="B110" s="77">
        <v>5349</v>
      </c>
      <c r="C110" s="70" t="s">
        <v>147</v>
      </c>
      <c r="D110" s="71">
        <v>23</v>
      </c>
      <c r="E110" s="78">
        <v>17720.12</v>
      </c>
      <c r="F110" s="79">
        <f t="shared" si="7"/>
        <v>13290.09</v>
      </c>
      <c r="G110" s="80">
        <v>1.3073333333333332</v>
      </c>
      <c r="H110" s="74">
        <v>5</v>
      </c>
      <c r="I110" s="74">
        <v>2</v>
      </c>
      <c r="J110" s="124">
        <f t="shared" si="8"/>
        <v>0.48073333333333335</v>
      </c>
      <c r="K110" s="124">
        <f t="shared" si="11"/>
        <v>7.4999999999999997E-2</v>
      </c>
      <c r="L110" s="124">
        <f t="shared" si="11"/>
        <v>0.12</v>
      </c>
      <c r="M110" s="75">
        <f t="shared" si="9"/>
        <v>0.6757333333333333</v>
      </c>
      <c r="N110" s="72">
        <f t="shared" si="10"/>
        <v>8980.5568160000003</v>
      </c>
      <c r="O110" s="82">
        <f t="shared" si="6"/>
        <v>-4309.5331839999999</v>
      </c>
    </row>
    <row r="111" spans="1:15" ht="15" customHeight="1">
      <c r="A111" s="69">
        <v>106</v>
      </c>
      <c r="B111" s="77">
        <v>663</v>
      </c>
      <c r="C111" s="70" t="s">
        <v>148</v>
      </c>
      <c r="D111" s="71">
        <v>11</v>
      </c>
      <c r="E111" s="78">
        <v>8474.84</v>
      </c>
      <c r="F111" s="79">
        <f t="shared" si="7"/>
        <v>6356.13</v>
      </c>
      <c r="G111" s="80">
        <v>1.3303333333333334</v>
      </c>
      <c r="H111" s="74">
        <v>5</v>
      </c>
      <c r="I111" s="74">
        <v>2</v>
      </c>
      <c r="J111" s="124">
        <f t="shared" si="8"/>
        <v>0.48303333333333337</v>
      </c>
      <c r="K111" s="124">
        <f t="shared" si="11"/>
        <v>7.4999999999999997E-2</v>
      </c>
      <c r="L111" s="124">
        <f t="shared" si="11"/>
        <v>0.12</v>
      </c>
      <c r="M111" s="75">
        <f t="shared" si="9"/>
        <v>0.67803333333333338</v>
      </c>
      <c r="N111" s="72">
        <f t="shared" si="10"/>
        <v>4309.6680110000007</v>
      </c>
      <c r="O111" s="82">
        <f t="shared" si="6"/>
        <v>-2046.4619889999994</v>
      </c>
    </row>
    <row r="112" spans="1:15" ht="15" customHeight="1">
      <c r="A112" s="69">
        <v>107</v>
      </c>
      <c r="B112" s="77">
        <v>422</v>
      </c>
      <c r="C112" s="70" t="s">
        <v>149</v>
      </c>
      <c r="D112" s="71">
        <v>24</v>
      </c>
      <c r="E112" s="78">
        <v>18501.900000000001</v>
      </c>
      <c r="F112" s="79">
        <f t="shared" si="7"/>
        <v>13876.425000000001</v>
      </c>
      <c r="G112" s="80">
        <v>0.97399999999999998</v>
      </c>
      <c r="H112" s="74">
        <v>5</v>
      </c>
      <c r="I112" s="74">
        <v>2</v>
      </c>
      <c r="J112" s="124">
        <f>45%+((G112-100%)/1)*0.5</f>
        <v>0.437</v>
      </c>
      <c r="K112" s="124">
        <f t="shared" si="11"/>
        <v>7.4999999999999997E-2</v>
      </c>
      <c r="L112" s="124">
        <f t="shared" si="11"/>
        <v>0.12</v>
      </c>
      <c r="M112" s="81">
        <f t="shared" si="9"/>
        <v>0.63200000000000001</v>
      </c>
      <c r="N112" s="72">
        <f t="shared" si="10"/>
        <v>8769.9006000000008</v>
      </c>
      <c r="O112" s="82">
        <f t="shared" si="6"/>
        <v>-5106.5244000000002</v>
      </c>
    </row>
    <row r="113" spans="1:15" ht="15" customHeight="1">
      <c r="A113" s="69">
        <v>108</v>
      </c>
      <c r="B113" s="77">
        <v>5308</v>
      </c>
      <c r="C113" s="70" t="s">
        <v>150</v>
      </c>
      <c r="D113" s="71">
        <v>23</v>
      </c>
      <c r="E113" s="78">
        <v>17720.12</v>
      </c>
      <c r="F113" s="79">
        <f t="shared" si="7"/>
        <v>13290.09</v>
      </c>
      <c r="G113" s="80">
        <v>1.0906666666666667</v>
      </c>
      <c r="H113" s="74">
        <v>5</v>
      </c>
      <c r="I113" s="74">
        <v>2</v>
      </c>
      <c r="J113" s="124">
        <f t="shared" si="8"/>
        <v>0.45906666666666668</v>
      </c>
      <c r="K113" s="124">
        <f t="shared" si="11"/>
        <v>7.4999999999999997E-2</v>
      </c>
      <c r="L113" s="124">
        <f t="shared" si="11"/>
        <v>0.12</v>
      </c>
      <c r="M113" s="81">
        <f t="shared" si="9"/>
        <v>0.65406666666666669</v>
      </c>
      <c r="N113" s="72">
        <f t="shared" si="10"/>
        <v>8692.6048659999997</v>
      </c>
      <c r="O113" s="82">
        <f t="shared" si="6"/>
        <v>-4597.4851340000005</v>
      </c>
    </row>
    <row r="114" spans="1:15" s="97" customFormat="1" ht="15" customHeight="1">
      <c r="A114" s="69">
        <v>109</v>
      </c>
      <c r="B114" s="98">
        <v>5379</v>
      </c>
      <c r="C114" s="91" t="s">
        <v>151</v>
      </c>
      <c r="D114" s="91">
        <v>11</v>
      </c>
      <c r="E114" s="92">
        <v>8474.84</v>
      </c>
      <c r="F114" s="93">
        <v>6356.13</v>
      </c>
      <c r="G114" s="94">
        <v>0.59</v>
      </c>
      <c r="H114" s="74">
        <v>5</v>
      </c>
      <c r="I114" s="74">
        <v>2</v>
      </c>
      <c r="J114" s="124">
        <v>0</v>
      </c>
      <c r="K114" s="124">
        <f t="shared" si="11"/>
        <v>7.4999999999999997E-2</v>
      </c>
      <c r="L114" s="124">
        <f t="shared" si="11"/>
        <v>0.12</v>
      </c>
      <c r="M114" s="81">
        <f t="shared" si="9"/>
        <v>0.19500000000000001</v>
      </c>
      <c r="N114" s="95">
        <f t="shared" si="10"/>
        <v>1239.44535</v>
      </c>
      <c r="O114" s="82">
        <f t="shared" si="6"/>
        <v>-5116.6846500000001</v>
      </c>
    </row>
    <row r="115" spans="1:15" ht="15" customHeight="1">
      <c r="A115" s="69">
        <v>110</v>
      </c>
      <c r="B115" s="77">
        <v>435</v>
      </c>
      <c r="C115" s="70" t="s">
        <v>152</v>
      </c>
      <c r="D115" s="71">
        <v>19</v>
      </c>
      <c r="E115" s="78">
        <v>14028.43</v>
      </c>
      <c r="F115" s="79">
        <f t="shared" si="7"/>
        <v>10521.3225</v>
      </c>
      <c r="G115" s="80">
        <v>0.97166666666666668</v>
      </c>
      <c r="H115" s="74">
        <v>5</v>
      </c>
      <c r="I115" s="74">
        <v>1</v>
      </c>
      <c r="J115" s="124">
        <f t="shared" ref="J115" si="12">45%+((G115-100%)/1)*0.5</f>
        <v>0.43583333333333335</v>
      </c>
      <c r="K115" s="124">
        <f t="shared" si="11"/>
        <v>7.4999999999999997E-2</v>
      </c>
      <c r="L115" s="124">
        <f t="shared" si="11"/>
        <v>0.13500000000000001</v>
      </c>
      <c r="M115" s="81">
        <f t="shared" si="9"/>
        <v>0.64583333333333337</v>
      </c>
      <c r="N115" s="72">
        <f t="shared" si="10"/>
        <v>6795.0207812500003</v>
      </c>
      <c r="O115" s="82">
        <f t="shared" si="6"/>
        <v>-3726.30171875</v>
      </c>
    </row>
    <row r="116" spans="1:15" ht="15" customHeight="1">
      <c r="A116" s="69">
        <v>111</v>
      </c>
      <c r="B116" s="77">
        <v>455</v>
      </c>
      <c r="C116" s="70" t="s">
        <v>153</v>
      </c>
      <c r="D116" s="71">
        <v>16</v>
      </c>
      <c r="E116" s="78">
        <v>12327.04</v>
      </c>
      <c r="F116" s="79">
        <f t="shared" si="7"/>
        <v>9245.2800000000007</v>
      </c>
      <c r="G116" s="80">
        <v>1.3996666666666666</v>
      </c>
      <c r="H116" s="74">
        <v>5</v>
      </c>
      <c r="I116" s="74">
        <v>1</v>
      </c>
      <c r="J116" s="124">
        <f t="shared" si="8"/>
        <v>0.48996666666666666</v>
      </c>
      <c r="K116" s="124">
        <f t="shared" si="11"/>
        <v>7.4999999999999997E-2</v>
      </c>
      <c r="L116" s="124">
        <f t="shared" si="11"/>
        <v>0.13500000000000001</v>
      </c>
      <c r="M116" s="75">
        <f t="shared" si="9"/>
        <v>0.69996666666666663</v>
      </c>
      <c r="N116" s="72">
        <f t="shared" si="10"/>
        <v>6471.3878240000004</v>
      </c>
      <c r="O116" s="82">
        <f t="shared" si="6"/>
        <v>-2773.8921760000003</v>
      </c>
    </row>
    <row r="117" spans="1:15" ht="15" customHeight="1">
      <c r="A117" s="69">
        <v>112</v>
      </c>
      <c r="B117" s="77">
        <v>5116</v>
      </c>
      <c r="C117" s="70" t="s">
        <v>154</v>
      </c>
      <c r="D117" s="71">
        <v>13</v>
      </c>
      <c r="E117" s="78">
        <v>9598.4</v>
      </c>
      <c r="F117" s="79">
        <f t="shared" si="7"/>
        <v>7198.7999999999993</v>
      </c>
      <c r="G117" s="80">
        <v>1.3456666666666666</v>
      </c>
      <c r="H117" s="74">
        <v>5</v>
      </c>
      <c r="I117" s="74">
        <v>1</v>
      </c>
      <c r="J117" s="124">
        <f t="shared" si="8"/>
        <v>0.48456666666666665</v>
      </c>
      <c r="K117" s="124">
        <f t="shared" si="11"/>
        <v>7.4999999999999997E-2</v>
      </c>
      <c r="L117" s="124">
        <f t="shared" si="11"/>
        <v>0.13500000000000001</v>
      </c>
      <c r="M117" s="75">
        <f t="shared" si="9"/>
        <v>0.69456666666666667</v>
      </c>
      <c r="N117" s="72">
        <f t="shared" si="10"/>
        <v>5000.0465199999999</v>
      </c>
      <c r="O117" s="82">
        <f t="shared" si="6"/>
        <v>-2198.7534799999994</v>
      </c>
    </row>
    <row r="118" spans="1:15" ht="15" customHeight="1">
      <c r="A118" s="69">
        <v>113</v>
      </c>
      <c r="B118" s="77">
        <v>425</v>
      </c>
      <c r="C118" s="70" t="s">
        <v>155</v>
      </c>
      <c r="D118" s="71">
        <v>10</v>
      </c>
      <c r="E118" s="78">
        <v>7704.4</v>
      </c>
      <c r="F118" s="79">
        <f t="shared" si="7"/>
        <v>5778.2999999999993</v>
      </c>
      <c r="G118" s="80">
        <v>1.5646666666666667</v>
      </c>
      <c r="H118" s="74">
        <v>5</v>
      </c>
      <c r="I118" s="74">
        <v>1</v>
      </c>
      <c r="J118" s="124">
        <f t="shared" si="8"/>
        <v>0.50646666666666662</v>
      </c>
      <c r="K118" s="124">
        <f t="shared" si="11"/>
        <v>7.4999999999999997E-2</v>
      </c>
      <c r="L118" s="124">
        <f t="shared" si="11"/>
        <v>0.13500000000000001</v>
      </c>
      <c r="M118" s="75">
        <f t="shared" si="9"/>
        <v>0.71646666666666659</v>
      </c>
      <c r="N118" s="72">
        <f t="shared" si="10"/>
        <v>4139.9593399999994</v>
      </c>
      <c r="O118" s="82">
        <f t="shared" si="6"/>
        <v>-1638.3406599999998</v>
      </c>
    </row>
    <row r="119" spans="1:15" ht="15" customHeight="1">
      <c r="A119" s="69">
        <v>114</v>
      </c>
      <c r="B119" s="77">
        <v>5091</v>
      </c>
      <c r="C119" s="70" t="s">
        <v>156</v>
      </c>
      <c r="D119" s="71">
        <v>24</v>
      </c>
      <c r="E119" s="78">
        <v>17720.12</v>
      </c>
      <c r="F119" s="79">
        <f t="shared" si="7"/>
        <v>13290.09</v>
      </c>
      <c r="G119" s="80">
        <v>1.3856666666666666</v>
      </c>
      <c r="H119" s="74">
        <v>5</v>
      </c>
      <c r="I119" s="74">
        <v>1</v>
      </c>
      <c r="J119" s="124">
        <f t="shared" si="8"/>
        <v>0.48856666666666665</v>
      </c>
      <c r="K119" s="124">
        <f t="shared" si="11"/>
        <v>7.4999999999999997E-2</v>
      </c>
      <c r="L119" s="124">
        <f t="shared" si="11"/>
        <v>0.13500000000000001</v>
      </c>
      <c r="M119" s="75">
        <f t="shared" si="9"/>
        <v>0.69856666666666667</v>
      </c>
      <c r="N119" s="72">
        <f t="shared" si="10"/>
        <v>9284.013871000001</v>
      </c>
      <c r="O119" s="82">
        <f t="shared" si="6"/>
        <v>-4006.0761289999991</v>
      </c>
    </row>
    <row r="120" spans="1:15" ht="15" customHeight="1">
      <c r="A120" s="69">
        <v>115</v>
      </c>
      <c r="B120" s="77">
        <v>672</v>
      </c>
      <c r="C120" s="70" t="s">
        <v>157</v>
      </c>
      <c r="D120" s="71">
        <v>22</v>
      </c>
      <c r="E120" s="78">
        <v>16949.68</v>
      </c>
      <c r="F120" s="79">
        <f t="shared" si="7"/>
        <v>12712.26</v>
      </c>
      <c r="G120" s="80">
        <v>1.1256666666666666</v>
      </c>
      <c r="H120" s="74">
        <v>6</v>
      </c>
      <c r="I120" s="74">
        <v>1</v>
      </c>
      <c r="J120" s="124">
        <f t="shared" si="8"/>
        <v>0.46256666666666668</v>
      </c>
      <c r="K120" s="124">
        <v>0</v>
      </c>
      <c r="L120" s="124">
        <f t="shared" ref="L120:L183" si="13">15%-(I120*1.5%)</f>
        <v>0.13500000000000001</v>
      </c>
      <c r="M120" s="81">
        <f t="shared" si="9"/>
        <v>0.59756666666666669</v>
      </c>
      <c r="N120" s="72">
        <f t="shared" si="10"/>
        <v>7596.4228340000009</v>
      </c>
      <c r="O120" s="82">
        <f t="shared" si="6"/>
        <v>-5115.8371659999993</v>
      </c>
    </row>
    <row r="121" spans="1:15" ht="15" customHeight="1">
      <c r="A121" s="69">
        <v>116</v>
      </c>
      <c r="B121" s="77">
        <v>630</v>
      </c>
      <c r="C121" s="70" t="s">
        <v>158</v>
      </c>
      <c r="D121" s="71">
        <v>23</v>
      </c>
      <c r="E121" s="78">
        <v>17720.12</v>
      </c>
      <c r="F121" s="79">
        <f t="shared" si="7"/>
        <v>13290.09</v>
      </c>
      <c r="G121" s="80">
        <v>1.147</v>
      </c>
      <c r="H121" s="74">
        <v>6</v>
      </c>
      <c r="I121" s="74">
        <v>1</v>
      </c>
      <c r="J121" s="124">
        <f t="shared" si="8"/>
        <v>0.4647</v>
      </c>
      <c r="K121" s="124">
        <v>0</v>
      </c>
      <c r="L121" s="124">
        <f t="shared" si="13"/>
        <v>0.13500000000000001</v>
      </c>
      <c r="M121" s="81">
        <f t="shared" si="9"/>
        <v>0.59970000000000001</v>
      </c>
      <c r="N121" s="72">
        <f t="shared" si="10"/>
        <v>7970.066973</v>
      </c>
      <c r="O121" s="82">
        <f t="shared" si="6"/>
        <v>-5320.0230270000002</v>
      </c>
    </row>
    <row r="122" spans="1:15" ht="15" customHeight="1">
      <c r="A122" s="69">
        <v>117</v>
      </c>
      <c r="B122" s="77">
        <v>497</v>
      </c>
      <c r="C122" s="70" t="s">
        <v>159</v>
      </c>
      <c r="D122" s="71">
        <v>24</v>
      </c>
      <c r="E122" s="78">
        <v>17720.12</v>
      </c>
      <c r="F122" s="79">
        <f t="shared" si="7"/>
        <v>13290.09</v>
      </c>
      <c r="G122" s="80">
        <v>1.177</v>
      </c>
      <c r="H122" s="74">
        <v>6</v>
      </c>
      <c r="I122" s="74">
        <v>1</v>
      </c>
      <c r="J122" s="124">
        <f t="shared" si="8"/>
        <v>0.4677</v>
      </c>
      <c r="K122" s="124">
        <v>0</v>
      </c>
      <c r="L122" s="124">
        <f t="shared" si="13"/>
        <v>0.13500000000000001</v>
      </c>
      <c r="M122" s="75">
        <f t="shared" si="9"/>
        <v>0.60270000000000001</v>
      </c>
      <c r="N122" s="72">
        <f t="shared" si="10"/>
        <v>8009.9372430000003</v>
      </c>
      <c r="O122" s="82">
        <f t="shared" si="6"/>
        <v>-5280.1527569999998</v>
      </c>
    </row>
    <row r="123" spans="1:15" ht="15" customHeight="1">
      <c r="A123" s="69">
        <v>118</v>
      </c>
      <c r="B123" s="77">
        <v>689</v>
      </c>
      <c r="C123" s="70" t="s">
        <v>160</v>
      </c>
      <c r="D123" s="71">
        <v>13</v>
      </c>
      <c r="E123" s="78">
        <v>10015.719999999999</v>
      </c>
      <c r="F123" s="79">
        <f t="shared" si="7"/>
        <v>7511.7899999999991</v>
      </c>
      <c r="G123" s="80">
        <v>0.97566666666666668</v>
      </c>
      <c r="H123" s="74">
        <v>6</v>
      </c>
      <c r="I123" s="74">
        <v>1</v>
      </c>
      <c r="J123" s="124">
        <f>45%+((G123-100%)/1)*0.5</f>
        <v>0.43783333333333335</v>
      </c>
      <c r="K123" s="124">
        <v>0</v>
      </c>
      <c r="L123" s="124">
        <f t="shared" si="13"/>
        <v>0.13500000000000001</v>
      </c>
      <c r="M123" s="81">
        <f t="shared" si="9"/>
        <v>0.57283333333333331</v>
      </c>
      <c r="N123" s="72">
        <f t="shared" si="10"/>
        <v>4303.0037049999992</v>
      </c>
      <c r="O123" s="82">
        <f t="shared" si="6"/>
        <v>-3208.7862949999999</v>
      </c>
    </row>
    <row r="124" spans="1:15" ht="15" customHeight="1">
      <c r="A124" s="69">
        <v>119</v>
      </c>
      <c r="B124" s="77">
        <v>417</v>
      </c>
      <c r="C124" s="70" t="s">
        <v>161</v>
      </c>
      <c r="D124" s="71">
        <v>23</v>
      </c>
      <c r="E124" s="78">
        <v>17720.12</v>
      </c>
      <c r="F124" s="79">
        <f t="shared" si="7"/>
        <v>13290.09</v>
      </c>
      <c r="G124" s="80">
        <v>1.2566666666666666</v>
      </c>
      <c r="H124" s="74">
        <v>6</v>
      </c>
      <c r="I124" s="74">
        <v>1</v>
      </c>
      <c r="J124" s="124">
        <f t="shared" si="8"/>
        <v>0.47566666666666668</v>
      </c>
      <c r="K124" s="124">
        <v>0</v>
      </c>
      <c r="L124" s="124">
        <f t="shared" si="13"/>
        <v>0.13500000000000001</v>
      </c>
      <c r="M124" s="75">
        <f t="shared" si="9"/>
        <v>0.61066666666666669</v>
      </c>
      <c r="N124" s="72">
        <f t="shared" si="10"/>
        <v>8115.8149600000006</v>
      </c>
      <c r="O124" s="82">
        <f t="shared" si="6"/>
        <v>-5174.2750399999995</v>
      </c>
    </row>
    <row r="125" spans="1:15" ht="15" customHeight="1">
      <c r="A125" s="69">
        <v>120</v>
      </c>
      <c r="B125" s="77">
        <v>403</v>
      </c>
      <c r="C125" s="70" t="s">
        <v>162</v>
      </c>
      <c r="D125" s="71">
        <v>23</v>
      </c>
      <c r="E125" s="78">
        <v>17720.12</v>
      </c>
      <c r="F125" s="79">
        <f t="shared" si="7"/>
        <v>13290.09</v>
      </c>
      <c r="G125" s="80">
        <v>1.1153333333333333</v>
      </c>
      <c r="H125" s="74">
        <v>6</v>
      </c>
      <c r="I125" s="74">
        <v>1</v>
      </c>
      <c r="J125" s="124">
        <f t="shared" si="8"/>
        <v>0.46153333333333335</v>
      </c>
      <c r="K125" s="124">
        <v>0</v>
      </c>
      <c r="L125" s="124">
        <f t="shared" si="13"/>
        <v>0.13500000000000001</v>
      </c>
      <c r="M125" s="81">
        <f t="shared" si="9"/>
        <v>0.59653333333333336</v>
      </c>
      <c r="N125" s="72">
        <f t="shared" si="10"/>
        <v>7927.9816880000008</v>
      </c>
      <c r="O125" s="82">
        <f t="shared" si="6"/>
        <v>-5362.1083119999994</v>
      </c>
    </row>
    <row r="126" spans="1:15" ht="15" customHeight="1">
      <c r="A126" s="69">
        <v>121</v>
      </c>
      <c r="B126" s="77">
        <v>301</v>
      </c>
      <c r="C126" s="71" t="s">
        <v>163</v>
      </c>
      <c r="D126" s="71">
        <v>23</v>
      </c>
      <c r="E126" s="78">
        <v>17720.12</v>
      </c>
      <c r="F126" s="79">
        <f t="shared" si="7"/>
        <v>13290.09</v>
      </c>
      <c r="G126" s="80">
        <v>1.1823333333333332</v>
      </c>
      <c r="H126" s="74">
        <v>6</v>
      </c>
      <c r="I126" s="74">
        <v>1</v>
      </c>
      <c r="J126" s="124">
        <f t="shared" si="8"/>
        <v>0.46823333333333333</v>
      </c>
      <c r="K126" s="124">
        <v>0</v>
      </c>
      <c r="L126" s="124">
        <f t="shared" si="13"/>
        <v>0.13500000000000001</v>
      </c>
      <c r="M126" s="75">
        <f t="shared" si="9"/>
        <v>0.60323333333333329</v>
      </c>
      <c r="N126" s="72">
        <f t="shared" si="10"/>
        <v>8017.0252909999999</v>
      </c>
      <c r="O126" s="82">
        <f t="shared" si="6"/>
        <v>-5273.0647090000002</v>
      </c>
    </row>
    <row r="127" spans="1:15" ht="15" customHeight="1">
      <c r="A127" s="69">
        <v>122</v>
      </c>
      <c r="B127" s="77">
        <v>674</v>
      </c>
      <c r="C127" s="70" t="s">
        <v>164</v>
      </c>
      <c r="D127" s="71">
        <v>23</v>
      </c>
      <c r="E127" s="78">
        <v>17720.12</v>
      </c>
      <c r="F127" s="79">
        <f t="shared" si="7"/>
        <v>13290.09</v>
      </c>
      <c r="G127" s="80">
        <v>1.3180000000000001</v>
      </c>
      <c r="H127" s="74">
        <v>6</v>
      </c>
      <c r="I127" s="74">
        <v>1</v>
      </c>
      <c r="J127" s="124">
        <f t="shared" si="8"/>
        <v>0.48180000000000001</v>
      </c>
      <c r="K127" s="124">
        <v>0</v>
      </c>
      <c r="L127" s="124">
        <f t="shared" si="13"/>
        <v>0.13500000000000001</v>
      </c>
      <c r="M127" s="75">
        <f t="shared" si="9"/>
        <v>0.61680000000000001</v>
      </c>
      <c r="N127" s="72">
        <f t="shared" si="10"/>
        <v>8197.3275119999998</v>
      </c>
      <c r="O127" s="82">
        <f t="shared" si="6"/>
        <v>-5092.7624880000003</v>
      </c>
    </row>
    <row r="128" spans="1:15" ht="15" customHeight="1">
      <c r="A128" s="69">
        <v>123</v>
      </c>
      <c r="B128" s="77">
        <v>445</v>
      </c>
      <c r="C128" s="70" t="s">
        <v>165</v>
      </c>
      <c r="D128" s="71">
        <v>12</v>
      </c>
      <c r="E128" s="78">
        <v>9245.2800000000007</v>
      </c>
      <c r="F128" s="79">
        <f t="shared" si="7"/>
        <v>6933.9600000000009</v>
      </c>
      <c r="G128" s="80">
        <v>1.1556666666666666</v>
      </c>
      <c r="H128" s="74">
        <v>6</v>
      </c>
      <c r="I128" s="74">
        <v>1</v>
      </c>
      <c r="J128" s="124">
        <f t="shared" si="8"/>
        <v>0.46556666666666668</v>
      </c>
      <c r="K128" s="124">
        <v>0</v>
      </c>
      <c r="L128" s="124">
        <f t="shared" si="13"/>
        <v>0.13500000000000001</v>
      </c>
      <c r="M128" s="81">
        <f t="shared" si="9"/>
        <v>0.60056666666666669</v>
      </c>
      <c r="N128" s="72">
        <f t="shared" si="10"/>
        <v>4164.305244000001</v>
      </c>
      <c r="O128" s="82">
        <f t="shared" si="6"/>
        <v>-2769.6547559999999</v>
      </c>
    </row>
    <row r="129" spans="1:15" ht="15" customHeight="1">
      <c r="A129" s="69">
        <v>124</v>
      </c>
      <c r="B129" s="77">
        <v>599</v>
      </c>
      <c r="C129" s="70" t="s">
        <v>166</v>
      </c>
      <c r="D129" s="71">
        <v>23</v>
      </c>
      <c r="E129" s="78">
        <v>17720.12</v>
      </c>
      <c r="F129" s="79">
        <f t="shared" si="7"/>
        <v>13290.09</v>
      </c>
      <c r="G129" s="80">
        <v>1.1103333333333334</v>
      </c>
      <c r="H129" s="74">
        <v>6</v>
      </c>
      <c r="I129" s="74">
        <v>1</v>
      </c>
      <c r="J129" s="124">
        <f t="shared" si="8"/>
        <v>0.46103333333333335</v>
      </c>
      <c r="K129" s="124">
        <v>0</v>
      </c>
      <c r="L129" s="124">
        <f t="shared" si="13"/>
        <v>0.13500000000000001</v>
      </c>
      <c r="M129" s="81">
        <f t="shared" si="9"/>
        <v>0.59603333333333341</v>
      </c>
      <c r="N129" s="72">
        <f t="shared" si="10"/>
        <v>7921.3366430000015</v>
      </c>
      <c r="O129" s="82">
        <f t="shared" si="6"/>
        <v>-5368.7533569999987</v>
      </c>
    </row>
    <row r="130" spans="1:15" ht="15" customHeight="1">
      <c r="A130" s="69">
        <v>125</v>
      </c>
      <c r="B130" s="77">
        <v>711</v>
      </c>
      <c r="C130" s="70" t="s">
        <v>167</v>
      </c>
      <c r="D130" s="71">
        <v>23</v>
      </c>
      <c r="E130" s="78">
        <v>17720.12</v>
      </c>
      <c r="F130" s="79">
        <f t="shared" si="7"/>
        <v>13290.09</v>
      </c>
      <c r="G130" s="80">
        <v>1.22</v>
      </c>
      <c r="H130" s="74">
        <v>6</v>
      </c>
      <c r="I130" s="74">
        <v>1</v>
      </c>
      <c r="J130" s="124">
        <f t="shared" si="8"/>
        <v>0.47200000000000003</v>
      </c>
      <c r="K130" s="124">
        <v>0</v>
      </c>
      <c r="L130" s="124">
        <f t="shared" si="13"/>
        <v>0.13500000000000001</v>
      </c>
      <c r="M130" s="75">
        <f t="shared" si="9"/>
        <v>0.60699999999999998</v>
      </c>
      <c r="N130" s="72">
        <f t="shared" si="10"/>
        <v>8067.0846300000003</v>
      </c>
      <c r="O130" s="82">
        <f t="shared" si="6"/>
        <v>-5223.0053699999999</v>
      </c>
    </row>
    <row r="131" spans="1:15" ht="15" customHeight="1">
      <c r="A131" s="69">
        <v>126</v>
      </c>
      <c r="B131" s="77">
        <v>526</v>
      </c>
      <c r="C131" s="70" t="s">
        <v>168</v>
      </c>
      <c r="D131" s="71">
        <v>13</v>
      </c>
      <c r="E131" s="78">
        <v>10015.719999999999</v>
      </c>
      <c r="F131" s="79">
        <f t="shared" si="7"/>
        <v>7511.7899999999991</v>
      </c>
      <c r="G131" s="80">
        <v>1.631</v>
      </c>
      <c r="H131" s="74">
        <v>6</v>
      </c>
      <c r="I131" s="74">
        <v>1</v>
      </c>
      <c r="J131" s="124">
        <f t="shared" si="8"/>
        <v>0.5131</v>
      </c>
      <c r="K131" s="124">
        <v>0</v>
      </c>
      <c r="L131" s="124">
        <f t="shared" si="13"/>
        <v>0.13500000000000001</v>
      </c>
      <c r="M131" s="75">
        <f t="shared" si="9"/>
        <v>0.64810000000000001</v>
      </c>
      <c r="N131" s="72">
        <f t="shared" si="10"/>
        <v>4868.3910989999995</v>
      </c>
      <c r="O131" s="82">
        <f t="shared" si="6"/>
        <v>-2643.3989009999996</v>
      </c>
    </row>
    <row r="132" spans="1:15" ht="15" customHeight="1">
      <c r="A132" s="69">
        <v>127</v>
      </c>
      <c r="B132" s="77">
        <v>536</v>
      </c>
      <c r="C132" s="70" t="s">
        <v>169</v>
      </c>
      <c r="D132" s="71">
        <v>23</v>
      </c>
      <c r="E132" s="78">
        <v>17720.12</v>
      </c>
      <c r="F132" s="79">
        <f t="shared" si="7"/>
        <v>13290.09</v>
      </c>
      <c r="G132" s="80">
        <v>1.2046666666666668</v>
      </c>
      <c r="H132" s="74">
        <v>6</v>
      </c>
      <c r="I132" s="74">
        <v>1</v>
      </c>
      <c r="J132" s="124">
        <f t="shared" si="8"/>
        <v>0.4704666666666667</v>
      </c>
      <c r="K132" s="124">
        <v>0</v>
      </c>
      <c r="L132" s="124">
        <f t="shared" si="13"/>
        <v>0.13500000000000001</v>
      </c>
      <c r="M132" s="75">
        <f t="shared" si="9"/>
        <v>0.60546666666666671</v>
      </c>
      <c r="N132" s="72">
        <f t="shared" si="10"/>
        <v>8046.7064920000003</v>
      </c>
      <c r="O132" s="82">
        <f t="shared" si="6"/>
        <v>-5243.3835079999999</v>
      </c>
    </row>
    <row r="133" spans="1:15" ht="15" customHeight="1">
      <c r="A133" s="69">
        <v>128</v>
      </c>
      <c r="B133" s="77">
        <v>462</v>
      </c>
      <c r="C133" s="70" t="s">
        <v>170</v>
      </c>
      <c r="D133" s="71">
        <v>23</v>
      </c>
      <c r="E133" s="78">
        <v>17720.12</v>
      </c>
      <c r="F133" s="79">
        <f t="shared" si="7"/>
        <v>13290.09</v>
      </c>
      <c r="G133" s="80">
        <v>1.2150000000000001</v>
      </c>
      <c r="H133" s="74">
        <v>6</v>
      </c>
      <c r="I133" s="74">
        <v>1</v>
      </c>
      <c r="J133" s="124">
        <f t="shared" si="8"/>
        <v>0.47150000000000003</v>
      </c>
      <c r="K133" s="124">
        <v>0</v>
      </c>
      <c r="L133" s="124">
        <f t="shared" si="13"/>
        <v>0.13500000000000001</v>
      </c>
      <c r="M133" s="75">
        <f t="shared" si="9"/>
        <v>0.60650000000000004</v>
      </c>
      <c r="N133" s="72">
        <f t="shared" si="10"/>
        <v>8060.439585000001</v>
      </c>
      <c r="O133" s="82">
        <f t="shared" si="6"/>
        <v>-5229.6504149999992</v>
      </c>
    </row>
    <row r="134" spans="1:15" ht="15" customHeight="1">
      <c r="A134" s="69">
        <v>129</v>
      </c>
      <c r="B134" s="77">
        <v>653</v>
      </c>
      <c r="C134" s="70" t="s">
        <v>171</v>
      </c>
      <c r="D134" s="71">
        <v>23</v>
      </c>
      <c r="E134" s="78">
        <v>17720.12</v>
      </c>
      <c r="F134" s="79">
        <f t="shared" si="7"/>
        <v>13290.09</v>
      </c>
      <c r="G134" s="80">
        <v>1.1283333333333334</v>
      </c>
      <c r="H134" s="74">
        <v>6</v>
      </c>
      <c r="I134" s="74">
        <v>1</v>
      </c>
      <c r="J134" s="124">
        <f t="shared" si="8"/>
        <v>0.46283333333333337</v>
      </c>
      <c r="K134" s="124">
        <v>0</v>
      </c>
      <c r="L134" s="124">
        <f t="shared" si="13"/>
        <v>0.13500000000000001</v>
      </c>
      <c r="M134" s="81">
        <f t="shared" si="9"/>
        <v>0.59783333333333344</v>
      </c>
      <c r="N134" s="72">
        <f t="shared" si="10"/>
        <v>7945.2588050000013</v>
      </c>
      <c r="O134" s="82">
        <f t="shared" ref="O134:O161" si="14">N134-F134</f>
        <v>-5344.8311949999988</v>
      </c>
    </row>
    <row r="135" spans="1:15" ht="15" customHeight="1">
      <c r="A135" s="69">
        <v>130</v>
      </c>
      <c r="B135" s="77">
        <v>677</v>
      </c>
      <c r="C135" s="70" t="s">
        <v>172</v>
      </c>
      <c r="D135" s="71">
        <v>12</v>
      </c>
      <c r="E135" s="78">
        <v>9245.2800000000007</v>
      </c>
      <c r="F135" s="79">
        <f t="shared" ref="F135:F152" si="15">E135*0.75</f>
        <v>6933.9600000000009</v>
      </c>
      <c r="G135" s="80">
        <v>1.3936666666666666</v>
      </c>
      <c r="H135" s="74">
        <v>6</v>
      </c>
      <c r="I135" s="74">
        <v>1</v>
      </c>
      <c r="J135" s="124">
        <f t="shared" ref="J135:J151" si="16">45%+((G135-100%)/5)*0.5</f>
        <v>0.48936666666666667</v>
      </c>
      <c r="K135" s="124">
        <v>0</v>
      </c>
      <c r="L135" s="124">
        <f t="shared" si="13"/>
        <v>0.13500000000000001</v>
      </c>
      <c r="M135" s="75">
        <f t="shared" ref="M135:M151" si="17">SUM(J135,K135,L135)</f>
        <v>0.62436666666666674</v>
      </c>
      <c r="N135" s="72">
        <f t="shared" si="10"/>
        <v>4329.3334920000007</v>
      </c>
      <c r="O135" s="82">
        <f t="shared" si="14"/>
        <v>-2604.6265080000003</v>
      </c>
    </row>
    <row r="136" spans="1:15" ht="15" customHeight="1">
      <c r="A136" s="69">
        <v>131</v>
      </c>
      <c r="B136" s="77">
        <v>444</v>
      </c>
      <c r="C136" s="70" t="s">
        <v>173</v>
      </c>
      <c r="D136" s="71">
        <v>23</v>
      </c>
      <c r="E136" s="78">
        <v>17720.12</v>
      </c>
      <c r="F136" s="79">
        <f t="shared" si="15"/>
        <v>13290.09</v>
      </c>
      <c r="G136" s="80">
        <v>1.24</v>
      </c>
      <c r="H136" s="74">
        <v>6</v>
      </c>
      <c r="I136" s="74">
        <v>1</v>
      </c>
      <c r="J136" s="124">
        <f t="shared" si="16"/>
        <v>0.47400000000000003</v>
      </c>
      <c r="K136" s="124">
        <v>0</v>
      </c>
      <c r="L136" s="124">
        <f t="shared" si="13"/>
        <v>0.13500000000000001</v>
      </c>
      <c r="M136" s="75">
        <f t="shared" si="17"/>
        <v>0.60899999999999999</v>
      </c>
      <c r="N136" s="72">
        <f t="shared" si="10"/>
        <v>8093.6648100000002</v>
      </c>
      <c r="O136" s="82">
        <f t="shared" si="14"/>
        <v>-5196.4251899999999</v>
      </c>
    </row>
    <row r="137" spans="1:15" ht="15" customHeight="1">
      <c r="A137" s="69">
        <v>132</v>
      </c>
      <c r="B137" s="77">
        <v>583</v>
      </c>
      <c r="C137" s="70" t="s">
        <v>174</v>
      </c>
      <c r="D137" s="71">
        <v>6</v>
      </c>
      <c r="E137" s="78">
        <v>6645.05</v>
      </c>
      <c r="F137" s="79">
        <f t="shared" si="15"/>
        <v>4983.7875000000004</v>
      </c>
      <c r="G137" s="80">
        <v>1.498</v>
      </c>
      <c r="H137" s="74">
        <v>6</v>
      </c>
      <c r="I137" s="74">
        <v>1</v>
      </c>
      <c r="J137" s="124">
        <f t="shared" si="16"/>
        <v>0.49980000000000002</v>
      </c>
      <c r="K137" s="124">
        <v>0</v>
      </c>
      <c r="L137" s="124">
        <f t="shared" si="13"/>
        <v>0.13500000000000001</v>
      </c>
      <c r="M137" s="75">
        <f t="shared" si="17"/>
        <v>0.63480000000000003</v>
      </c>
      <c r="N137" s="72">
        <f t="shared" si="10"/>
        <v>3163.7083050000006</v>
      </c>
      <c r="O137" s="82">
        <f t="shared" si="14"/>
        <v>-1820.0791949999998</v>
      </c>
    </row>
    <row r="138" spans="1:15" ht="15" customHeight="1">
      <c r="A138" s="69">
        <v>133</v>
      </c>
      <c r="B138" s="77">
        <v>465</v>
      </c>
      <c r="C138" s="70" t="s">
        <v>175</v>
      </c>
      <c r="D138" s="71">
        <v>23</v>
      </c>
      <c r="E138" s="78">
        <v>17720.12</v>
      </c>
      <c r="F138" s="79">
        <f t="shared" si="15"/>
        <v>13290.09</v>
      </c>
      <c r="G138" s="80">
        <v>1.1946666666666668</v>
      </c>
      <c r="H138" s="74">
        <v>10</v>
      </c>
      <c r="I138" s="74">
        <v>1</v>
      </c>
      <c r="J138" s="124">
        <f t="shared" si="16"/>
        <v>0.4694666666666667</v>
      </c>
      <c r="K138" s="124">
        <v>0</v>
      </c>
      <c r="L138" s="124">
        <f t="shared" si="13"/>
        <v>0.13500000000000001</v>
      </c>
      <c r="M138" s="75">
        <f t="shared" si="17"/>
        <v>0.60446666666666671</v>
      </c>
      <c r="N138" s="72">
        <f t="shared" si="10"/>
        <v>8033.4164020000007</v>
      </c>
      <c r="O138" s="82">
        <f t="shared" si="14"/>
        <v>-5256.6735979999994</v>
      </c>
    </row>
    <row r="139" spans="1:15" ht="15" customHeight="1">
      <c r="A139" s="69">
        <v>134</v>
      </c>
      <c r="B139" s="77">
        <v>396</v>
      </c>
      <c r="C139" s="70" t="s">
        <v>176</v>
      </c>
      <c r="D139" s="71">
        <v>9</v>
      </c>
      <c r="E139" s="78">
        <v>6933.96</v>
      </c>
      <c r="F139" s="79">
        <f t="shared" si="15"/>
        <v>5200.47</v>
      </c>
      <c r="G139" s="80">
        <v>1.3983333333333334</v>
      </c>
      <c r="H139" s="74">
        <v>10</v>
      </c>
      <c r="I139" s="74">
        <v>1</v>
      </c>
      <c r="J139" s="124">
        <f t="shared" si="16"/>
        <v>0.48983333333333334</v>
      </c>
      <c r="K139" s="124">
        <v>0</v>
      </c>
      <c r="L139" s="124">
        <f t="shared" si="13"/>
        <v>0.13500000000000001</v>
      </c>
      <c r="M139" s="75">
        <f t="shared" si="17"/>
        <v>0.62483333333333335</v>
      </c>
      <c r="N139" s="72">
        <f t="shared" ref="N139:N151" si="18">E139*$F$2*M139</f>
        <v>3249.4270050000005</v>
      </c>
      <c r="O139" s="82">
        <f t="shared" si="14"/>
        <v>-1951.0429949999998</v>
      </c>
    </row>
    <row r="140" spans="1:15" ht="15" customHeight="1">
      <c r="A140" s="69">
        <v>135</v>
      </c>
      <c r="B140" s="77">
        <v>335</v>
      </c>
      <c r="C140" s="70" t="s">
        <v>177</v>
      </c>
      <c r="D140" s="71">
        <v>12</v>
      </c>
      <c r="E140" s="78">
        <v>9245.2800000000007</v>
      </c>
      <c r="F140" s="79">
        <f t="shared" si="15"/>
        <v>6933.9600000000009</v>
      </c>
      <c r="G140" s="80">
        <v>1.4163333333333334</v>
      </c>
      <c r="H140" s="74">
        <v>10</v>
      </c>
      <c r="I140" s="74">
        <v>1</v>
      </c>
      <c r="J140" s="124">
        <f t="shared" si="16"/>
        <v>0.49163333333333337</v>
      </c>
      <c r="K140" s="124">
        <v>0</v>
      </c>
      <c r="L140" s="124">
        <f t="shared" si="13"/>
        <v>0.13500000000000001</v>
      </c>
      <c r="M140" s="75">
        <f t="shared" si="17"/>
        <v>0.62663333333333338</v>
      </c>
      <c r="N140" s="72">
        <f t="shared" si="18"/>
        <v>4345.0504680000013</v>
      </c>
      <c r="O140" s="82">
        <f t="shared" si="14"/>
        <v>-2588.9095319999997</v>
      </c>
    </row>
    <row r="141" spans="1:15" ht="15" customHeight="1">
      <c r="A141" s="69">
        <v>136</v>
      </c>
      <c r="B141" s="77">
        <v>648</v>
      </c>
      <c r="C141" s="70" t="s">
        <v>178</v>
      </c>
      <c r="D141" s="71">
        <v>24</v>
      </c>
      <c r="E141" s="78">
        <v>17720.12</v>
      </c>
      <c r="F141" s="79">
        <f t="shared" si="15"/>
        <v>13290.09</v>
      </c>
      <c r="G141" s="80">
        <v>1.155</v>
      </c>
      <c r="H141" s="74">
        <v>10</v>
      </c>
      <c r="I141" s="74">
        <v>0</v>
      </c>
      <c r="J141" s="124">
        <f t="shared" si="16"/>
        <v>0.46550000000000002</v>
      </c>
      <c r="K141" s="124">
        <v>0</v>
      </c>
      <c r="L141" s="124">
        <f t="shared" si="13"/>
        <v>0.15</v>
      </c>
      <c r="M141" s="75">
        <f t="shared" si="17"/>
        <v>0.61550000000000005</v>
      </c>
      <c r="N141" s="72">
        <f t="shared" si="18"/>
        <v>8180.0503950000011</v>
      </c>
      <c r="O141" s="82">
        <f t="shared" si="14"/>
        <v>-5110.039604999999</v>
      </c>
    </row>
    <row r="142" spans="1:15" ht="15" customHeight="1">
      <c r="A142" s="69">
        <v>137</v>
      </c>
      <c r="B142" s="77">
        <v>683</v>
      </c>
      <c r="C142" s="70" t="s">
        <v>179</v>
      </c>
      <c r="D142" s="71">
        <v>24</v>
      </c>
      <c r="E142" s="78">
        <v>17720.12</v>
      </c>
      <c r="F142" s="79">
        <f t="shared" si="15"/>
        <v>13290.09</v>
      </c>
      <c r="G142" s="80">
        <v>1.2373333333333334</v>
      </c>
      <c r="H142" s="74">
        <v>10</v>
      </c>
      <c r="I142" s="74">
        <v>0</v>
      </c>
      <c r="J142" s="124">
        <f t="shared" si="16"/>
        <v>0.47373333333333334</v>
      </c>
      <c r="K142" s="124">
        <v>0</v>
      </c>
      <c r="L142" s="124">
        <f t="shared" si="13"/>
        <v>0.15</v>
      </c>
      <c r="M142" s="75">
        <f t="shared" si="17"/>
        <v>0.62373333333333336</v>
      </c>
      <c r="N142" s="72">
        <f t="shared" si="18"/>
        <v>8289.4721360000003</v>
      </c>
      <c r="O142" s="82">
        <f t="shared" si="14"/>
        <v>-5000.6178639999998</v>
      </c>
    </row>
    <row r="143" spans="1:15" ht="15" customHeight="1">
      <c r="A143" s="69">
        <v>138</v>
      </c>
      <c r="B143" s="77">
        <v>393</v>
      </c>
      <c r="C143" s="70" t="s">
        <v>180</v>
      </c>
      <c r="D143" s="71">
        <v>15</v>
      </c>
      <c r="E143" s="78">
        <v>11556.6</v>
      </c>
      <c r="F143" s="79">
        <f t="shared" si="15"/>
        <v>8667.4500000000007</v>
      </c>
      <c r="G143" s="80">
        <v>1.1063333333333334</v>
      </c>
      <c r="H143" s="74">
        <v>10</v>
      </c>
      <c r="I143" s="74">
        <v>0</v>
      </c>
      <c r="J143" s="124">
        <f t="shared" si="16"/>
        <v>0.46063333333333334</v>
      </c>
      <c r="K143" s="124">
        <v>0</v>
      </c>
      <c r="L143" s="124">
        <f t="shared" si="13"/>
        <v>0.15</v>
      </c>
      <c r="M143" s="81">
        <f t="shared" si="17"/>
        <v>0.61063333333333336</v>
      </c>
      <c r="N143" s="72">
        <f t="shared" si="18"/>
        <v>5292.6338850000011</v>
      </c>
      <c r="O143" s="82">
        <f t="shared" si="14"/>
        <v>-3374.8161149999996</v>
      </c>
    </row>
    <row r="144" spans="1:15" ht="15" customHeight="1">
      <c r="A144" s="69">
        <v>139</v>
      </c>
      <c r="B144" s="77">
        <v>479</v>
      </c>
      <c r="C144" s="70" t="s">
        <v>181</v>
      </c>
      <c r="D144" s="71">
        <v>23</v>
      </c>
      <c r="E144" s="78">
        <v>17720.12</v>
      </c>
      <c r="F144" s="79">
        <f t="shared" si="15"/>
        <v>13290.09</v>
      </c>
      <c r="G144" s="80">
        <v>1.0940000000000001</v>
      </c>
      <c r="H144" s="74">
        <v>10</v>
      </c>
      <c r="I144" s="74">
        <v>0</v>
      </c>
      <c r="J144" s="124">
        <f t="shared" si="16"/>
        <v>0.45940000000000003</v>
      </c>
      <c r="K144" s="124">
        <v>0</v>
      </c>
      <c r="L144" s="124">
        <f t="shared" si="13"/>
        <v>0.15</v>
      </c>
      <c r="M144" s="81">
        <f t="shared" si="17"/>
        <v>0.60940000000000005</v>
      </c>
      <c r="N144" s="72">
        <f t="shared" si="18"/>
        <v>8098.9808460000004</v>
      </c>
      <c r="O144" s="82">
        <f t="shared" si="14"/>
        <v>-5191.1091539999998</v>
      </c>
    </row>
    <row r="145" spans="1:15" ht="15" customHeight="1">
      <c r="A145" s="69">
        <v>140</v>
      </c>
      <c r="B145" s="77">
        <v>454</v>
      </c>
      <c r="C145" s="70" t="s">
        <v>182</v>
      </c>
      <c r="D145" s="71">
        <v>16</v>
      </c>
      <c r="E145" s="78">
        <v>12327.04</v>
      </c>
      <c r="F145" s="79">
        <f t="shared" si="15"/>
        <v>9245.2800000000007</v>
      </c>
      <c r="G145" s="80">
        <v>1.5429999999999999</v>
      </c>
      <c r="H145" s="74">
        <v>10</v>
      </c>
      <c r="I145" s="74">
        <v>0</v>
      </c>
      <c r="J145" s="124">
        <f t="shared" si="16"/>
        <v>0.50429999999999997</v>
      </c>
      <c r="K145" s="124">
        <f>[1]критерии_техники!C149</f>
        <v>0</v>
      </c>
      <c r="L145" s="124">
        <f t="shared" si="13"/>
        <v>0.15</v>
      </c>
      <c r="M145" s="75">
        <f t="shared" si="17"/>
        <v>0.65429999999999999</v>
      </c>
      <c r="N145" s="72">
        <f t="shared" si="18"/>
        <v>6049.1867040000006</v>
      </c>
      <c r="O145" s="82">
        <f t="shared" si="14"/>
        <v>-3196.093296</v>
      </c>
    </row>
    <row r="146" spans="1:15" ht="15" customHeight="1">
      <c r="A146" s="69">
        <v>141</v>
      </c>
      <c r="B146" s="77">
        <v>457</v>
      </c>
      <c r="C146" s="70" t="s">
        <v>183</v>
      </c>
      <c r="D146" s="71">
        <v>10</v>
      </c>
      <c r="E146" s="78">
        <v>7704.4</v>
      </c>
      <c r="F146" s="79">
        <f t="shared" si="15"/>
        <v>5778.2999999999993</v>
      </c>
      <c r="G146" s="80">
        <v>1.2673333333333334</v>
      </c>
      <c r="H146" s="74">
        <v>10</v>
      </c>
      <c r="I146" s="74">
        <v>0</v>
      </c>
      <c r="J146" s="124">
        <f t="shared" si="16"/>
        <v>0.47673333333333334</v>
      </c>
      <c r="K146" s="124">
        <f>[1]критерии_техники!C150</f>
        <v>0</v>
      </c>
      <c r="L146" s="124">
        <f t="shared" si="13"/>
        <v>0.15</v>
      </c>
      <c r="M146" s="75">
        <f t="shared" si="17"/>
        <v>0.62673333333333336</v>
      </c>
      <c r="N146" s="72">
        <f t="shared" si="18"/>
        <v>3621.4532199999999</v>
      </c>
      <c r="O146" s="82">
        <f t="shared" si="14"/>
        <v>-2156.8467799999994</v>
      </c>
    </row>
    <row r="147" spans="1:15" ht="15" customHeight="1">
      <c r="A147" s="69">
        <v>142</v>
      </c>
      <c r="B147" s="77">
        <v>348</v>
      </c>
      <c r="C147" s="70" t="s">
        <v>184</v>
      </c>
      <c r="D147" s="71">
        <v>23</v>
      </c>
      <c r="E147" s="78">
        <v>17720.12</v>
      </c>
      <c r="F147" s="79">
        <f t="shared" si="15"/>
        <v>13290.09</v>
      </c>
      <c r="G147" s="80">
        <v>1.1583333333333334</v>
      </c>
      <c r="H147" s="74">
        <v>10</v>
      </c>
      <c r="I147" s="74">
        <v>0</v>
      </c>
      <c r="J147" s="124">
        <f t="shared" si="16"/>
        <v>0.46583333333333338</v>
      </c>
      <c r="K147" s="124">
        <f>[1]критерии_техники!C151</f>
        <v>0</v>
      </c>
      <c r="L147" s="124">
        <f t="shared" si="13"/>
        <v>0.15</v>
      </c>
      <c r="M147" s="81">
        <f t="shared" si="17"/>
        <v>0.61583333333333334</v>
      </c>
      <c r="N147" s="72">
        <f t="shared" si="18"/>
        <v>8184.4804250000007</v>
      </c>
      <c r="O147" s="82">
        <f t="shared" si="14"/>
        <v>-5105.6095749999995</v>
      </c>
    </row>
    <row r="148" spans="1:15" ht="15" customHeight="1">
      <c r="A148" s="69">
        <v>143</v>
      </c>
      <c r="B148" s="77">
        <v>617</v>
      </c>
      <c r="C148" s="70" t="s">
        <v>185</v>
      </c>
      <c r="D148" s="71">
        <v>23</v>
      </c>
      <c r="E148" s="78">
        <v>16981.78</v>
      </c>
      <c r="F148" s="79">
        <f t="shared" si="15"/>
        <v>12736.334999999999</v>
      </c>
      <c r="G148" s="80">
        <v>1.0806666666666667</v>
      </c>
      <c r="H148" s="74">
        <v>10</v>
      </c>
      <c r="I148" s="74">
        <v>0</v>
      </c>
      <c r="J148" s="124">
        <f t="shared" si="16"/>
        <v>0.45806666666666668</v>
      </c>
      <c r="K148" s="124">
        <f>[1]критерии_техники!C152</f>
        <v>0</v>
      </c>
      <c r="L148" s="124">
        <f t="shared" si="13"/>
        <v>0.15</v>
      </c>
      <c r="M148" s="81">
        <f t="shared" si="17"/>
        <v>0.60806666666666664</v>
      </c>
      <c r="N148" s="72">
        <f t="shared" si="18"/>
        <v>7744.5407689999993</v>
      </c>
      <c r="O148" s="82">
        <f t="shared" si="14"/>
        <v>-4991.7942309999999</v>
      </c>
    </row>
    <row r="149" spans="1:15" ht="15" customHeight="1">
      <c r="A149" s="69">
        <v>144</v>
      </c>
      <c r="B149" s="77">
        <v>382</v>
      </c>
      <c r="C149" s="70" t="s">
        <v>186</v>
      </c>
      <c r="D149" s="71">
        <v>11</v>
      </c>
      <c r="E149" s="78">
        <v>8474.84</v>
      </c>
      <c r="F149" s="79">
        <f t="shared" si="15"/>
        <v>6356.13</v>
      </c>
      <c r="G149" s="80">
        <v>1.3393333333333333</v>
      </c>
      <c r="H149" s="74">
        <v>10</v>
      </c>
      <c r="I149" s="74">
        <v>0</v>
      </c>
      <c r="J149" s="124">
        <f t="shared" si="16"/>
        <v>0.48393333333333333</v>
      </c>
      <c r="K149" s="124">
        <f>[1]критерии_техники!C153</f>
        <v>0</v>
      </c>
      <c r="L149" s="124">
        <f t="shared" si="13"/>
        <v>0.15</v>
      </c>
      <c r="M149" s="75">
        <f t="shared" si="17"/>
        <v>0.63393333333333335</v>
      </c>
      <c r="N149" s="72">
        <f t="shared" si="18"/>
        <v>4029.362678</v>
      </c>
      <c r="O149" s="82">
        <f t="shared" si="14"/>
        <v>-2326.7673220000001</v>
      </c>
    </row>
    <row r="150" spans="1:15" ht="15" customHeight="1">
      <c r="A150" s="69">
        <v>145</v>
      </c>
      <c r="B150" s="77">
        <v>5228</v>
      </c>
      <c r="C150" s="70" t="s">
        <v>187</v>
      </c>
      <c r="D150" s="71">
        <v>17</v>
      </c>
      <c r="E150" s="78">
        <v>13097.48</v>
      </c>
      <c r="F150" s="79">
        <f t="shared" si="15"/>
        <v>9823.11</v>
      </c>
      <c r="G150" s="80">
        <v>1.2746666666666666</v>
      </c>
      <c r="H150" s="74">
        <v>10</v>
      </c>
      <c r="I150" s="74">
        <v>0</v>
      </c>
      <c r="J150" s="124">
        <f t="shared" si="16"/>
        <v>0.47746666666666665</v>
      </c>
      <c r="K150" s="124">
        <f>[1]критерии_техники!C154</f>
        <v>0</v>
      </c>
      <c r="L150" s="124">
        <f t="shared" si="13"/>
        <v>0.15</v>
      </c>
      <c r="M150" s="75">
        <f t="shared" si="17"/>
        <v>0.62746666666666662</v>
      </c>
      <c r="N150" s="72">
        <f t="shared" si="18"/>
        <v>6163.6740879999998</v>
      </c>
      <c r="O150" s="82">
        <f t="shared" si="14"/>
        <v>-3659.4359120000008</v>
      </c>
    </row>
    <row r="151" spans="1:15" ht="15" customHeight="1" thickBot="1">
      <c r="A151" s="69">
        <v>146</v>
      </c>
      <c r="B151" s="77">
        <v>413</v>
      </c>
      <c r="C151" s="70" t="s">
        <v>188</v>
      </c>
      <c r="D151" s="71">
        <v>23</v>
      </c>
      <c r="E151" s="78">
        <v>17720.12</v>
      </c>
      <c r="F151" s="79">
        <f t="shared" si="15"/>
        <v>13290.09</v>
      </c>
      <c r="G151" s="80">
        <v>1.1513333333333333</v>
      </c>
      <c r="H151" s="74">
        <v>10</v>
      </c>
      <c r="I151" s="74">
        <v>0</v>
      </c>
      <c r="J151" s="124">
        <f t="shared" si="16"/>
        <v>0.46513333333333334</v>
      </c>
      <c r="K151" s="124">
        <f>[1]критерии_техники!C155</f>
        <v>0</v>
      </c>
      <c r="L151" s="124">
        <f t="shared" si="13"/>
        <v>0.15</v>
      </c>
      <c r="M151" s="75">
        <f t="shared" si="17"/>
        <v>0.61513333333333331</v>
      </c>
      <c r="N151" s="72">
        <f t="shared" si="18"/>
        <v>8175.1773619999994</v>
      </c>
      <c r="O151" s="82">
        <f t="shared" si="14"/>
        <v>-5114.9126380000007</v>
      </c>
    </row>
    <row r="152" spans="1:15" ht="13.5" thickBot="1">
      <c r="A152" s="99"/>
      <c r="B152" s="100"/>
      <c r="C152" s="101" t="s">
        <v>189</v>
      </c>
      <c r="D152" s="101"/>
      <c r="E152" s="102">
        <f>SUM(E6:E151)</f>
        <v>2181822.1700000041</v>
      </c>
      <c r="F152" s="103">
        <f>SUM(F6:F151)</f>
        <v>1636366.6275000018</v>
      </c>
      <c r="G152" s="104"/>
      <c r="H152" s="104"/>
      <c r="I152" s="104"/>
      <c r="J152" s="105">
        <f>COUNT(J6:J151)</f>
        <v>146</v>
      </c>
      <c r="K152" s="105"/>
      <c r="L152" s="105"/>
      <c r="M152" s="105"/>
      <c r="N152" s="103">
        <f>SUM(N6:N151)</f>
        <v>1015680.1973297503</v>
      </c>
      <c r="O152" s="106">
        <f>SUM(O6:O151)</f>
        <v>-620686.43017025001</v>
      </c>
    </row>
    <row r="153" spans="1:15" s="114" customFormat="1" ht="43.5" customHeight="1" thickBot="1">
      <c r="A153" s="107" t="s">
        <v>190</v>
      </c>
      <c r="B153" s="108"/>
      <c r="C153" s="109"/>
      <c r="D153" s="110"/>
      <c r="E153" s="110"/>
      <c r="F153" s="110"/>
      <c r="G153" s="110"/>
      <c r="H153" s="110"/>
      <c r="I153" s="110"/>
      <c r="J153" s="111"/>
      <c r="K153" s="111"/>
      <c r="L153" s="111"/>
      <c r="M153" s="111"/>
      <c r="N153" s="112">
        <f>'[1]Расчет лимита'!B14</f>
        <v>1891330.0026702499</v>
      </c>
      <c r="O153" s="113"/>
    </row>
  </sheetData>
  <autoFilter ref="A4:S153"/>
  <mergeCells count="15">
    <mergeCell ref="A153:C153"/>
    <mergeCell ref="G1:I1"/>
    <mergeCell ref="J1:L1"/>
    <mergeCell ref="K2:K3"/>
    <mergeCell ref="L2:L3"/>
    <mergeCell ref="M2:M3"/>
    <mergeCell ref="N2:N3"/>
    <mergeCell ref="O2:O3"/>
    <mergeCell ref="P2:P3"/>
    <mergeCell ref="A2:A3"/>
    <mergeCell ref="B2:B3"/>
    <mergeCell ref="C2:C3"/>
    <mergeCell ref="D2:E2"/>
    <mergeCell ref="G2:G3"/>
    <mergeCell ref="J2:J3"/>
  </mergeCells>
  <conditionalFormatting sqref="O6:O152">
    <cfRule type="expression" dxfId="3" priority="3" stopIfTrue="1">
      <formula>"&gt;0"</formula>
    </cfRule>
    <cfRule type="cellIs" dxfId="2" priority="4" stopIfTrue="1" operator="greaterThan">
      <formula>0</formula>
    </cfRule>
  </conditionalFormatting>
  <conditionalFormatting sqref="O6:O151">
    <cfRule type="cellIs" dxfId="1" priority="1" stopIfTrue="1" operator="greaterThan">
      <formula>-1871.7</formula>
    </cfRule>
    <cfRule type="cellIs" dxfId="0" priority="2" stopIfTrue="1" operator="greaterThan">
      <formula>-1871.7</formula>
    </cfRule>
  </conditionalFormatting>
  <pageMargins left="0.19444444444444445" right="0.19444444444444445" top="0.19444444444444445" bottom="0.19444444444444445" header="0.5" footer="0.5"/>
  <pageSetup paperSize="9" scale="81" pageOrder="overThenDown" orientation="portrait" horizontalDpi="300" verticalDpi="300" r:id="rId1"/>
  <headerFooter alignWithMargins="0"/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мотивации</vt:lpstr>
      <vt:lpstr>расчет по показателям (июль)</vt:lpstr>
      <vt:lpstr>'расчет по показателям (июль)'!Область_печати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Викторовна Новикова</dc:creator>
  <cp:lastModifiedBy>Светлана Викторовна Новикова</cp:lastModifiedBy>
  <dcterms:created xsi:type="dcterms:W3CDTF">2014-11-19T10:11:42Z</dcterms:created>
  <dcterms:modified xsi:type="dcterms:W3CDTF">2014-11-19T10:16:48Z</dcterms:modified>
</cp:coreProperties>
</file>