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 activeTab="1"/>
  </bookViews>
  <sheets>
    <sheet name="дневник" sheetId="1" r:id="rId1"/>
    <sheet name="товар" sheetId="2" r:id="rId2"/>
  </sheets>
  <definedNames>
    <definedName name="действие">товар!$B$8:$C$8</definedName>
    <definedName name="товар">товар!$K$3:$K$18</definedName>
  </definedNames>
  <calcPr calcId="125725"/>
</workbook>
</file>

<file path=xl/calcChain.xml><?xml version="1.0" encoding="utf-8"?>
<calcChain xmlns="http://schemas.openxmlformats.org/spreadsheetml/2006/main">
  <c r="D42" i="2"/>
  <c r="F4"/>
  <c r="E38" s="1"/>
  <c r="E36" l="1"/>
  <c r="A36" s="1"/>
  <c r="E34"/>
  <c r="A34" s="1"/>
  <c r="E32"/>
  <c r="A32" s="1"/>
  <c r="E30"/>
  <c r="A30" s="1"/>
  <c r="E28"/>
  <c r="A28" s="1"/>
  <c r="E26"/>
  <c r="A26" s="1"/>
  <c r="E24"/>
  <c r="A24" s="1"/>
  <c r="E22"/>
  <c r="A22" s="1"/>
  <c r="E20"/>
  <c r="A20" s="1"/>
  <c r="E18"/>
  <c r="A18" s="1"/>
  <c r="E16"/>
  <c r="A16" s="1"/>
  <c r="E14"/>
  <c r="A14" s="1"/>
  <c r="E12"/>
  <c r="A12" s="1"/>
  <c r="E10"/>
  <c r="A10" s="1"/>
  <c r="A38"/>
  <c r="E39"/>
  <c r="A39" s="1"/>
  <c r="E9"/>
  <c r="A9" s="1"/>
  <c r="E35"/>
  <c r="A35" s="1"/>
  <c r="E33"/>
  <c r="A33" s="1"/>
  <c r="E31"/>
  <c r="A31" s="1"/>
  <c r="E29"/>
  <c r="A29" s="1"/>
  <c r="E27"/>
  <c r="A27" s="1"/>
  <c r="E25"/>
  <c r="A25" s="1"/>
  <c r="E23"/>
  <c r="A23" s="1"/>
  <c r="E21"/>
  <c r="A21" s="1"/>
  <c r="E19"/>
  <c r="A19" s="1"/>
  <c r="E17"/>
  <c r="A17" s="1"/>
  <c r="E15"/>
  <c r="A15" s="1"/>
  <c r="E13"/>
  <c r="A13" s="1"/>
  <c r="E11"/>
  <c r="A11" s="1"/>
  <c r="E37"/>
  <c r="A37" s="1"/>
  <c r="B11" l="1"/>
  <c r="C11"/>
  <c r="B19"/>
  <c r="C19"/>
  <c r="B37"/>
  <c r="C37"/>
  <c r="B13"/>
  <c r="C13"/>
  <c r="B17"/>
  <c r="C17"/>
  <c r="B21"/>
  <c r="C21"/>
  <c r="B25"/>
  <c r="C25"/>
  <c r="B29"/>
  <c r="C29"/>
  <c r="B33"/>
  <c r="C33"/>
  <c r="C9"/>
  <c r="B9"/>
  <c r="C38"/>
  <c r="B38"/>
  <c r="C12"/>
  <c r="B12"/>
  <c r="C16"/>
  <c r="B16"/>
  <c r="C20"/>
  <c r="B20"/>
  <c r="C24"/>
  <c r="B24"/>
  <c r="C28"/>
  <c r="B28"/>
  <c r="C32"/>
  <c r="B32"/>
  <c r="C36"/>
  <c r="B36"/>
  <c r="B15"/>
  <c r="C15"/>
  <c r="B23"/>
  <c r="C23"/>
  <c r="B27"/>
  <c r="C27"/>
  <c r="B31"/>
  <c r="C31"/>
  <c r="B35"/>
  <c r="C35"/>
  <c r="B39"/>
  <c r="C39"/>
  <c r="C10"/>
  <c r="B10"/>
  <c r="C14"/>
  <c r="B14"/>
  <c r="C18"/>
  <c r="B18"/>
  <c r="C22"/>
  <c r="B22"/>
  <c r="C26"/>
  <c r="B26"/>
  <c r="C30"/>
  <c r="B30"/>
  <c r="C34"/>
  <c r="B34"/>
  <c r="B40"/>
  <c r="C42"/>
  <c r="C44"/>
  <c r="C40" l="1"/>
  <c r="D44" s="1"/>
</calcChain>
</file>

<file path=xl/sharedStrings.xml><?xml version="1.0" encoding="utf-8"?>
<sst xmlns="http://schemas.openxmlformats.org/spreadsheetml/2006/main" count="82" uniqueCount="32">
  <si>
    <t>дата</t>
  </si>
  <si>
    <t>товар</t>
  </si>
  <si>
    <t>количество</t>
  </si>
  <si>
    <t>приход</t>
  </si>
  <si>
    <t>расход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</si>
  <si>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</si>
  <si>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</si>
  <si>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</si>
  <si>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</si>
  <si>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</si>
  <si>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</si>
  <si>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</si>
  <si>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</si>
  <si>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</si>
  <si>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</si>
  <si>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</si>
  <si>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</si>
  <si>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</t>
  </si>
  <si>
    <t>остаток на</t>
  </si>
  <si>
    <t>месяц</t>
  </si>
  <si>
    <t>яблоки</t>
  </si>
  <si>
    <t>сливы</t>
  </si>
  <si>
    <t>апельсины</t>
  </si>
  <si>
    <t>бананы</t>
  </si>
  <si>
    <t>киви</t>
  </si>
  <si>
    <t>грушы</t>
  </si>
  <si>
    <t>…</t>
  </si>
  <si>
    <t>№ 
п/п</t>
  </si>
  <si>
    <t>….</t>
  </si>
  <si>
    <t>действие</t>
  </si>
  <si>
    <t>остатки на   01.01.2014</t>
  </si>
  <si>
    <t>остаток долен быть 30 кг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</si>
</sst>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\.mm\.yy;@"/>
    <numFmt numFmtId="166" formatCode="###0;\-#,##0;&quot;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4"/>
      <color rgb="FF0000F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164" fontId="0" fillId="4" borderId="0" xfId="0" applyNumberFormat="1" applyFill="1"/>
    <xf numFmtId="165" fontId="2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3" fillId="4" borderId="0" xfId="1" applyFont="1" applyFill="1"/>
    <xf numFmtId="0" fontId="0" fillId="4" borderId="0" xfId="0" applyFill="1" applyAlignment="1">
      <alignment horizontal="left" vertical="center"/>
    </xf>
    <xf numFmtId="1" fontId="3" fillId="4" borderId="0" xfId="1" applyNumberFormat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6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0" fillId="4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104778</xdr:colOff>
      <xdr:row>41</xdr:row>
      <xdr:rowOff>114301</xdr:rowOff>
    </xdr:from>
    <xdr:to>
      <xdr:col>5</xdr:col>
      <xdr:colOff>571501</xdr:colOff>
      <xdr:row>41</xdr:row>
      <xdr:rowOff>123825</xdr:rowOff>
    </xdr:to>
    <xdr:cxnSp macro="">
      <xdr:nvCxnSpPr>
        <xdr:cNvPr id="7" name="Прямая со стрелкой 6"/>
        <xdr:cNvCxnSpPr/>
      </xdr:nvCxnSpPr>
      <xdr:spPr>
        <a:xfrm rot="10800000">
          <a:off x="3733803" y="7924801"/>
          <a:ext cx="1076323" cy="95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4"/>
  <sheetViews>
    <sheetView workbookViewId="0">
      <selection activeCell="E3" sqref="E3"/>
    </sheetView>
  </sheetViews>
  <sheetFormatPr defaultRowHeight="12.75"/>
  <cols>
    <col min="1" max="2" width="9.140625" style="25"/>
    <col min="3" max="3" width="14.42578125" style="25" customWidth="1"/>
    <col min="4" max="4" width="13.28515625" style="25" customWidth="1"/>
    <col min="5" max="5" width="14" style="25" customWidth="1"/>
    <col min="6" max="16384" width="9.140625" style="25"/>
  </cols>
  <sheetData>
    <row r="2" spans="1:5" ht="25.5">
      <c r="A2" s="23" t="s">
        <v>27</v>
      </c>
      <c r="B2" s="24" t="s">
        <v>0</v>
      </c>
      <c r="C2" s="24" t="s">
        <v>1</v>
      </c>
      <c r="D2" s="24" t="s">
        <v>2</v>
      </c>
      <c r="E2" s="24" t="s">
        <v>29</v>
      </c>
    </row>
    <row r="3" spans="1:5">
      <c r="A3" s="24">
        <v>1</v>
      </c>
      <c r="B3" s="27">
        <v>41648</v>
      </c>
      <c r="C3" s="26" t="s">
        <v>20</v>
      </c>
      <c r="D3" s="24">
        <v>50</v>
      </c>
      <c r="E3" s="24" t="s">
        <v>3</v>
      </c>
    </row>
    <row r="4" spans="1:5">
      <c r="A4" s="24">
        <v>2</v>
      </c>
      <c r="B4" s="27">
        <v>41662</v>
      </c>
      <c r="C4" s="26" t="s">
        <v>22</v>
      </c>
      <c r="D4" s="24">
        <v>78</v>
      </c>
      <c r="E4" s="24" t="s">
        <v>3</v>
      </c>
    </row>
    <row r="5" spans="1:5">
      <c r="A5" s="24">
        <v>3</v>
      </c>
      <c r="B5" s="27">
        <v>41682</v>
      </c>
      <c r="C5" s="26" t="s">
        <v>25</v>
      </c>
      <c r="D5" s="24">
        <v>12</v>
      </c>
      <c r="E5" s="24" t="s">
        <v>3</v>
      </c>
    </row>
    <row r="6" spans="1:5">
      <c r="A6" s="24">
        <v>4</v>
      </c>
      <c r="B6" s="27">
        <v>41691</v>
      </c>
      <c r="C6" s="26" t="s">
        <v>23</v>
      </c>
      <c r="D6" s="24">
        <v>58</v>
      </c>
      <c r="E6" s="24" t="s">
        <v>4</v>
      </c>
    </row>
    <row r="7" spans="1:5">
      <c r="A7" s="24">
        <v>5</v>
      </c>
      <c r="B7" s="27">
        <v>41717</v>
      </c>
      <c r="C7" s="26" t="s">
        <v>24</v>
      </c>
      <c r="D7" s="24">
        <v>54</v>
      </c>
      <c r="E7" s="24" t="s">
        <v>4</v>
      </c>
    </row>
    <row r="8" spans="1:5">
      <c r="A8" s="24">
        <v>6</v>
      </c>
      <c r="B8" s="27">
        <v>41684</v>
      </c>
      <c r="C8" s="26" t="s">
        <v>20</v>
      </c>
      <c r="D8" s="24">
        <v>60</v>
      </c>
      <c r="E8" s="24" t="s">
        <v>4</v>
      </c>
    </row>
    <row r="9" spans="1:5">
      <c r="A9" s="24">
        <v>7</v>
      </c>
      <c r="B9" s="27">
        <v>41744</v>
      </c>
      <c r="C9" s="26" t="s">
        <v>22</v>
      </c>
      <c r="D9" s="24">
        <v>12</v>
      </c>
      <c r="E9" s="24" t="s">
        <v>4</v>
      </c>
    </row>
    <row r="10" spans="1:5">
      <c r="A10" s="24">
        <v>8</v>
      </c>
      <c r="B10" s="27">
        <v>41753</v>
      </c>
      <c r="C10" s="26" t="s">
        <v>22</v>
      </c>
      <c r="D10" s="24">
        <v>58</v>
      </c>
      <c r="E10" s="24" t="s">
        <v>3</v>
      </c>
    </row>
    <row r="11" spans="1:5">
      <c r="A11" s="24">
        <v>9</v>
      </c>
      <c r="B11" s="27">
        <v>41640</v>
      </c>
      <c r="C11" s="26" t="s">
        <v>23</v>
      </c>
      <c r="D11" s="24">
        <v>54</v>
      </c>
      <c r="E11" s="24" t="s">
        <v>3</v>
      </c>
    </row>
    <row r="12" spans="1:5">
      <c r="A12" s="24">
        <v>10</v>
      </c>
      <c r="B12" s="27">
        <v>41662</v>
      </c>
      <c r="C12" s="26" t="s">
        <v>24</v>
      </c>
      <c r="D12" s="24">
        <v>78</v>
      </c>
      <c r="E12" s="24" t="s">
        <v>4</v>
      </c>
    </row>
    <row r="13" spans="1:5">
      <c r="A13" s="24">
        <v>11</v>
      </c>
      <c r="B13" s="27">
        <v>41682</v>
      </c>
      <c r="C13" s="26" t="s">
        <v>23</v>
      </c>
      <c r="D13" s="24">
        <v>12</v>
      </c>
      <c r="E13" s="24" t="s">
        <v>4</v>
      </c>
    </row>
    <row r="14" spans="1:5">
      <c r="A14" s="24">
        <v>12</v>
      </c>
      <c r="B14" s="27">
        <v>41691</v>
      </c>
      <c r="C14" s="26" t="s">
        <v>24</v>
      </c>
      <c r="D14" s="24">
        <v>58</v>
      </c>
      <c r="E14" s="24" t="s">
        <v>3</v>
      </c>
    </row>
    <row r="15" spans="1:5">
      <c r="A15" s="24">
        <v>13</v>
      </c>
      <c r="B15" s="27">
        <v>41717</v>
      </c>
      <c r="C15" s="26" t="s">
        <v>21</v>
      </c>
      <c r="D15" s="24">
        <v>58</v>
      </c>
      <c r="E15" s="24" t="s">
        <v>3</v>
      </c>
    </row>
    <row r="16" spans="1:5">
      <c r="A16" s="24">
        <v>14</v>
      </c>
      <c r="B16" s="27">
        <v>41669</v>
      </c>
      <c r="C16" s="26" t="s">
        <v>22</v>
      </c>
      <c r="D16" s="24">
        <v>54</v>
      </c>
      <c r="E16" s="24" t="s">
        <v>4</v>
      </c>
    </row>
    <row r="17" spans="1:5">
      <c r="A17" s="24">
        <v>15</v>
      </c>
      <c r="B17" s="27">
        <v>41744</v>
      </c>
      <c r="C17" s="26" t="s">
        <v>24</v>
      </c>
      <c r="D17" s="24">
        <v>78</v>
      </c>
      <c r="E17" s="24" t="s">
        <v>4</v>
      </c>
    </row>
    <row r="18" spans="1:5">
      <c r="A18" s="24">
        <v>16</v>
      </c>
      <c r="B18" s="27">
        <v>41753</v>
      </c>
      <c r="C18" s="26" t="s">
        <v>23</v>
      </c>
      <c r="D18" s="24">
        <v>12</v>
      </c>
      <c r="E18" s="24" t="s">
        <v>3</v>
      </c>
    </row>
    <row r="19" spans="1:5">
      <c r="A19" s="24">
        <v>17</v>
      </c>
      <c r="B19" s="27">
        <v>41754</v>
      </c>
      <c r="C19" s="26" t="s">
        <v>24</v>
      </c>
      <c r="D19" s="24">
        <v>58</v>
      </c>
      <c r="E19" s="24" t="s">
        <v>3</v>
      </c>
    </row>
    <row r="20" spans="1:5">
      <c r="A20" s="24">
        <v>18</v>
      </c>
      <c r="B20" s="27"/>
      <c r="C20" s="24"/>
      <c r="D20" s="24"/>
      <c r="E20" s="24"/>
    </row>
    <row r="21" spans="1:5">
      <c r="A21" s="24">
        <v>19</v>
      </c>
      <c r="B21" s="27"/>
      <c r="C21" s="24"/>
      <c r="D21" s="24"/>
      <c r="E21" s="24"/>
    </row>
    <row r="22" spans="1:5">
      <c r="A22" s="24" t="s">
        <v>26</v>
      </c>
      <c r="B22" s="27"/>
      <c r="C22" s="24"/>
      <c r="D22" s="24"/>
      <c r="E22" s="24"/>
    </row>
    <row r="23" spans="1:5">
      <c r="A23" s="24" t="s">
        <v>28</v>
      </c>
      <c r="B23" s="27"/>
      <c r="C23" s="24"/>
      <c r="D23" s="24"/>
      <c r="E23" s="24"/>
    </row>
    <row r="24" spans="1:5">
      <c r="A24" s="24">
        <v>1510</v>
      </c>
      <c r="B24" s="27"/>
      <c r="C24" s="24"/>
      <c r="D24" s="24"/>
      <c r="E24" s="24"/>
    </row>
  </sheetData>
  <dataValidations count="2">
    <dataValidation type="list" allowBlank="1" showInputMessage="1" showErrorMessage="1" sqref="E3:E24">
      <formula1>действие</formula1>
    </dataValidation>
    <dataValidation type="list" allowBlank="1" showInputMessage="1" showErrorMessage="1" sqref="C3:C19">
      <formula1>товар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4"/>
  <sheetViews>
    <sheetView tabSelected="1" workbookViewId="0">
      <selection activeCell="O8" sqref="O8"/>
    </sheetView>
  </sheetViews>
  <sheetFormatPr defaultRowHeight="15"/>
  <cols>
    <col min="1" max="1" width="9.140625" style="2"/>
    <col min="2" max="2" width="15.5703125" customWidth="1"/>
    <col min="3" max="3" width="16.5703125" customWidth="1"/>
    <col min="4" max="4" width="13.140625" customWidth="1"/>
    <col min="11" max="11" width="11" style="13" bestFit="1" customWidth="1"/>
    <col min="12" max="12" width="22.28515625" customWidth="1"/>
  </cols>
  <sheetData>
    <row r="2" spans="1:12">
      <c r="E2" s="15"/>
      <c r="F2" s="15"/>
      <c r="G2" s="15"/>
      <c r="H2" s="15"/>
      <c r="I2" s="15"/>
      <c r="J2" s="15"/>
      <c r="K2" s="35" t="s">
        <v>1</v>
      </c>
      <c r="L2" s="36" t="s">
        <v>30</v>
      </c>
    </row>
    <row r="3" spans="1:12" ht="15.75">
      <c r="C3" s="6" t="s">
        <v>1</v>
      </c>
      <c r="D3" s="34" t="s">
        <v>20</v>
      </c>
      <c r="E3" s="15"/>
      <c r="F3" s="15"/>
      <c r="G3" s="15"/>
      <c r="H3" s="15"/>
      <c r="I3" s="15"/>
      <c r="J3" s="15"/>
      <c r="K3" s="16" t="s">
        <v>20</v>
      </c>
      <c r="L3" s="29">
        <v>45</v>
      </c>
    </row>
    <row r="4" spans="1:12">
      <c r="C4" s="1"/>
      <c r="E4" s="15"/>
      <c r="F4" s="17">
        <f>VLOOKUP(B5,H4:I15,2,0)</f>
        <v>41699</v>
      </c>
      <c r="G4" s="15"/>
      <c r="H4" s="15" t="s">
        <v>5</v>
      </c>
      <c r="I4" s="18">
        <v>41640</v>
      </c>
      <c r="J4" s="15"/>
      <c r="K4" s="16" t="s">
        <v>21</v>
      </c>
      <c r="L4" s="29">
        <v>48</v>
      </c>
    </row>
    <row r="5" spans="1:12" ht="15.75">
      <c r="A5" s="6" t="s">
        <v>19</v>
      </c>
      <c r="B5" s="34" t="s">
        <v>7</v>
      </c>
      <c r="E5" s="15"/>
      <c r="F5" s="15"/>
      <c r="G5" s="15"/>
      <c r="H5" s="15" t="s">
        <v>6</v>
      </c>
      <c r="I5" s="18">
        <v>41671</v>
      </c>
      <c r="J5" s="15"/>
      <c r="K5" s="16" t="s">
        <v>22</v>
      </c>
      <c r="L5" s="29">
        <v>32</v>
      </c>
    </row>
    <row r="6" spans="1:12">
      <c r="E6" s="15"/>
      <c r="F6" s="15"/>
      <c r="G6" s="15"/>
      <c r="H6" s="15" t="s">
        <v>7</v>
      </c>
      <c r="I6" s="18">
        <v>41699</v>
      </c>
      <c r="J6" s="15"/>
      <c r="K6" s="16" t="s">
        <v>23</v>
      </c>
      <c r="L6" s="29">
        <v>10</v>
      </c>
    </row>
    <row r="7" spans="1:12">
      <c r="E7" s="15"/>
      <c r="F7" s="15"/>
      <c r="G7" s="15"/>
      <c r="H7" s="15" t="s">
        <v>8</v>
      </c>
      <c r="I7" s="18">
        <v>41730</v>
      </c>
      <c r="J7" s="15"/>
      <c r="K7" s="16" t="s">
        <v>24</v>
      </c>
      <c r="L7" s="29">
        <v>45</v>
      </c>
    </row>
    <row r="8" spans="1:12" s="1" customFormat="1">
      <c r="A8" s="3" t="s">
        <v>0</v>
      </c>
      <c r="B8" s="3" t="s">
        <v>3</v>
      </c>
      <c r="C8" s="3" t="s">
        <v>4</v>
      </c>
      <c r="D8" s="3" t="s">
        <v>17</v>
      </c>
      <c r="E8" s="19"/>
      <c r="F8" s="20">
        <v>0</v>
      </c>
      <c r="G8" s="19"/>
      <c r="H8" s="15" t="s">
        <v>9</v>
      </c>
      <c r="I8" s="18">
        <v>41760</v>
      </c>
      <c r="J8" s="19"/>
      <c r="K8" s="21" t="s">
        <v>25</v>
      </c>
      <c r="L8" s="19">
        <v>48</v>
      </c>
    </row>
    <row r="9" spans="1:12">
      <c r="A9" s="5">
        <f>IFERROR(DATE(2014,MONTH($F$4),E9),"")</f>
        <v>41699</v>
      </c>
      <c r="B9" s="28">
        <f>SUMIFS(дневник!$D$3:$D$24,дневник!$C$3:$C$24,$D$3,дневник!$B$3:$B$24,$A9,дневник!$E$3:$E$24,"приход")</f>
        <v>0</v>
      </c>
      <c r="C9" s="28">
        <f>SUMIFS(дневник!$D$3:$D$24,дневник!$C$3:$C$24,$D$3,дневник!$B$3:$B$24,$A9,дневник!$E$3:$E$24,"расход")</f>
        <v>0</v>
      </c>
      <c r="D9" s="4"/>
      <c r="E9" s="22">
        <f t="shared" ref="E9:E36" si="0">DAY($F$4+F8)</f>
        <v>1</v>
      </c>
      <c r="F9" s="20">
        <v>1</v>
      </c>
      <c r="G9" s="15"/>
      <c r="H9" s="15" t="s">
        <v>10</v>
      </c>
      <c r="I9" s="18">
        <v>41791</v>
      </c>
      <c r="J9" s="15"/>
      <c r="K9" s="16" t="s">
        <v>26</v>
      </c>
      <c r="L9" s="29"/>
    </row>
    <row r="10" spans="1:12">
      <c r="A10" s="5">
        <f t="shared" ref="A10:A39" si="1">IFERROR(DATE(2014,MONTH($F$4),E10),"")</f>
        <v>41700</v>
      </c>
      <c r="B10" s="28">
        <f>SUMIFS(дневник!$D$3:$D$24,дневник!$C$3:$C$24,$D$3,дневник!$B$3:$B$24,$A10,дневник!$E$3:$E$24,"приход")</f>
        <v>0</v>
      </c>
      <c r="C10" s="28">
        <f>SUMIFS(дневник!$D$3:$D$24,дневник!$C$3:$C$24,$D$3,дневник!$B$3:$B$24,$A10,дневник!$E$3:$E$24,"расход")</f>
        <v>0</v>
      </c>
      <c r="D10" s="4"/>
      <c r="E10" s="22">
        <f t="shared" si="0"/>
        <v>2</v>
      </c>
      <c r="F10" s="20">
        <v>2</v>
      </c>
      <c r="G10" s="15"/>
      <c r="H10" s="15" t="s">
        <v>11</v>
      </c>
      <c r="I10" s="18">
        <v>41821</v>
      </c>
      <c r="J10" s="15"/>
      <c r="K10" s="16" t="s">
        <v>26</v>
      </c>
      <c r="L10" s="29"/>
    </row>
    <row r="11" spans="1:12">
      <c r="A11" s="5">
        <f t="shared" si="1"/>
        <v>41701</v>
      </c>
      <c r="B11" s="28">
        <f>SUMIFS(дневник!$D$3:$D$24,дневник!$C$3:$C$24,$D$3,дневник!$B$3:$B$24,$A11,дневник!$E$3:$E$24,"приход")</f>
        <v>0</v>
      </c>
      <c r="C11" s="28">
        <f>SUMIFS(дневник!$D$3:$D$24,дневник!$C$3:$C$24,$D$3,дневник!$B$3:$B$24,$A11,дневник!$E$3:$E$24,"расход")</f>
        <v>0</v>
      </c>
      <c r="D11" s="4"/>
      <c r="E11" s="22">
        <f t="shared" si="0"/>
        <v>3</v>
      </c>
      <c r="F11" s="20">
        <v>3</v>
      </c>
      <c r="G11" s="15"/>
      <c r="H11" s="15" t="s">
        <v>12</v>
      </c>
      <c r="I11" s="18">
        <v>41852</v>
      </c>
      <c r="J11" s="15"/>
      <c r="K11" s="16" t="s">
        <v>26</v>
      </c>
      <c r="L11" s="29"/>
    </row>
    <row r="12" spans="1:12">
      <c r="A12" s="5">
        <f t="shared" si="1"/>
        <v>41702</v>
      </c>
      <c r="B12" s="28">
        <f>SUMIFS(дневник!$D$3:$D$24,дневник!$C$3:$C$24,$D$3,дневник!$B$3:$B$24,$A12,дневник!$E$3:$E$24,"приход")</f>
        <v>0</v>
      </c>
      <c r="C12" s="28">
        <f>SUMIFS(дневник!$D$3:$D$24,дневник!$C$3:$C$24,$D$3,дневник!$B$3:$B$24,$A12,дневник!$E$3:$E$24,"расход")</f>
        <v>0</v>
      </c>
      <c r="D12" s="4"/>
      <c r="E12" s="22">
        <f t="shared" si="0"/>
        <v>4</v>
      </c>
      <c r="F12" s="20">
        <v>4</v>
      </c>
      <c r="G12" s="15"/>
      <c r="H12" s="15" t="s">
        <v>13</v>
      </c>
      <c r="I12" s="18">
        <v>41883</v>
      </c>
      <c r="J12" s="15"/>
      <c r="K12" s="16" t="s">
        <v>26</v>
      </c>
      <c r="L12" s="29"/>
    </row>
    <row r="13" spans="1:12">
      <c r="A13" s="5">
        <f t="shared" si="1"/>
        <v>41703</v>
      </c>
      <c r="B13" s="28">
        <f>SUMIFS(дневник!$D$3:$D$24,дневник!$C$3:$C$24,$D$3,дневник!$B$3:$B$24,$A13,дневник!$E$3:$E$24,"приход")</f>
        <v>0</v>
      </c>
      <c r="C13" s="28">
        <f>SUMIFS(дневник!$D$3:$D$24,дневник!$C$3:$C$24,$D$3,дневник!$B$3:$B$24,$A13,дневник!$E$3:$E$24,"расход")</f>
        <v>0</v>
      </c>
      <c r="D13" s="4"/>
      <c r="E13" s="22">
        <f t="shared" si="0"/>
        <v>5</v>
      </c>
      <c r="F13" s="20">
        <v>5</v>
      </c>
      <c r="G13" s="15"/>
      <c r="H13" s="15" t="s">
        <v>14</v>
      </c>
      <c r="I13" s="18">
        <v>41913</v>
      </c>
      <c r="J13" s="15"/>
      <c r="K13" s="16" t="s">
        <v>26</v>
      </c>
      <c r="L13" s="29"/>
    </row>
    <row r="14" spans="1:12">
      <c r="A14" s="5">
        <f t="shared" si="1"/>
        <v>41704</v>
      </c>
      <c r="B14" s="28">
        <f>SUMIFS(дневник!$D$3:$D$24,дневник!$C$3:$C$24,$D$3,дневник!$B$3:$B$24,$A14,дневник!$E$3:$E$24,"приход")</f>
        <v>0</v>
      </c>
      <c r="C14" s="28">
        <f>SUMIFS(дневник!$D$3:$D$24,дневник!$C$3:$C$24,$D$3,дневник!$B$3:$B$24,$A14,дневник!$E$3:$E$24,"расход")</f>
        <v>0</v>
      </c>
      <c r="D14" s="4"/>
      <c r="E14" s="22">
        <f t="shared" si="0"/>
        <v>6</v>
      </c>
      <c r="F14" s="20">
        <v>6</v>
      </c>
      <c r="G14" s="15"/>
      <c r="H14" s="15" t="s">
        <v>15</v>
      </c>
      <c r="I14" s="18">
        <v>41944</v>
      </c>
      <c r="J14" s="15"/>
      <c r="K14" s="16" t="s">
        <v>26</v>
      </c>
      <c r="L14" s="29"/>
    </row>
    <row r="15" spans="1:12">
      <c r="A15" s="5">
        <f t="shared" si="1"/>
        <v>41705</v>
      </c>
      <c r="B15" s="28">
        <f>SUMIFS(дневник!$D$3:$D$24,дневник!$C$3:$C$24,$D$3,дневник!$B$3:$B$24,$A15,дневник!$E$3:$E$24,"приход")</f>
        <v>0</v>
      </c>
      <c r="C15" s="28">
        <f>SUMIFS(дневник!$D$3:$D$24,дневник!$C$3:$C$24,$D$3,дневник!$B$3:$B$24,$A15,дневник!$E$3:$E$24,"расход")</f>
        <v>0</v>
      </c>
      <c r="D15" s="4"/>
      <c r="E15" s="22">
        <f t="shared" si="0"/>
        <v>7</v>
      </c>
      <c r="F15" s="20">
        <v>7</v>
      </c>
      <c r="G15" s="15"/>
      <c r="H15" s="15" t="s">
        <v>16</v>
      </c>
      <c r="I15" s="18">
        <v>41974</v>
      </c>
      <c r="J15" s="15"/>
      <c r="K15" s="16" t="s">
        <v>26</v>
      </c>
      <c r="L15" s="29"/>
    </row>
    <row r="16" spans="1:12">
      <c r="A16" s="5">
        <f t="shared" si="1"/>
        <v>41706</v>
      </c>
      <c r="B16" s="28">
        <f>SUMIFS(дневник!$D$3:$D$24,дневник!$C$3:$C$24,$D$3,дневник!$B$3:$B$24,$A16,дневник!$E$3:$E$24,"приход")</f>
        <v>0</v>
      </c>
      <c r="C16" s="28">
        <f>SUMIFS(дневник!$D$3:$D$24,дневник!$C$3:$C$24,$D$3,дневник!$B$3:$B$24,$A16,дневник!$E$3:$E$24,"расход")</f>
        <v>0</v>
      </c>
      <c r="D16" s="4"/>
      <c r="E16" s="22">
        <f t="shared" si="0"/>
        <v>8</v>
      </c>
      <c r="F16" s="20">
        <v>8</v>
      </c>
      <c r="G16" s="15"/>
      <c r="H16" s="15"/>
      <c r="I16" s="15"/>
      <c r="J16" s="15"/>
      <c r="K16" s="16" t="s">
        <v>26</v>
      </c>
      <c r="L16" s="29"/>
    </row>
    <row r="17" spans="1:12">
      <c r="A17" s="5">
        <f t="shared" si="1"/>
        <v>41707</v>
      </c>
      <c r="B17" s="28">
        <f>SUMIFS(дневник!$D$3:$D$24,дневник!$C$3:$C$24,$D$3,дневник!$B$3:$B$24,$A17,дневник!$E$3:$E$24,"приход")</f>
        <v>0</v>
      </c>
      <c r="C17" s="28">
        <f>SUMIFS(дневник!$D$3:$D$24,дневник!$C$3:$C$24,$D$3,дневник!$B$3:$B$24,$A17,дневник!$E$3:$E$24,"расход")</f>
        <v>0</v>
      </c>
      <c r="D17" s="4"/>
      <c r="E17" s="22">
        <f t="shared" si="0"/>
        <v>9</v>
      </c>
      <c r="F17" s="20">
        <v>9</v>
      </c>
      <c r="G17" s="15"/>
      <c r="H17" s="15"/>
      <c r="I17" s="15"/>
      <c r="J17" s="15"/>
      <c r="K17" s="16" t="s">
        <v>26</v>
      </c>
      <c r="L17" s="29"/>
    </row>
    <row r="18" spans="1:12">
      <c r="A18" s="5">
        <f t="shared" si="1"/>
        <v>41708</v>
      </c>
      <c r="B18" s="28">
        <f>SUMIFS(дневник!$D$3:$D$24,дневник!$C$3:$C$24,$D$3,дневник!$B$3:$B$24,$A18,дневник!$E$3:$E$24,"приход")</f>
        <v>0</v>
      </c>
      <c r="C18" s="28">
        <f>SUMIFS(дневник!$D$3:$D$24,дневник!$C$3:$C$24,$D$3,дневник!$B$3:$B$24,$A18,дневник!$E$3:$E$24,"расход")</f>
        <v>0</v>
      </c>
      <c r="D18" s="4"/>
      <c r="E18" s="22">
        <f t="shared" si="0"/>
        <v>10</v>
      </c>
      <c r="F18" s="20">
        <v>10</v>
      </c>
      <c r="G18" s="15"/>
      <c r="H18" s="15"/>
      <c r="I18" s="15"/>
      <c r="J18" s="15"/>
      <c r="K18" s="16" t="s">
        <v>26</v>
      </c>
      <c r="L18" s="29"/>
    </row>
    <row r="19" spans="1:12">
      <c r="A19" s="5">
        <f t="shared" si="1"/>
        <v>41709</v>
      </c>
      <c r="B19" s="28">
        <f>SUMIFS(дневник!$D$3:$D$24,дневник!$C$3:$C$24,$D$3,дневник!$B$3:$B$24,$A19,дневник!$E$3:$E$24,"приход")</f>
        <v>0</v>
      </c>
      <c r="C19" s="28">
        <f>SUMIFS(дневник!$D$3:$D$24,дневник!$C$3:$C$24,$D$3,дневник!$B$3:$B$24,$A19,дневник!$E$3:$E$24,"расход")</f>
        <v>0</v>
      </c>
      <c r="D19" s="4"/>
      <c r="E19" s="22">
        <f t="shared" si="0"/>
        <v>11</v>
      </c>
      <c r="F19" s="20">
        <v>11</v>
      </c>
      <c r="G19" s="15"/>
      <c r="H19" s="15"/>
      <c r="I19" s="15"/>
      <c r="J19" s="15"/>
      <c r="K19" s="16"/>
      <c r="L19" s="15"/>
    </row>
    <row r="20" spans="1:12">
      <c r="A20" s="5">
        <f t="shared" si="1"/>
        <v>41710</v>
      </c>
      <c r="B20" s="28">
        <f>SUMIFS(дневник!$D$3:$D$24,дневник!$C$3:$C$24,$D$3,дневник!$B$3:$B$24,$A20,дневник!$E$3:$E$24,"приход")</f>
        <v>0</v>
      </c>
      <c r="C20" s="28">
        <f>SUMIFS(дневник!$D$3:$D$24,дневник!$C$3:$C$24,$D$3,дневник!$B$3:$B$24,$A20,дневник!$E$3:$E$24,"расход")</f>
        <v>0</v>
      </c>
      <c r="D20" s="4"/>
      <c r="E20" s="22">
        <f t="shared" si="0"/>
        <v>12</v>
      </c>
      <c r="F20" s="20">
        <v>12</v>
      </c>
      <c r="G20" s="15"/>
      <c r="H20" s="15"/>
      <c r="I20" s="15"/>
      <c r="J20" s="15"/>
      <c r="K20" s="16"/>
      <c r="L20" s="15"/>
    </row>
    <row r="21" spans="1:12">
      <c r="A21" s="5">
        <f t="shared" si="1"/>
        <v>41711</v>
      </c>
      <c r="B21" s="28">
        <f>SUMIFS(дневник!$D$3:$D$24,дневник!$C$3:$C$24,$D$3,дневник!$B$3:$B$24,$A21,дневник!$E$3:$E$24,"приход")</f>
        <v>0</v>
      </c>
      <c r="C21" s="28">
        <f>SUMIFS(дневник!$D$3:$D$24,дневник!$C$3:$C$24,$D$3,дневник!$B$3:$B$24,$A21,дневник!$E$3:$E$24,"расход")</f>
        <v>0</v>
      </c>
      <c r="D21" s="4"/>
      <c r="E21" s="22">
        <f t="shared" si="0"/>
        <v>13</v>
      </c>
      <c r="F21" s="20">
        <v>13</v>
      </c>
      <c r="G21" s="15"/>
      <c r="H21" s="15"/>
      <c r="I21" s="15"/>
      <c r="J21" s="15"/>
      <c r="K21" s="16"/>
      <c r="L21" s="15"/>
    </row>
    <row r="22" spans="1:12">
      <c r="A22" s="5">
        <f t="shared" si="1"/>
        <v>41712</v>
      </c>
      <c r="B22" s="28">
        <f>SUMIFS(дневник!$D$3:$D$24,дневник!$C$3:$C$24,$D$3,дневник!$B$3:$B$24,$A22,дневник!$E$3:$E$24,"приход")</f>
        <v>0</v>
      </c>
      <c r="C22" s="28">
        <f>SUMIFS(дневник!$D$3:$D$24,дневник!$C$3:$C$24,$D$3,дневник!$B$3:$B$24,$A22,дневник!$E$3:$E$24,"расход")</f>
        <v>0</v>
      </c>
      <c r="D22" s="4"/>
      <c r="E22" s="22">
        <f t="shared" si="0"/>
        <v>14</v>
      </c>
      <c r="F22" s="20">
        <v>14</v>
      </c>
      <c r="G22" s="15"/>
      <c r="H22" s="15"/>
      <c r="I22" s="15"/>
      <c r="J22" s="15"/>
      <c r="K22" s="16"/>
      <c r="L22" s="15"/>
    </row>
    <row r="23" spans="1:12">
      <c r="A23" s="5">
        <f t="shared" si="1"/>
        <v>41713</v>
      </c>
      <c r="B23" s="28">
        <f>SUMIFS(дневник!$D$3:$D$24,дневник!$C$3:$C$24,$D$3,дневник!$B$3:$B$24,$A23,дневник!$E$3:$E$24,"приход")</f>
        <v>0</v>
      </c>
      <c r="C23" s="28">
        <f>SUMIFS(дневник!$D$3:$D$24,дневник!$C$3:$C$24,$D$3,дневник!$B$3:$B$24,$A23,дневник!$E$3:$E$24,"расход")</f>
        <v>0</v>
      </c>
      <c r="D23" s="4"/>
      <c r="E23" s="22">
        <f t="shared" si="0"/>
        <v>15</v>
      </c>
      <c r="F23" s="20">
        <v>15</v>
      </c>
      <c r="G23" s="15"/>
      <c r="H23" s="15"/>
      <c r="I23" s="15"/>
      <c r="J23" s="15"/>
      <c r="K23" s="16"/>
      <c r="L23" s="15"/>
    </row>
    <row r="24" spans="1:12">
      <c r="A24" s="5">
        <f t="shared" si="1"/>
        <v>41714</v>
      </c>
      <c r="B24" s="28">
        <f>SUMIFS(дневник!$D$3:$D$24,дневник!$C$3:$C$24,$D$3,дневник!$B$3:$B$24,$A24,дневник!$E$3:$E$24,"приход")</f>
        <v>0</v>
      </c>
      <c r="C24" s="28">
        <f>SUMIFS(дневник!$D$3:$D$24,дневник!$C$3:$C$24,$D$3,дневник!$B$3:$B$24,$A24,дневник!$E$3:$E$24,"расход")</f>
        <v>0</v>
      </c>
      <c r="D24" s="4"/>
      <c r="E24" s="22">
        <f t="shared" si="0"/>
        <v>16</v>
      </c>
      <c r="F24" s="20">
        <v>16</v>
      </c>
      <c r="G24" s="15"/>
      <c r="H24" s="15"/>
      <c r="I24" s="15"/>
      <c r="J24" s="15"/>
      <c r="K24" s="16"/>
      <c r="L24" s="15"/>
    </row>
    <row r="25" spans="1:12">
      <c r="A25" s="5">
        <f t="shared" si="1"/>
        <v>41715</v>
      </c>
      <c r="B25" s="28">
        <f>SUMIFS(дневник!$D$3:$D$24,дневник!$C$3:$C$24,$D$3,дневник!$B$3:$B$24,$A25,дневник!$E$3:$E$24,"приход")</f>
        <v>0</v>
      </c>
      <c r="C25" s="28">
        <f>SUMIFS(дневник!$D$3:$D$24,дневник!$C$3:$C$24,$D$3,дневник!$B$3:$B$24,$A25,дневник!$E$3:$E$24,"расход")</f>
        <v>0</v>
      </c>
      <c r="D25" s="4"/>
      <c r="E25" s="22">
        <f t="shared" si="0"/>
        <v>17</v>
      </c>
      <c r="F25" s="20">
        <v>17</v>
      </c>
      <c r="G25" s="15"/>
      <c r="H25" s="15"/>
      <c r="I25" s="15"/>
      <c r="J25" s="15"/>
      <c r="K25" s="16"/>
      <c r="L25" s="15"/>
    </row>
    <row r="26" spans="1:12">
      <c r="A26" s="5">
        <f t="shared" si="1"/>
        <v>41716</v>
      </c>
      <c r="B26" s="28">
        <f>SUMIFS(дневник!$D$3:$D$24,дневник!$C$3:$C$24,$D$3,дневник!$B$3:$B$24,$A26,дневник!$E$3:$E$24,"приход")</f>
        <v>0</v>
      </c>
      <c r="C26" s="28">
        <f>SUMIFS(дневник!$D$3:$D$24,дневник!$C$3:$C$24,$D$3,дневник!$B$3:$B$24,$A26,дневник!$E$3:$E$24,"расход")</f>
        <v>0</v>
      </c>
      <c r="D26" s="4"/>
      <c r="E26" s="22">
        <f t="shared" si="0"/>
        <v>18</v>
      </c>
      <c r="F26" s="20">
        <v>18</v>
      </c>
      <c r="G26" s="15"/>
      <c r="H26" s="15"/>
      <c r="I26" s="15"/>
      <c r="J26" s="15"/>
      <c r="K26" s="16"/>
      <c r="L26" s="15"/>
    </row>
    <row r="27" spans="1:12">
      <c r="A27" s="5">
        <f t="shared" si="1"/>
        <v>41717</v>
      </c>
      <c r="B27" s="28">
        <f>SUMIFS(дневник!$D$3:$D$24,дневник!$C$3:$C$24,$D$3,дневник!$B$3:$B$24,$A27,дневник!$E$3:$E$24,"приход")</f>
        <v>0</v>
      </c>
      <c r="C27" s="28">
        <f>SUMIFS(дневник!$D$3:$D$24,дневник!$C$3:$C$24,$D$3,дневник!$B$3:$B$24,$A27,дневник!$E$3:$E$24,"расход")</f>
        <v>0</v>
      </c>
      <c r="D27" s="4"/>
      <c r="E27" s="22">
        <f t="shared" si="0"/>
        <v>19</v>
      </c>
      <c r="F27" s="20">
        <v>19</v>
      </c>
      <c r="G27" s="15"/>
      <c r="H27" s="15"/>
      <c r="I27" s="15"/>
      <c r="J27" s="15"/>
      <c r="K27" s="16"/>
      <c r="L27" s="15"/>
    </row>
    <row r="28" spans="1:12">
      <c r="A28" s="5">
        <f t="shared" si="1"/>
        <v>41718</v>
      </c>
      <c r="B28" s="28">
        <f>SUMIFS(дневник!$D$3:$D$24,дневник!$C$3:$C$24,$D$3,дневник!$B$3:$B$24,$A28,дневник!$E$3:$E$24,"приход")</f>
        <v>0</v>
      </c>
      <c r="C28" s="28">
        <f>SUMIFS(дневник!$D$3:$D$24,дневник!$C$3:$C$24,$D$3,дневник!$B$3:$B$24,$A28,дневник!$E$3:$E$24,"расход")</f>
        <v>0</v>
      </c>
      <c r="D28" s="4"/>
      <c r="E28" s="22">
        <f t="shared" si="0"/>
        <v>20</v>
      </c>
      <c r="F28" s="20">
        <v>20</v>
      </c>
      <c r="G28" s="15"/>
      <c r="H28" s="15"/>
      <c r="I28" s="15"/>
      <c r="J28" s="15"/>
      <c r="K28" s="16"/>
      <c r="L28" s="15"/>
    </row>
    <row r="29" spans="1:12">
      <c r="A29" s="5">
        <f t="shared" si="1"/>
        <v>41719</v>
      </c>
      <c r="B29" s="28">
        <f>SUMIFS(дневник!$D$3:$D$24,дневник!$C$3:$C$24,$D$3,дневник!$B$3:$B$24,$A29,дневник!$E$3:$E$24,"приход")</f>
        <v>0</v>
      </c>
      <c r="C29" s="28">
        <f>SUMIFS(дневник!$D$3:$D$24,дневник!$C$3:$C$24,$D$3,дневник!$B$3:$B$24,$A29,дневник!$E$3:$E$24,"расход")</f>
        <v>0</v>
      </c>
      <c r="D29" s="4"/>
      <c r="E29" s="22">
        <f t="shared" si="0"/>
        <v>21</v>
      </c>
      <c r="F29" s="20">
        <v>21</v>
      </c>
      <c r="G29" s="15"/>
      <c r="H29" s="15"/>
      <c r="I29" s="15"/>
      <c r="J29" s="15"/>
      <c r="K29" s="16"/>
      <c r="L29" s="15"/>
    </row>
    <row r="30" spans="1:12">
      <c r="A30" s="5">
        <f t="shared" si="1"/>
        <v>41720</v>
      </c>
      <c r="B30" s="28">
        <f>SUMIFS(дневник!$D$3:$D$24,дневник!$C$3:$C$24,$D$3,дневник!$B$3:$B$24,$A30,дневник!$E$3:$E$24,"приход")</f>
        <v>0</v>
      </c>
      <c r="C30" s="28">
        <f>SUMIFS(дневник!$D$3:$D$24,дневник!$C$3:$C$24,$D$3,дневник!$B$3:$B$24,$A30,дневник!$E$3:$E$24,"расход")</f>
        <v>0</v>
      </c>
      <c r="D30" s="4"/>
      <c r="E30" s="22">
        <f t="shared" si="0"/>
        <v>22</v>
      </c>
      <c r="F30" s="20">
        <v>22</v>
      </c>
      <c r="G30" s="15"/>
      <c r="H30" s="15"/>
      <c r="I30" s="15"/>
      <c r="J30" s="15"/>
      <c r="K30" s="16"/>
      <c r="L30" s="15"/>
    </row>
    <row r="31" spans="1:12">
      <c r="A31" s="5">
        <f t="shared" si="1"/>
        <v>41721</v>
      </c>
      <c r="B31" s="28">
        <f>SUMIFS(дневник!$D$3:$D$24,дневник!$C$3:$C$24,$D$3,дневник!$B$3:$B$24,$A31,дневник!$E$3:$E$24,"приход")</f>
        <v>0</v>
      </c>
      <c r="C31" s="28">
        <f>SUMIFS(дневник!$D$3:$D$24,дневник!$C$3:$C$24,$D$3,дневник!$B$3:$B$24,$A31,дневник!$E$3:$E$24,"расход")</f>
        <v>0</v>
      </c>
      <c r="D31" s="4"/>
      <c r="E31" s="22">
        <f t="shared" si="0"/>
        <v>23</v>
      </c>
      <c r="F31" s="20">
        <v>23</v>
      </c>
      <c r="G31" s="15"/>
      <c r="H31" s="15"/>
      <c r="I31" s="15"/>
      <c r="J31" s="15"/>
      <c r="K31" s="16"/>
      <c r="L31" s="15"/>
    </row>
    <row r="32" spans="1:12">
      <c r="A32" s="5">
        <f t="shared" si="1"/>
        <v>41722</v>
      </c>
      <c r="B32" s="28">
        <f>SUMIFS(дневник!$D$3:$D$24,дневник!$C$3:$C$24,$D$3,дневник!$B$3:$B$24,$A32,дневник!$E$3:$E$24,"приход")</f>
        <v>0</v>
      </c>
      <c r="C32" s="28">
        <f>SUMIFS(дневник!$D$3:$D$24,дневник!$C$3:$C$24,$D$3,дневник!$B$3:$B$24,$A32,дневник!$E$3:$E$24,"расход")</f>
        <v>0</v>
      </c>
      <c r="D32" s="4"/>
      <c r="E32" s="22">
        <f t="shared" si="0"/>
        <v>24</v>
      </c>
      <c r="F32" s="20">
        <v>24</v>
      </c>
      <c r="G32" s="15"/>
      <c r="H32" s="15"/>
      <c r="I32" s="15"/>
      <c r="J32" s="15"/>
      <c r="K32" s="16"/>
      <c r="L32" s="15"/>
    </row>
    <row r="33" spans="1:12">
      <c r="A33" s="5">
        <f t="shared" si="1"/>
        <v>41723</v>
      </c>
      <c r="B33" s="28">
        <f>SUMIFS(дневник!$D$3:$D$24,дневник!$C$3:$C$24,$D$3,дневник!$B$3:$B$24,$A33,дневник!$E$3:$E$24,"приход")</f>
        <v>0</v>
      </c>
      <c r="C33" s="28">
        <f>SUMIFS(дневник!$D$3:$D$24,дневник!$C$3:$C$24,$D$3,дневник!$B$3:$B$24,$A33,дневник!$E$3:$E$24,"расход")</f>
        <v>0</v>
      </c>
      <c r="D33" s="4"/>
      <c r="E33" s="22">
        <f t="shared" si="0"/>
        <v>25</v>
      </c>
      <c r="F33" s="20">
        <v>25</v>
      </c>
      <c r="G33" s="15"/>
      <c r="H33" s="15"/>
      <c r="I33" s="15"/>
      <c r="J33" s="15"/>
      <c r="K33" s="16"/>
      <c r="L33" s="15"/>
    </row>
    <row r="34" spans="1:12">
      <c r="A34" s="5">
        <f t="shared" si="1"/>
        <v>41724</v>
      </c>
      <c r="B34" s="28">
        <f>SUMIFS(дневник!$D$3:$D$24,дневник!$C$3:$C$24,$D$3,дневник!$B$3:$B$24,$A34,дневник!$E$3:$E$24,"приход")</f>
        <v>0</v>
      </c>
      <c r="C34" s="28">
        <f>SUMIFS(дневник!$D$3:$D$24,дневник!$C$3:$C$24,$D$3,дневник!$B$3:$B$24,$A34,дневник!$E$3:$E$24,"расход")</f>
        <v>0</v>
      </c>
      <c r="D34" s="4"/>
      <c r="E34" s="22">
        <f t="shared" si="0"/>
        <v>26</v>
      </c>
      <c r="F34" s="20">
        <v>26</v>
      </c>
      <c r="G34" s="15"/>
      <c r="H34" s="15"/>
      <c r="I34" s="15"/>
      <c r="J34" s="15"/>
      <c r="K34" s="16"/>
      <c r="L34" s="15"/>
    </row>
    <row r="35" spans="1:12">
      <c r="A35" s="5">
        <f t="shared" si="1"/>
        <v>41725</v>
      </c>
      <c r="B35" s="28">
        <f>SUMIFS(дневник!$D$3:$D$24,дневник!$C$3:$C$24,$D$3,дневник!$B$3:$B$24,$A35,дневник!$E$3:$E$24,"приход")</f>
        <v>0</v>
      </c>
      <c r="C35" s="28">
        <f>SUMIFS(дневник!$D$3:$D$24,дневник!$C$3:$C$24,$D$3,дневник!$B$3:$B$24,$A35,дневник!$E$3:$E$24,"расход")</f>
        <v>0</v>
      </c>
      <c r="D35" s="4"/>
      <c r="E35" s="22">
        <f t="shared" si="0"/>
        <v>27</v>
      </c>
      <c r="F35" s="20">
        <v>27</v>
      </c>
      <c r="G35" s="15"/>
      <c r="H35" s="15"/>
      <c r="I35" s="15"/>
      <c r="J35" s="15"/>
      <c r="K35" s="16"/>
      <c r="L35" s="15"/>
    </row>
    <row r="36" spans="1:12">
      <c r="A36" s="5">
        <f t="shared" si="1"/>
        <v>41726</v>
      </c>
      <c r="B36" s="28">
        <f>SUMIFS(дневник!$D$3:$D$24,дневник!$C$3:$C$24,$D$3,дневник!$B$3:$B$24,$A36,дневник!$E$3:$E$24,"приход")</f>
        <v>0</v>
      </c>
      <c r="C36" s="28">
        <f>SUMIFS(дневник!$D$3:$D$24,дневник!$C$3:$C$24,$D$3,дневник!$B$3:$B$24,$A36,дневник!$E$3:$E$24,"расход")</f>
        <v>0</v>
      </c>
      <c r="D36" s="4"/>
      <c r="E36" s="22">
        <f t="shared" si="0"/>
        <v>28</v>
      </c>
      <c r="F36" s="20">
        <v>28</v>
      </c>
      <c r="G36" s="15"/>
      <c r="H36" s="15"/>
      <c r="I36" s="15"/>
      <c r="J36" s="15"/>
      <c r="K36" s="16"/>
      <c r="L36" s="15"/>
    </row>
    <row r="37" spans="1:12">
      <c r="A37" s="5">
        <f t="shared" si="1"/>
        <v>41727</v>
      </c>
      <c r="B37" s="28">
        <f>SUMIFS(дневник!$D$3:$D$24,дневник!$C$3:$C$24,$D$3,дневник!$B$3:$B$24,$A37,дневник!$E$3:$E$24,"приход")</f>
        <v>0</v>
      </c>
      <c r="C37" s="28">
        <f>SUMIFS(дневник!$D$3:$D$24,дневник!$C$3:$C$24,$D$3,дневник!$B$3:$B$24,$A37,дневник!$E$3:$E$24,"расход")</f>
        <v>0</v>
      </c>
      <c r="D37" s="4"/>
      <c r="E37" s="22">
        <f>IF(DAY($F$4+F36)=29,29,"")</f>
        <v>29</v>
      </c>
      <c r="F37" s="20">
        <v>29</v>
      </c>
      <c r="G37" s="15"/>
      <c r="H37" s="15"/>
      <c r="I37" s="15"/>
      <c r="J37" s="15"/>
      <c r="K37" s="16"/>
      <c r="L37" s="15"/>
    </row>
    <row r="38" spans="1:12">
      <c r="A38" s="5">
        <f t="shared" si="1"/>
        <v>41728</v>
      </c>
      <c r="B38" s="28">
        <f>SUMIFS(дневник!$D$3:$D$24,дневник!$C$3:$C$24,$D$3,дневник!$B$3:$B$24,$A38,дневник!$E$3:$E$24,"приход")</f>
        <v>0</v>
      </c>
      <c r="C38" s="28">
        <f>SUMIFS(дневник!$D$3:$D$24,дневник!$C$3:$C$24,$D$3,дневник!$B$3:$B$24,$A38,дневник!$E$3:$E$24,"расход")</f>
        <v>0</v>
      </c>
      <c r="D38" s="4"/>
      <c r="E38" s="22">
        <f>IF(DAY($F$4+F37)=30,30,"")</f>
        <v>30</v>
      </c>
      <c r="F38" s="20">
        <v>30</v>
      </c>
      <c r="G38" s="15"/>
      <c r="H38" s="15"/>
      <c r="I38" s="15"/>
      <c r="J38" s="15"/>
      <c r="K38" s="16"/>
      <c r="L38" s="15"/>
    </row>
    <row r="39" spans="1:12">
      <c r="A39" s="5">
        <f t="shared" si="1"/>
        <v>41729</v>
      </c>
      <c r="B39" s="28">
        <f>SUMIFS(дневник!$D$3:$D$24,дневник!$C$3:$C$24,$D$3,дневник!$B$3:$B$24,$A39,дневник!$E$3:$E$24,"приход")</f>
        <v>0</v>
      </c>
      <c r="C39" s="28">
        <f>SUMIFS(дневник!$D$3:$D$24,дневник!$C$3:$C$24,$D$3,дневник!$B$3:$B$24,$A39,дневник!$E$3:$E$24,"расход")</f>
        <v>0</v>
      </c>
      <c r="D39" s="4"/>
      <c r="E39" s="22">
        <f>IF(DAY($F$4+F38)=31,31,"")</f>
        <v>31</v>
      </c>
      <c r="F39" s="20">
        <v>31</v>
      </c>
      <c r="G39" s="15"/>
      <c r="H39" s="15"/>
      <c r="I39" s="15"/>
      <c r="J39" s="15"/>
      <c r="K39" s="16"/>
      <c r="L39" s="15"/>
    </row>
    <row r="40" spans="1:12">
      <c r="A40" s="9"/>
      <c r="B40" s="10">
        <f>SUM(B9:B39)</f>
        <v>0</v>
      </c>
      <c r="C40" s="10">
        <f t="shared" ref="C40" si="2">SUM(C9:C39)</f>
        <v>0</v>
      </c>
      <c r="D40" s="11"/>
      <c r="E40" s="15"/>
      <c r="F40" s="15"/>
      <c r="G40" s="15"/>
      <c r="H40" s="15"/>
      <c r="I40" s="15"/>
      <c r="J40" s="15"/>
      <c r="K40" s="16"/>
      <c r="L40" s="15"/>
    </row>
    <row r="42" spans="1:12" ht="18.75">
      <c r="A42" s="6"/>
      <c r="B42" s="12" t="s">
        <v>18</v>
      </c>
      <c r="C42" s="7">
        <f>A9</f>
        <v>41699</v>
      </c>
      <c r="D42" s="31">
        <f>VLOOKUP(D3,K3:L18,2,0)</f>
        <v>45</v>
      </c>
      <c r="G42" s="32" t="s">
        <v>31</v>
      </c>
      <c r="H42" s="33"/>
      <c r="I42" s="33"/>
      <c r="J42" s="14"/>
    </row>
    <row r="44" spans="1:12">
      <c r="B44" s="12" t="s">
        <v>18</v>
      </c>
      <c r="C44" s="8">
        <f>DATE(YEAR(A9),MONTH(A9)+1,0)</f>
        <v>41729</v>
      </c>
      <c r="D44" s="30">
        <f>D42+B40-C40</f>
        <v>45</v>
      </c>
    </row>
  </sheetData>
  <dataValidations count="2">
    <dataValidation type="list" allowBlank="1" showInputMessage="1" showErrorMessage="1" sqref="B5 H4:H15">
      <formula1>$H$4:$H$15</formula1>
    </dataValidation>
    <dataValidation type="list" allowBlank="1" showInputMessage="1" showErrorMessage="1" sqref="D3">
      <formula1>товар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дневник</vt:lpstr>
      <vt:lpstr>товар</vt:lpstr>
      <vt:lpstr>действие</vt:lpstr>
      <vt:lpstr>товар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Slavik</cp:lastModifiedBy>
  <cp:lastPrinted>2014-10-21T19:46:10Z</cp:lastPrinted>
  <dcterms:created xsi:type="dcterms:W3CDTF">2014-10-21T18:35:25Z</dcterms:created>
  <dcterms:modified xsi:type="dcterms:W3CDTF">2014-11-16T18:04:31Z</dcterms:modified>
</cp:coreProperties>
</file>