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activeTab="2"/>
  </bookViews>
  <sheets>
    <sheet name="md" sheetId="3" r:id="rId1"/>
    <sheet name="Sheet2" sheetId="2" r:id="rId2"/>
    <sheet name="Sheet1" sheetId="1" r:id="rId3"/>
    <sheet name="Sheet4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K28" i="2" l="1"/>
  <c r="O27" i="2"/>
  <c r="J27" i="2"/>
  <c r="H27" i="2"/>
  <c r="G27" i="2"/>
  <c r="P26" i="2"/>
  <c r="M26" i="2"/>
  <c r="N26" i="2" s="1"/>
  <c r="L26" i="2"/>
  <c r="K26" i="2"/>
  <c r="P25" i="2"/>
  <c r="N25" i="2"/>
  <c r="M25" i="2"/>
  <c r="L25" i="2"/>
  <c r="K25" i="2"/>
  <c r="P24" i="2"/>
  <c r="M24" i="2"/>
  <c r="N24" i="2" s="1"/>
  <c r="L24" i="2"/>
  <c r="K24" i="2"/>
  <c r="P23" i="2"/>
  <c r="N23" i="2"/>
  <c r="M23" i="2"/>
  <c r="L23" i="2"/>
  <c r="K23" i="2"/>
  <c r="P22" i="2"/>
  <c r="M22" i="2"/>
  <c r="N22" i="2" s="1"/>
  <c r="L22" i="2"/>
  <c r="K22" i="2"/>
  <c r="P21" i="2"/>
  <c r="N21" i="2"/>
  <c r="M21" i="2"/>
  <c r="L21" i="2"/>
  <c r="K21" i="2"/>
  <c r="P20" i="2"/>
  <c r="M20" i="2"/>
  <c r="N20" i="2" s="1"/>
  <c r="L20" i="2"/>
  <c r="K20" i="2"/>
  <c r="P19" i="2"/>
  <c r="N19" i="2"/>
  <c r="M19" i="2"/>
  <c r="L19" i="2"/>
  <c r="K19" i="2"/>
  <c r="P18" i="2"/>
  <c r="M18" i="2"/>
  <c r="N18" i="2" s="1"/>
  <c r="L18" i="2"/>
  <c r="K18" i="2"/>
  <c r="P17" i="2"/>
  <c r="P27" i="2" s="1"/>
  <c r="N17" i="2"/>
  <c r="N27" i="2" s="1"/>
  <c r="M17" i="2"/>
  <c r="M27" i="2" s="1"/>
  <c r="L17" i="2"/>
  <c r="L27" i="2" s="1"/>
  <c r="H28" i="2" s="1"/>
  <c r="K17" i="2"/>
  <c r="K27" i="2" s="1"/>
  <c r="AE3" i="1" l="1"/>
  <c r="X3" i="1"/>
  <c r="Z3" i="1" s="1"/>
  <c r="Q3" i="1"/>
  <c r="AJ3" i="1"/>
  <c r="AI3" i="1"/>
  <c r="C3" i="1" l="1"/>
  <c r="B3" i="1"/>
  <c r="I3" i="1"/>
  <c r="P3" i="1" l="1"/>
  <c r="O3" i="1"/>
  <c r="W3" i="1"/>
  <c r="V3" i="1"/>
  <c r="U3" i="1"/>
  <c r="R3" i="1"/>
  <c r="N3" i="1"/>
  <c r="M3" i="1"/>
  <c r="L3" i="1"/>
  <c r="K3" i="1"/>
  <c r="J3" i="1"/>
  <c r="H3" i="1"/>
  <c r="G3" i="1"/>
  <c r="F3" i="1"/>
  <c r="S3" i="1"/>
  <c r="T3" i="1" l="1"/>
</calcChain>
</file>

<file path=xl/sharedStrings.xml><?xml version="1.0" encoding="utf-8"?>
<sst xmlns="http://schemas.openxmlformats.org/spreadsheetml/2006/main" count="196" uniqueCount="121">
  <si>
    <t xml:space="preserve">№ </t>
  </si>
  <si>
    <t xml:space="preserve">№ АП </t>
  </si>
  <si>
    <t>Вид продукта</t>
  </si>
  <si>
    <t>Производитель</t>
  </si>
  <si>
    <t>Дистрибьютор</t>
  </si>
  <si>
    <t>Дата выгрузки</t>
  </si>
  <si>
    <t>Вес 1 шт.</t>
  </si>
  <si>
    <t>Срок годности</t>
  </si>
  <si>
    <t>Вид брака</t>
  </si>
  <si>
    <t>Кол-во
шт.</t>
  </si>
  <si>
    <t>Вес     (в кг)</t>
  </si>
  <si>
    <t>Дата составления АП</t>
  </si>
  <si>
    <t>Дата отправки претензии</t>
  </si>
  <si>
    <t>Сколько дней до получения претензии</t>
  </si>
  <si>
    <t>Тип транспорта</t>
  </si>
  <si>
    <t>Транспортная компания</t>
  </si>
  <si>
    <t>Номер транспорта</t>
  </si>
  <si>
    <t>Решение</t>
  </si>
  <si>
    <t>Дата принятия решения</t>
  </si>
  <si>
    <t>Номер возвратной накладной</t>
  </si>
  <si>
    <t>Дата накладной</t>
  </si>
  <si>
    <t>Время на выставления с/ф</t>
  </si>
  <si>
    <t>Коментарий</t>
  </si>
  <si>
    <t>Грузополучатель</t>
  </si>
  <si>
    <t>*Данный акт заполняется при сдаче продукции клиенту на складе клиента</t>
  </si>
  <si>
    <t xml:space="preserve">Акт-претензия № </t>
  </si>
  <si>
    <t>от</t>
  </si>
  <si>
    <t>Город:</t>
  </si>
  <si>
    <t>Начало приёмки</t>
  </si>
  <si>
    <t xml:space="preserve">Окончание приёмки </t>
  </si>
  <si>
    <t>На расхождения, выявленные при разгрузке-приёмке продукции</t>
  </si>
  <si>
    <t>к накладной №</t>
  </si>
  <si>
    <t>счет-фактура №</t>
  </si>
  <si>
    <t>Поставщик:</t>
  </si>
  <si>
    <t>Грузоотправитель:</t>
  </si>
  <si>
    <t>Грузополучатель:</t>
  </si>
  <si>
    <t>Грузоперевозчик:</t>
  </si>
  <si>
    <t>Дата выгрузки:</t>
  </si>
  <si>
    <t>Водитель (ФИО):</t>
  </si>
  <si>
    <t>Гос № (транспорта):</t>
  </si>
  <si>
    <t>Номер пломбы:</t>
  </si>
  <si>
    <t>Температура в рефрижераторе (на момент выгрузки), t˚:</t>
  </si>
  <si>
    <t>№</t>
  </si>
  <si>
    <t>Код продукта</t>
  </si>
  <si>
    <t>Наименование Продукта</t>
  </si>
  <si>
    <t>Объем</t>
  </si>
  <si>
    <t>Штук в кор.</t>
  </si>
  <si>
    <t>По накладной</t>
  </si>
  <si>
    <t>По факту</t>
  </si>
  <si>
    <t>Цена</t>
  </si>
  <si>
    <t>Недостача</t>
  </si>
  <si>
    <t>Излишек</t>
  </si>
  <si>
    <t>Брак</t>
  </si>
  <si>
    <t>Комментарий</t>
  </si>
  <si>
    <t>артикул</t>
  </si>
  <si>
    <t>мл</t>
  </si>
  <si>
    <t>шт</t>
  </si>
  <si>
    <t>кор</t>
  </si>
  <si>
    <t>сумма</t>
  </si>
  <si>
    <t>Итого:</t>
  </si>
  <si>
    <t xml:space="preserve">Итого недостача и брак (сумма  и сумма прописью): </t>
  </si>
  <si>
    <t>тенге</t>
  </si>
  <si>
    <t>Примечание:</t>
  </si>
  <si>
    <t>Номера пломб соответствуют указанным в документах (да,нет)</t>
  </si>
  <si>
    <t>ДА</t>
  </si>
  <si>
    <t>Члены комиссии ознакомлены с правилами составления акта об установлении расхождений в количестве и качестве при приемке товарно-материальных ценностей и предупреждены об ответственности за подписание акта, содержащего данные, несоответствующие действительности.</t>
  </si>
  <si>
    <t>Члены комиссии:</t>
  </si>
  <si>
    <t>Заведующий складом дистрибьютора:</t>
  </si>
  <si>
    <t>(ФИО)</t>
  </si>
  <si>
    <t>Подпись</t>
  </si>
  <si>
    <t>Бухгалтер:</t>
  </si>
  <si>
    <t>м.п.</t>
  </si>
  <si>
    <t>Региональный представитель ТОО «Данон Беркут»:</t>
  </si>
  <si>
    <t>Представитель грузоотправителя (водитель-экспедитор):</t>
  </si>
  <si>
    <t>Код</t>
  </si>
  <si>
    <t>Название</t>
  </si>
  <si>
    <t>На какой день принято</t>
  </si>
  <si>
    <t># Накладной</t>
  </si>
  <si>
    <t>Дата Акта</t>
  </si>
  <si>
    <t>Грузо-отправитель</t>
  </si>
  <si>
    <t>Ответсвтенный</t>
  </si>
  <si>
    <t>Сумма по накладной</t>
  </si>
  <si>
    <t>Сумма брак/недостача</t>
  </si>
  <si>
    <t>Сумма илишек</t>
  </si>
  <si>
    <t>Счет-фактура №</t>
  </si>
  <si>
    <t>Дата счет-фактуры</t>
  </si>
  <si>
    <t>№ Доп счет фактуры</t>
  </si>
  <si>
    <t>Сумма по доп. с/ф</t>
  </si>
  <si>
    <t>Дата доп. счет фактуры</t>
  </si>
  <si>
    <t>Комменты</t>
  </si>
  <si>
    <t>Перевозчик</t>
  </si>
  <si>
    <t>Завод</t>
  </si>
  <si>
    <t>№ Счет-фактуры</t>
  </si>
  <si>
    <t>Сумма счет-фактуры</t>
  </si>
  <si>
    <t>Комент.</t>
  </si>
  <si>
    <t>№ Акта-претензии</t>
  </si>
  <si>
    <t>Дата акта-претензии</t>
  </si>
  <si>
    <t>Сумма по акта</t>
  </si>
  <si>
    <t>Время на выставление акта</t>
  </si>
  <si>
    <t>Общий вес накладной заказа в кг</t>
  </si>
  <si>
    <t>ООО "Данон Индустрия" Чехов</t>
  </si>
  <si>
    <t xml:space="preserve">ТОО «Данон Беркут» </t>
  </si>
  <si>
    <t>"ЮниМилк-Самара"</t>
  </si>
  <si>
    <t>"ЮниМилк-Ялуторовск"</t>
  </si>
  <si>
    <t>"ЮниМилк-Шадринск"</t>
  </si>
  <si>
    <t>Костанай</t>
  </si>
  <si>
    <t>19-00</t>
  </si>
  <si>
    <t>20-30</t>
  </si>
  <si>
    <t>70376</t>
  </si>
  <si>
    <t>10.11.2014</t>
  </si>
  <si>
    <r>
      <t xml:space="preserve">накладная </t>
    </r>
    <r>
      <rPr>
        <b/>
        <sz val="8"/>
        <color theme="1"/>
        <rFont val="Arial Unicode MS"/>
        <family val="2"/>
        <charset val="204"/>
      </rPr>
      <t>завода №</t>
    </r>
  </si>
  <si>
    <t>ТОО "Danon Berkut"</t>
  </si>
  <si>
    <t>ТОО Достар 2008</t>
  </si>
  <si>
    <r>
      <t xml:space="preserve">Тип транспортного средства: </t>
    </r>
    <r>
      <rPr>
        <b/>
        <sz val="8"/>
        <color theme="1"/>
        <rFont val="Tahoma"/>
        <family val="2"/>
        <charset val="204"/>
      </rPr>
      <t/>
    </r>
  </si>
  <si>
    <t>VOLVO</t>
  </si>
  <si>
    <t>Стикеев М.К.</t>
  </si>
  <si>
    <t>929HXA</t>
  </si>
  <si>
    <t>DRA11000SEFML09902</t>
  </si>
  <si>
    <t>Растишка йогурт Клубника</t>
  </si>
  <si>
    <t>DRA11000SEFML05602</t>
  </si>
  <si>
    <t>Растишка йогурт Лесная ягода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</si>
</sst>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d/mm/yy;@"/>
    <numFmt numFmtId="165" formatCode="[$-419]d\ mmm\ yy;@"/>
    <numFmt numFmtId="166" formatCode="h:mm;@"/>
    <numFmt numFmtId="167" formatCode="0;0\-;\-;@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0;\-0;\-;@"/>
    <numFmt numFmtId="172" formatCode="0.0;\-0.0;\-;@"/>
    <numFmt numFmtId="173" formatCode="0.00_ ;\-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</font>
    <font>
      <b/>
      <sz val="10"/>
      <name val="Calibri"/>
      <family val="2"/>
      <charset val="204"/>
    </font>
    <font>
      <sz val="8"/>
      <color theme="1"/>
      <name val="Arial Unicode MS"/>
      <family val="2"/>
      <charset val="204"/>
    </font>
    <font>
      <sz val="11"/>
      <color theme="1"/>
      <name val="Arial Unicode MS"/>
      <family val="2"/>
      <charset val="204"/>
    </font>
    <font>
      <b/>
      <sz val="12"/>
      <color theme="1"/>
      <name val="Arial Unicode MS"/>
      <family val="2"/>
      <charset val="204"/>
    </font>
    <font>
      <sz val="9"/>
      <color theme="1"/>
      <name val="Arial Unicode MS"/>
      <family val="2"/>
      <charset val="204"/>
    </font>
    <font>
      <b/>
      <sz val="8"/>
      <color theme="1"/>
      <name val="Arial Unicode MS"/>
      <family val="2"/>
      <charset val="204"/>
    </font>
    <font>
      <b/>
      <sz val="8"/>
      <color theme="1"/>
      <name val="Tahoma"/>
      <family val="2"/>
      <charset val="204"/>
    </font>
    <font>
      <b/>
      <i/>
      <u/>
      <sz val="8"/>
      <color theme="1"/>
      <name val="Arial Unicode MS"/>
      <family val="2"/>
      <charset val="204"/>
    </font>
    <font>
      <b/>
      <i/>
      <u/>
      <sz val="11"/>
      <color theme="1"/>
      <name val="Arial Unicode MS"/>
      <family val="2"/>
      <charset val="204"/>
    </font>
    <font>
      <b/>
      <sz val="9"/>
      <color theme="1"/>
      <name val="Arial Unicode MS"/>
      <family val="2"/>
      <charset val="204"/>
    </font>
    <font>
      <b/>
      <i/>
      <sz val="8"/>
      <color theme="1"/>
      <name val="Arial Unicode MS"/>
      <family val="2"/>
      <charset val="204"/>
    </font>
    <font>
      <u/>
      <sz val="11"/>
      <color theme="1"/>
      <name val="Arial Unicode MS"/>
      <family val="2"/>
      <charset val="204"/>
    </font>
    <font>
      <sz val="6"/>
      <color theme="1"/>
      <name val="Arial Unicode MS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8B8B8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16" fontId="0" fillId="0" borderId="0" xfId="0" applyNumberFormat="1"/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8" fontId="0" fillId="0" borderId="0" xfId="0" applyNumberFormat="1"/>
    <xf numFmtId="168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65" fontId="3" fillId="0" borderId="5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6" fontId="3" fillId="0" borderId="5" xfId="0" applyNumberFormat="1" applyFont="1" applyBorder="1" applyAlignment="1" applyProtection="1">
      <alignment horizontal="center"/>
      <protection locked="0"/>
    </xf>
    <xf numFmtId="166" fontId="3" fillId="0" borderId="5" xfId="0" applyNumberFormat="1" applyFont="1" applyBorder="1" applyProtection="1">
      <protection locked="0"/>
    </xf>
    <xf numFmtId="167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6" fillId="0" borderId="5" xfId="0" applyFont="1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49" fontId="3" fillId="0" borderId="5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49" fontId="3" fillId="0" borderId="5" xfId="0" applyNumberFormat="1" applyFont="1" applyBorder="1" applyProtection="1">
      <protection locked="0"/>
    </xf>
    <xf numFmtId="165" fontId="3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6" xfId="0" quotePrefix="1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Continuous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168" fontId="3" fillId="7" borderId="1" xfId="0" applyNumberFormat="1" applyFont="1" applyFill="1" applyBorder="1" applyAlignment="1">
      <alignment horizontal="right"/>
    </xf>
    <xf numFmtId="169" fontId="3" fillId="7" borderId="1" xfId="0" applyNumberFormat="1" applyFont="1" applyFill="1" applyBorder="1" applyAlignment="1">
      <alignment horizontal="right"/>
    </xf>
    <xf numFmtId="170" fontId="3" fillId="7" borderId="1" xfId="0" applyNumberFormat="1" applyFont="1" applyFill="1" applyBorder="1" applyAlignment="1">
      <alignment horizontal="right"/>
    </xf>
    <xf numFmtId="0" fontId="3" fillId="0" borderId="1" xfId="0" applyFont="1" applyBorder="1" applyProtection="1">
      <protection locked="0"/>
    </xf>
    <xf numFmtId="171" fontId="3" fillId="7" borderId="1" xfId="0" applyNumberFormat="1" applyFont="1" applyFill="1" applyBorder="1"/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165" fontId="3" fillId="0" borderId="1" xfId="0" applyNumberFormat="1" applyFont="1" applyBorder="1" applyAlignment="1" applyProtection="1">
      <alignment horizontal="justify" vertical="center"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  <xf numFmtId="171" fontId="3" fillId="6" borderId="1" xfId="0" applyNumberFormat="1" applyFont="1" applyFill="1" applyBorder="1"/>
    <xf numFmtId="172" fontId="3" fillId="6" borderId="1" xfId="0" applyNumberFormat="1" applyFont="1" applyFill="1" applyBorder="1" applyAlignment="1">
      <alignment horizontal="right"/>
    </xf>
    <xf numFmtId="171" fontId="3" fillId="6" borderId="1" xfId="0" applyNumberFormat="1" applyFont="1" applyFill="1" applyBorder="1" applyAlignment="1">
      <alignment horizontal="right"/>
    </xf>
    <xf numFmtId="171" fontId="7" fillId="6" borderId="1" xfId="0" applyNumberFormat="1" applyFont="1" applyFill="1" applyBorder="1"/>
    <xf numFmtId="0" fontId="9" fillId="8" borderId="0" xfId="0" applyFont="1" applyFill="1" applyAlignment="1">
      <alignment horizontal="right"/>
    </xf>
    <xf numFmtId="173" fontId="10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8" borderId="0" xfId="0" applyFont="1" applyFill="1" applyAlignment="1">
      <alignment horizontal="right"/>
    </xf>
    <xf numFmtId="0" fontId="12" fillId="8" borderId="0" xfId="0" applyFont="1" applyFill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3" fillId="8" borderId="0" xfId="0" applyFont="1" applyFill="1" applyAlignment="1">
      <alignment horizontal="left" wrapText="1"/>
    </xf>
    <xf numFmtId="0" fontId="3" fillId="8" borderId="0" xfId="0" applyFont="1" applyFill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0" xfId="0" applyFont="1"/>
    <xf numFmtId="0" fontId="4" fillId="0" borderId="5" xfId="0" applyFont="1" applyBorder="1" applyProtection="1">
      <protection locked="0"/>
    </xf>
    <xf numFmtId="0" fontId="3" fillId="0" borderId="0" xfId="0" applyFont="1" applyBorder="1"/>
    <xf numFmtId="0" fontId="4" fillId="0" borderId="5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protection locked="0"/>
    </xf>
  </cellXfs>
  <cellStyles count="1">
    <cellStyle name="Normal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khymSa/AppData/Local/Temp/notesE97E9E/~479383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khymSa/AppData/Local/Temp/notesE97E9E/&#1040;&#1050;&#1058;-&#1055;&#1088;&#1077;&#1090;&#1077;&#1085;&#1079;&#1080;&#1103;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СУММА"/>
      <sheetName val="Md"/>
    </sheetNames>
    <sheetDataSet>
      <sheetData sheetId="0"/>
      <sheetData sheetId="1">
        <row r="27">
          <cell r="C27" t="str">
            <v>пятьсот восемьдесят четыре тенге 62 тыин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СУММА"/>
      <sheetName val="Md"/>
    </sheetNames>
    <sheetDataSet>
      <sheetData sheetId="0"/>
      <sheetData sheetId="1">
        <row r="27">
          <cell r="C27" t="str">
            <v>одна тысяча сто пятьдесят две тенге 92 тыин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"/>
    </sheetView>
  </sheetViews>
  <sheetFormatPr defaultRowHeight="15" x14ac:dyDescent="0.25"/>
  <cols>
    <col min="1" max="1" width="47.85546875" bestFit="1" customWidth="1"/>
  </cols>
  <sheetData>
    <row r="1" spans="1:1" x14ac:dyDescent="0.25">
      <c r="A1" t="s">
        <v>100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101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3" workbookViewId="0">
      <selection activeCell="G8" sqref="G8"/>
    </sheetView>
  </sheetViews>
  <sheetFormatPr defaultRowHeight="15" x14ac:dyDescent="0.25"/>
  <sheetData>
    <row r="1" spans="1:17" ht="16.5" x14ac:dyDescent="0.3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7.25" x14ac:dyDescent="0.3">
      <c r="A2" s="25"/>
      <c r="B2" s="25"/>
      <c r="C2" s="26" t="s">
        <v>25</v>
      </c>
      <c r="D2" s="27">
        <v>1</v>
      </c>
      <c r="E2" s="27"/>
      <c r="F2" s="28" t="s">
        <v>26</v>
      </c>
      <c r="G2" s="29">
        <v>41955</v>
      </c>
      <c r="H2" s="28" t="s">
        <v>27</v>
      </c>
      <c r="I2" s="30" t="s">
        <v>105</v>
      </c>
      <c r="J2" s="30"/>
      <c r="K2" s="31" t="s">
        <v>28</v>
      </c>
      <c r="L2" s="31"/>
      <c r="M2" s="32" t="s">
        <v>106</v>
      </c>
      <c r="N2" s="32"/>
      <c r="O2" s="31" t="s">
        <v>29</v>
      </c>
      <c r="P2" s="31"/>
      <c r="Q2" s="33" t="s">
        <v>107</v>
      </c>
    </row>
    <row r="3" spans="1:17" ht="16.5" x14ac:dyDescent="0.3">
      <c r="A3" s="34" t="s">
        <v>30</v>
      </c>
      <c r="B3" s="34"/>
      <c r="C3" s="34"/>
      <c r="D3" s="34"/>
      <c r="E3" s="34"/>
      <c r="F3" s="3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6.5" x14ac:dyDescent="0.3">
      <c r="A4" s="25"/>
      <c r="B4" s="35" t="s">
        <v>31</v>
      </c>
      <c r="C4" s="36">
        <v>51096</v>
      </c>
      <c r="D4" s="24" t="s">
        <v>26</v>
      </c>
      <c r="E4" s="37">
        <v>41953</v>
      </c>
      <c r="F4" s="37"/>
      <c r="G4" s="38" t="s">
        <v>32</v>
      </c>
      <c r="H4" s="25"/>
      <c r="I4" s="39" t="s">
        <v>108</v>
      </c>
      <c r="J4" s="39"/>
      <c r="K4" s="40" t="s">
        <v>26</v>
      </c>
      <c r="L4" s="41" t="s">
        <v>109</v>
      </c>
      <c r="M4" s="25"/>
      <c r="N4" s="25"/>
      <c r="O4" s="25"/>
      <c r="P4" s="25"/>
      <c r="Q4" s="25"/>
    </row>
    <row r="5" spans="1:17" ht="16.5" x14ac:dyDescent="0.3">
      <c r="A5" s="25"/>
      <c r="B5" s="28" t="s">
        <v>110</v>
      </c>
      <c r="C5" s="36"/>
      <c r="D5" s="24" t="s">
        <v>26</v>
      </c>
      <c r="E5" s="37"/>
      <c r="F5" s="37"/>
      <c r="G5" s="38" t="s">
        <v>32</v>
      </c>
      <c r="H5" s="38"/>
      <c r="I5" s="42"/>
      <c r="J5" s="42"/>
      <c r="K5" s="43"/>
      <c r="L5" s="43"/>
      <c r="M5" s="43"/>
      <c r="N5" s="40"/>
      <c r="O5" s="43"/>
      <c r="P5" s="43"/>
      <c r="Q5" s="25"/>
    </row>
    <row r="6" spans="1:17" ht="16.5" x14ac:dyDescent="0.3">
      <c r="A6" s="25"/>
      <c r="B6" s="28"/>
      <c r="C6" s="28"/>
      <c r="D6" s="28"/>
      <c r="E6" s="28"/>
      <c r="F6" s="28"/>
      <c r="G6" s="25"/>
      <c r="H6" s="38"/>
      <c r="I6" s="38"/>
      <c r="J6" s="25"/>
      <c r="K6" s="44"/>
      <c r="L6" s="44"/>
      <c r="M6" s="44"/>
      <c r="N6" s="40"/>
      <c r="O6" s="44"/>
      <c r="P6" s="44"/>
      <c r="Q6" s="25"/>
    </row>
    <row r="7" spans="1:17" ht="16.5" x14ac:dyDescent="0.3">
      <c r="A7" s="25"/>
      <c r="B7" s="28" t="s">
        <v>33</v>
      </c>
      <c r="C7" s="29" t="s">
        <v>111</v>
      </c>
      <c r="D7" s="25"/>
      <c r="E7" s="25"/>
      <c r="F7" s="25"/>
      <c r="G7" s="25"/>
      <c r="H7" s="38"/>
      <c r="I7" s="38"/>
      <c r="J7" s="25"/>
      <c r="K7" s="45"/>
      <c r="L7" s="45"/>
      <c r="M7" s="45"/>
      <c r="N7" s="40"/>
      <c r="O7" s="43"/>
      <c r="P7" s="43"/>
      <c r="Q7" s="25"/>
    </row>
    <row r="8" spans="1:17" ht="16.5" x14ac:dyDescent="0.3">
      <c r="A8" s="25"/>
      <c r="B8" s="28" t="s">
        <v>34</v>
      </c>
      <c r="C8" s="29" t="s">
        <v>111</v>
      </c>
      <c r="D8" s="25"/>
      <c r="E8" s="25"/>
      <c r="F8" s="25"/>
      <c r="G8" s="25"/>
      <c r="H8" s="38"/>
      <c r="I8" s="38"/>
      <c r="J8" s="25"/>
      <c r="K8" s="45"/>
      <c r="L8" s="45"/>
      <c r="M8" s="25"/>
      <c r="N8" s="40"/>
      <c r="O8" s="45"/>
      <c r="P8" s="25"/>
      <c r="Q8" s="25"/>
    </row>
    <row r="9" spans="1:17" ht="16.5" x14ac:dyDescent="0.3">
      <c r="A9" s="25"/>
      <c r="B9" s="28" t="s">
        <v>35</v>
      </c>
      <c r="C9" s="29" t="s">
        <v>112</v>
      </c>
      <c r="D9" s="25"/>
      <c r="E9" s="25"/>
      <c r="F9" s="25"/>
      <c r="G9" s="25"/>
      <c r="H9" s="38"/>
      <c r="I9" s="38"/>
      <c r="J9" s="25"/>
      <c r="K9" s="45"/>
      <c r="L9" s="45"/>
      <c r="M9" s="25"/>
      <c r="N9" s="25"/>
      <c r="O9" s="45"/>
      <c r="P9" s="25"/>
      <c r="Q9" s="25"/>
    </row>
    <row r="10" spans="1:17" ht="16.5" x14ac:dyDescent="0.3">
      <c r="A10" s="25"/>
      <c r="B10" s="28" t="s">
        <v>36</v>
      </c>
      <c r="C10" s="29"/>
      <c r="D10" s="25"/>
      <c r="E10" s="25"/>
      <c r="F10" s="25"/>
      <c r="G10" s="25"/>
      <c r="H10" s="38"/>
      <c r="I10" s="38"/>
      <c r="J10" s="25"/>
      <c r="K10" s="45"/>
      <c r="L10" s="45"/>
      <c r="M10" s="25"/>
      <c r="N10" s="25"/>
      <c r="O10" s="45"/>
      <c r="P10" s="45"/>
      <c r="Q10" s="25"/>
    </row>
    <row r="11" spans="1:17" ht="16.5" x14ac:dyDescent="0.3">
      <c r="A11" s="25"/>
      <c r="B11" s="28" t="s">
        <v>37</v>
      </c>
      <c r="C11" s="29">
        <v>41954</v>
      </c>
      <c r="D11" s="25"/>
      <c r="E11" s="25"/>
      <c r="F11" s="25"/>
      <c r="G11" s="25"/>
      <c r="H11" s="28" t="s">
        <v>113</v>
      </c>
      <c r="I11" s="42" t="s">
        <v>114</v>
      </c>
      <c r="J11" s="42"/>
      <c r="K11" s="45"/>
      <c r="L11" s="45"/>
      <c r="M11" s="46"/>
      <c r="N11" s="25"/>
      <c r="O11" s="45"/>
      <c r="P11" s="45"/>
      <c r="Q11" s="25"/>
    </row>
    <row r="12" spans="1:17" ht="16.5" x14ac:dyDescent="0.3">
      <c r="A12" s="25"/>
      <c r="B12" s="28" t="s">
        <v>38</v>
      </c>
      <c r="C12" s="47" t="s">
        <v>115</v>
      </c>
      <c r="D12" s="25"/>
      <c r="E12" s="25"/>
      <c r="F12" s="25"/>
      <c r="G12" s="25"/>
      <c r="H12" s="28" t="s">
        <v>39</v>
      </c>
      <c r="I12" s="48" t="s">
        <v>116</v>
      </c>
      <c r="J12" s="48"/>
      <c r="K12" s="45"/>
      <c r="L12" s="45"/>
      <c r="M12" s="46"/>
      <c r="N12" s="25"/>
      <c r="O12" s="45"/>
      <c r="P12" s="45"/>
      <c r="Q12" s="25"/>
    </row>
    <row r="13" spans="1:17" ht="16.5" x14ac:dyDescent="0.3">
      <c r="A13" s="25"/>
      <c r="B13" s="49"/>
      <c r="C13" s="49"/>
      <c r="D13" s="25"/>
      <c r="E13" s="25"/>
      <c r="F13" s="25"/>
      <c r="G13" s="25"/>
      <c r="H13" s="35" t="s">
        <v>40</v>
      </c>
      <c r="I13" s="48">
        <v>3568384</v>
      </c>
      <c r="J13" s="48"/>
      <c r="K13" s="45"/>
      <c r="L13" s="45"/>
      <c r="M13" s="46"/>
      <c r="N13" s="25"/>
      <c r="O13" s="45"/>
      <c r="P13" s="45"/>
      <c r="Q13" s="25"/>
    </row>
    <row r="14" spans="1:17" ht="16.5" x14ac:dyDescent="0.3">
      <c r="A14" s="25"/>
      <c r="B14" s="25"/>
      <c r="C14" s="25"/>
      <c r="D14" s="25"/>
      <c r="E14" s="25"/>
      <c r="F14" s="25"/>
      <c r="G14" s="25"/>
      <c r="H14" s="35" t="s">
        <v>41</v>
      </c>
      <c r="I14" s="50">
        <v>2.8</v>
      </c>
      <c r="J14" s="51"/>
      <c r="K14" s="45"/>
      <c r="L14" s="45"/>
      <c r="M14" s="46"/>
      <c r="N14" s="25"/>
      <c r="O14" s="45"/>
      <c r="P14" s="45"/>
      <c r="Q14" s="25"/>
    </row>
    <row r="15" spans="1:17" ht="25.5" x14ac:dyDescent="0.25">
      <c r="A15" s="52" t="s">
        <v>42</v>
      </c>
      <c r="B15" s="53" t="s">
        <v>43</v>
      </c>
      <c r="C15" s="54" t="s">
        <v>44</v>
      </c>
      <c r="D15" s="55" t="s">
        <v>45</v>
      </c>
      <c r="E15" s="54" t="s">
        <v>46</v>
      </c>
      <c r="F15" s="56" t="s">
        <v>7</v>
      </c>
      <c r="G15" s="55" t="s">
        <v>47</v>
      </c>
      <c r="H15" s="55" t="s">
        <v>48</v>
      </c>
      <c r="I15" s="55" t="s">
        <v>49</v>
      </c>
      <c r="J15" s="52" t="s">
        <v>50</v>
      </c>
      <c r="K15" s="52"/>
      <c r="L15" s="52"/>
      <c r="M15" s="52" t="s">
        <v>51</v>
      </c>
      <c r="N15" s="52"/>
      <c r="O15" s="52" t="s">
        <v>52</v>
      </c>
      <c r="P15" s="52"/>
      <c r="Q15" s="54" t="s">
        <v>53</v>
      </c>
    </row>
    <row r="16" spans="1:17" x14ac:dyDescent="0.25">
      <c r="A16" s="52"/>
      <c r="B16" s="55" t="s">
        <v>54</v>
      </c>
      <c r="C16" s="57"/>
      <c r="D16" s="55" t="s">
        <v>55</v>
      </c>
      <c r="E16" s="57"/>
      <c r="F16" s="55" t="s">
        <v>56</v>
      </c>
      <c r="G16" s="55" t="s">
        <v>56</v>
      </c>
      <c r="H16" s="55" t="s">
        <v>56</v>
      </c>
      <c r="I16" s="55" t="s">
        <v>56</v>
      </c>
      <c r="J16" s="55" t="s">
        <v>56</v>
      </c>
      <c r="K16" s="55" t="s">
        <v>57</v>
      </c>
      <c r="L16" s="55" t="s">
        <v>58</v>
      </c>
      <c r="M16" s="55" t="s">
        <v>57</v>
      </c>
      <c r="N16" s="55" t="s">
        <v>58</v>
      </c>
      <c r="O16" s="55" t="s">
        <v>56</v>
      </c>
      <c r="P16" s="55" t="s">
        <v>58</v>
      </c>
      <c r="Q16" s="57"/>
    </row>
    <row r="17" spans="1:17" ht="38.25" x14ac:dyDescent="0.25">
      <c r="A17" s="58">
        <v>1</v>
      </c>
      <c r="B17" s="59" t="s">
        <v>117</v>
      </c>
      <c r="C17" s="59" t="s">
        <v>118</v>
      </c>
      <c r="D17" s="58">
        <v>110</v>
      </c>
      <c r="E17" s="59">
        <v>24</v>
      </c>
      <c r="F17" s="60">
        <v>41977</v>
      </c>
      <c r="G17" s="59">
        <v>1320</v>
      </c>
      <c r="H17" s="59">
        <v>1320</v>
      </c>
      <c r="I17" s="59"/>
      <c r="J17" s="59"/>
      <c r="K17" s="61">
        <f>IFERROR(J17/E17,"-")</f>
        <v>0</v>
      </c>
      <c r="L17" s="62">
        <f>J17*I17</f>
        <v>0</v>
      </c>
      <c r="M17" s="61">
        <f>IFERROR(IF((G17-H17)/E17&lt;0,(H17-G17)/E17,0),"-")</f>
        <v>0</v>
      </c>
      <c r="N17" s="63">
        <f>IFERROR(M17*E17*I17,"-")</f>
        <v>0</v>
      </c>
      <c r="O17" s="64">
        <v>2</v>
      </c>
      <c r="P17" s="65">
        <f>O17*I17</f>
        <v>0</v>
      </c>
      <c r="Q17" s="66"/>
    </row>
    <row r="18" spans="1:17" ht="51" x14ac:dyDescent="0.25">
      <c r="A18" s="58">
        <v>2</v>
      </c>
      <c r="B18" s="67" t="s">
        <v>119</v>
      </c>
      <c r="C18" s="67" t="s">
        <v>120</v>
      </c>
      <c r="D18" s="58">
        <v>110</v>
      </c>
      <c r="E18" s="67">
        <v>24</v>
      </c>
      <c r="F18" s="68">
        <v>41977</v>
      </c>
      <c r="G18" s="67">
        <v>1320</v>
      </c>
      <c r="H18" s="67">
        <v>1320</v>
      </c>
      <c r="I18" s="67"/>
      <c r="J18" s="67"/>
      <c r="K18" s="61">
        <f t="shared" ref="K18:K26" si="0">IFERROR(J18/E18,"-")</f>
        <v>0</v>
      </c>
      <c r="L18" s="62">
        <f t="shared" ref="L18:L26" si="1">J18*I18</f>
        <v>0</v>
      </c>
      <c r="M18" s="61">
        <f t="shared" ref="M18:M26" si="2">IFERROR(IF((G18-H18)/E18&lt;0,(H18-G18)/E18,0),"-")</f>
        <v>0</v>
      </c>
      <c r="N18" s="63">
        <f t="shared" ref="N18:N26" si="3">IFERROR(M18*E18*I18,"-")</f>
        <v>0</v>
      </c>
      <c r="O18" s="64">
        <v>17</v>
      </c>
      <c r="P18" s="65">
        <f t="shared" ref="P18:P26" si="4">O18*I18</f>
        <v>0</v>
      </c>
      <c r="Q18" s="66"/>
    </row>
    <row r="19" spans="1:17" x14ac:dyDescent="0.25">
      <c r="A19" s="58">
        <v>3</v>
      </c>
      <c r="B19" s="67"/>
      <c r="C19" s="67"/>
      <c r="D19" s="58"/>
      <c r="E19" s="67"/>
      <c r="F19" s="68"/>
      <c r="G19" s="67"/>
      <c r="H19" s="67"/>
      <c r="I19" s="67"/>
      <c r="J19" s="67"/>
      <c r="K19" s="61" t="str">
        <f t="shared" si="0"/>
        <v>-</v>
      </c>
      <c r="L19" s="62">
        <f t="shared" si="1"/>
        <v>0</v>
      </c>
      <c r="M19" s="61" t="str">
        <f t="shared" si="2"/>
        <v>-</v>
      </c>
      <c r="N19" s="63" t="str">
        <f t="shared" si="3"/>
        <v>-</v>
      </c>
      <c r="O19" s="64"/>
      <c r="P19" s="65">
        <f t="shared" si="4"/>
        <v>0</v>
      </c>
      <c r="Q19" s="66"/>
    </row>
    <row r="20" spans="1:17" x14ac:dyDescent="0.25">
      <c r="A20" s="58">
        <v>4</v>
      </c>
      <c r="B20" s="67"/>
      <c r="C20" s="67"/>
      <c r="D20" s="58"/>
      <c r="E20" s="67"/>
      <c r="F20" s="68"/>
      <c r="G20" s="67"/>
      <c r="H20" s="67"/>
      <c r="I20" s="67"/>
      <c r="J20" s="67"/>
      <c r="K20" s="61" t="str">
        <f t="shared" si="0"/>
        <v>-</v>
      </c>
      <c r="L20" s="62">
        <f t="shared" si="1"/>
        <v>0</v>
      </c>
      <c r="M20" s="61" t="str">
        <f t="shared" si="2"/>
        <v>-</v>
      </c>
      <c r="N20" s="63" t="str">
        <f t="shared" si="3"/>
        <v>-</v>
      </c>
      <c r="O20" s="64"/>
      <c r="P20" s="65">
        <f t="shared" si="4"/>
        <v>0</v>
      </c>
      <c r="Q20" s="66"/>
    </row>
    <row r="21" spans="1:17" x14ac:dyDescent="0.25">
      <c r="A21" s="58">
        <v>5</v>
      </c>
      <c r="B21" s="67"/>
      <c r="C21" s="67"/>
      <c r="D21" s="58"/>
      <c r="E21" s="67"/>
      <c r="F21" s="68"/>
      <c r="G21" s="67"/>
      <c r="H21" s="67"/>
      <c r="I21" s="67"/>
      <c r="J21" s="67"/>
      <c r="K21" s="61" t="str">
        <f t="shared" si="0"/>
        <v>-</v>
      </c>
      <c r="L21" s="62">
        <f t="shared" si="1"/>
        <v>0</v>
      </c>
      <c r="M21" s="61" t="str">
        <f t="shared" si="2"/>
        <v>-</v>
      </c>
      <c r="N21" s="63" t="str">
        <f t="shared" si="3"/>
        <v>-</v>
      </c>
      <c r="O21" s="64"/>
      <c r="P21" s="65">
        <f t="shared" si="4"/>
        <v>0</v>
      </c>
      <c r="Q21" s="66"/>
    </row>
    <row r="22" spans="1:17" x14ac:dyDescent="0.25">
      <c r="A22" s="58">
        <v>6</v>
      </c>
      <c r="B22" s="67"/>
      <c r="C22" s="67"/>
      <c r="D22" s="58"/>
      <c r="E22" s="67"/>
      <c r="F22" s="68"/>
      <c r="G22" s="67"/>
      <c r="H22" s="67"/>
      <c r="I22" s="67"/>
      <c r="J22" s="67"/>
      <c r="K22" s="61" t="str">
        <f t="shared" si="0"/>
        <v>-</v>
      </c>
      <c r="L22" s="62">
        <f t="shared" si="1"/>
        <v>0</v>
      </c>
      <c r="M22" s="61" t="str">
        <f t="shared" si="2"/>
        <v>-</v>
      </c>
      <c r="N22" s="63" t="str">
        <f t="shared" si="3"/>
        <v>-</v>
      </c>
      <c r="O22" s="64"/>
      <c r="P22" s="65">
        <f t="shared" si="4"/>
        <v>0</v>
      </c>
      <c r="Q22" s="66"/>
    </row>
    <row r="23" spans="1:17" x14ac:dyDescent="0.25">
      <c r="A23" s="58">
        <v>7</v>
      </c>
      <c r="B23" s="67"/>
      <c r="C23" s="67"/>
      <c r="D23" s="58"/>
      <c r="E23" s="67"/>
      <c r="F23" s="68"/>
      <c r="G23" s="67"/>
      <c r="H23" s="67"/>
      <c r="I23" s="67"/>
      <c r="J23" s="67"/>
      <c r="K23" s="61" t="str">
        <f t="shared" si="0"/>
        <v>-</v>
      </c>
      <c r="L23" s="62">
        <f t="shared" si="1"/>
        <v>0</v>
      </c>
      <c r="M23" s="61" t="str">
        <f t="shared" si="2"/>
        <v>-</v>
      </c>
      <c r="N23" s="63" t="str">
        <f t="shared" si="3"/>
        <v>-</v>
      </c>
      <c r="O23" s="64"/>
      <c r="P23" s="65">
        <f t="shared" si="4"/>
        <v>0</v>
      </c>
      <c r="Q23" s="66"/>
    </row>
    <row r="24" spans="1:17" x14ac:dyDescent="0.25">
      <c r="A24" s="58">
        <v>8</v>
      </c>
      <c r="B24" s="67"/>
      <c r="C24" s="67"/>
      <c r="D24" s="58"/>
      <c r="E24" s="67"/>
      <c r="F24" s="68"/>
      <c r="G24" s="67"/>
      <c r="H24" s="67"/>
      <c r="I24" s="67"/>
      <c r="J24" s="67"/>
      <c r="K24" s="61" t="str">
        <f t="shared" si="0"/>
        <v>-</v>
      </c>
      <c r="L24" s="62">
        <f t="shared" si="1"/>
        <v>0</v>
      </c>
      <c r="M24" s="61" t="str">
        <f t="shared" si="2"/>
        <v>-</v>
      </c>
      <c r="N24" s="63" t="str">
        <f t="shared" si="3"/>
        <v>-</v>
      </c>
      <c r="O24" s="64"/>
      <c r="P24" s="65">
        <f t="shared" si="4"/>
        <v>0</v>
      </c>
      <c r="Q24" s="66"/>
    </row>
    <row r="25" spans="1:17" x14ac:dyDescent="0.25">
      <c r="A25" s="58">
        <v>9</v>
      </c>
      <c r="B25" s="67"/>
      <c r="C25" s="67"/>
      <c r="D25" s="58"/>
      <c r="E25" s="67"/>
      <c r="F25" s="68"/>
      <c r="G25" s="67"/>
      <c r="H25" s="67"/>
      <c r="I25" s="67"/>
      <c r="J25" s="67"/>
      <c r="K25" s="61" t="str">
        <f t="shared" si="0"/>
        <v>-</v>
      </c>
      <c r="L25" s="62">
        <f t="shared" si="1"/>
        <v>0</v>
      </c>
      <c r="M25" s="61" t="str">
        <f t="shared" si="2"/>
        <v>-</v>
      </c>
      <c r="N25" s="63" t="str">
        <f t="shared" si="3"/>
        <v>-</v>
      </c>
      <c r="O25" s="64"/>
      <c r="P25" s="65">
        <f t="shared" si="4"/>
        <v>0</v>
      </c>
      <c r="Q25" s="66"/>
    </row>
    <row r="26" spans="1:17" x14ac:dyDescent="0.25">
      <c r="A26" s="58">
        <v>10</v>
      </c>
      <c r="B26" s="66"/>
      <c r="C26" s="66"/>
      <c r="D26" s="66"/>
      <c r="E26" s="66"/>
      <c r="F26" s="69"/>
      <c r="G26" s="66"/>
      <c r="H26" s="66"/>
      <c r="I26" s="66"/>
      <c r="J26" s="66"/>
      <c r="K26" s="61" t="str">
        <f t="shared" si="0"/>
        <v>-</v>
      </c>
      <c r="L26" s="62">
        <f t="shared" si="1"/>
        <v>0</v>
      </c>
      <c r="M26" s="61" t="str">
        <f t="shared" si="2"/>
        <v>-</v>
      </c>
      <c r="N26" s="63" t="str">
        <f t="shared" si="3"/>
        <v>-</v>
      </c>
      <c r="O26" s="64"/>
      <c r="P26" s="65">
        <f t="shared" si="4"/>
        <v>0</v>
      </c>
      <c r="Q26" s="66"/>
    </row>
    <row r="27" spans="1:17" x14ac:dyDescent="0.25">
      <c r="A27" s="55"/>
      <c r="B27" s="55"/>
      <c r="C27" s="55" t="s">
        <v>59</v>
      </c>
      <c r="D27" s="55"/>
      <c r="E27" s="55"/>
      <c r="F27" s="55"/>
      <c r="G27" s="55">
        <f>SUM(G17:G26)</f>
        <v>2640</v>
      </c>
      <c r="H27" s="55">
        <f>SUM(H17:H26)</f>
        <v>2640</v>
      </c>
      <c r="I27" s="55"/>
      <c r="J27" s="70">
        <f>SUM(J17:J26)</f>
        <v>0</v>
      </c>
      <c r="K27" s="71">
        <f t="shared" ref="K27:P27" si="5">SUM(K17:K26)</f>
        <v>0</v>
      </c>
      <c r="L27" s="72">
        <f t="shared" si="5"/>
        <v>0</v>
      </c>
      <c r="M27" s="72">
        <f t="shared" si="5"/>
        <v>0</v>
      </c>
      <c r="N27" s="72">
        <f t="shared" si="5"/>
        <v>0</v>
      </c>
      <c r="O27" s="70">
        <f t="shared" si="5"/>
        <v>19</v>
      </c>
      <c r="P27" s="73">
        <f t="shared" si="5"/>
        <v>0</v>
      </c>
      <c r="Q27" s="55"/>
    </row>
    <row r="28" spans="1:17" ht="16.5" x14ac:dyDescent="0.3">
      <c r="A28" s="74" t="s">
        <v>60</v>
      </c>
      <c r="B28" s="74"/>
      <c r="C28" s="74"/>
      <c r="D28" s="74"/>
      <c r="E28" s="74"/>
      <c r="F28" s="74"/>
      <c r="G28" s="74"/>
      <c r="H28" s="75">
        <f>L27+P27</f>
        <v>0</v>
      </c>
      <c r="I28" s="75"/>
      <c r="J28" s="76" t="s">
        <v>61</v>
      </c>
      <c r="K28" s="77" t="str">
        <f>[2]СУММА!C27</f>
        <v>одна тысяча сто пятьдесят две тенге 92 тыин</v>
      </c>
      <c r="L28" s="25"/>
      <c r="M28" s="25"/>
      <c r="N28" s="25"/>
      <c r="O28" s="25"/>
      <c r="P28" s="25"/>
      <c r="Q28" s="25"/>
    </row>
    <row r="29" spans="1:17" ht="16.5" x14ac:dyDescent="0.3">
      <c r="A29" s="25"/>
      <c r="B29" s="35" t="s">
        <v>62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6.5" x14ac:dyDescent="0.3">
      <c r="A30" s="25"/>
      <c r="B30" s="79" t="s">
        <v>63</v>
      </c>
      <c r="C30" s="79"/>
      <c r="D30" s="79"/>
      <c r="E30" s="79"/>
      <c r="F30" s="79"/>
      <c r="G30" s="80" t="s">
        <v>64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5">
      <c r="A31" s="82" t="s">
        <v>65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ht="16.5" x14ac:dyDescent="0.3">
      <c r="A32" s="25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ht="16.5" x14ac:dyDescent="0.3">
      <c r="A33" s="84" t="s">
        <v>66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1"/>
      <c r="P33" s="51"/>
      <c r="Q33" s="51"/>
    </row>
    <row r="34" spans="1:17" ht="16.5" x14ac:dyDescent="0.3">
      <c r="A34" s="25"/>
      <c r="B34" s="85"/>
      <c r="C34" s="25"/>
      <c r="D34" s="28" t="s">
        <v>67</v>
      </c>
      <c r="E34" s="86" t="s">
        <v>68</v>
      </c>
      <c r="F34" s="27"/>
      <c r="G34" s="27"/>
      <c r="H34" s="27"/>
      <c r="I34" s="87"/>
      <c r="J34" s="88" t="s">
        <v>69</v>
      </c>
      <c r="K34" s="89"/>
      <c r="L34" s="89"/>
      <c r="M34" s="25"/>
      <c r="N34" s="25"/>
      <c r="O34" s="51"/>
      <c r="P34" s="51"/>
      <c r="Q34" s="51"/>
    </row>
    <row r="35" spans="1:17" ht="16.5" x14ac:dyDescent="0.3">
      <c r="A35" s="25"/>
      <c r="B35" s="85"/>
      <c r="C35" s="25"/>
      <c r="D35" s="28" t="s">
        <v>70</v>
      </c>
      <c r="E35" s="86" t="s">
        <v>68</v>
      </c>
      <c r="F35" s="90"/>
      <c r="G35" s="90"/>
      <c r="H35" s="90"/>
      <c r="I35" s="91"/>
      <c r="J35" s="24" t="s">
        <v>69</v>
      </c>
      <c r="K35" s="92"/>
      <c r="L35" s="92"/>
      <c r="M35" s="25"/>
      <c r="N35" s="25" t="s">
        <v>71</v>
      </c>
      <c r="O35" s="51"/>
      <c r="P35" s="51"/>
      <c r="Q35" s="51"/>
    </row>
    <row r="36" spans="1:17" ht="16.5" x14ac:dyDescent="0.3">
      <c r="A36" s="25"/>
      <c r="B36" s="85"/>
      <c r="C36" s="25"/>
      <c r="D36" s="28" t="s">
        <v>72</v>
      </c>
      <c r="E36" s="86" t="s">
        <v>68</v>
      </c>
      <c r="F36" s="27"/>
      <c r="G36" s="27"/>
      <c r="H36" s="27"/>
      <c r="I36" s="91"/>
      <c r="J36" s="24" t="s">
        <v>69</v>
      </c>
      <c r="K36" s="92"/>
      <c r="L36" s="92"/>
      <c r="M36" s="25"/>
      <c r="N36" s="25"/>
      <c r="O36" s="51"/>
      <c r="P36" s="51"/>
      <c r="Q36" s="51"/>
    </row>
    <row r="37" spans="1:17" ht="16.5" x14ac:dyDescent="0.3">
      <c r="A37" s="25"/>
      <c r="B37" s="85"/>
      <c r="C37" s="25"/>
      <c r="D37" s="28" t="s">
        <v>73</v>
      </c>
      <c r="E37" s="86" t="s">
        <v>68</v>
      </c>
      <c r="F37" s="90"/>
      <c r="G37" s="90"/>
      <c r="H37" s="90"/>
      <c r="I37" s="91"/>
      <c r="J37" s="24" t="s">
        <v>69</v>
      </c>
      <c r="K37" s="92"/>
      <c r="L37" s="92"/>
      <c r="M37" s="25"/>
      <c r="N37" s="25"/>
      <c r="O37" s="51"/>
      <c r="P37" s="51"/>
      <c r="Q37" s="51"/>
    </row>
  </sheetData>
  <mergeCells count="32">
    <mergeCell ref="O5:P5"/>
    <mergeCell ref="D2:E2"/>
    <mergeCell ref="I2:J2"/>
    <mergeCell ref="K2:L2"/>
    <mergeCell ref="M2:N2"/>
    <mergeCell ref="O2:P2"/>
    <mergeCell ref="A3:F3"/>
    <mergeCell ref="E4:F4"/>
    <mergeCell ref="I4:J4"/>
    <mergeCell ref="E5:F5"/>
    <mergeCell ref="I5:J5"/>
    <mergeCell ref="K5:M5"/>
    <mergeCell ref="O7:P7"/>
    <mergeCell ref="I11:J11"/>
    <mergeCell ref="I12:J12"/>
    <mergeCell ref="I13:J13"/>
    <mergeCell ref="A15:A16"/>
    <mergeCell ref="C15:C16"/>
    <mergeCell ref="E15:E16"/>
    <mergeCell ref="J15:L15"/>
    <mergeCell ref="M15:N15"/>
    <mergeCell ref="O15:P15"/>
    <mergeCell ref="F34:H34"/>
    <mergeCell ref="F35:H35"/>
    <mergeCell ref="F36:H36"/>
    <mergeCell ref="F37:H37"/>
    <mergeCell ref="Q15:Q16"/>
    <mergeCell ref="A28:G28"/>
    <mergeCell ref="H28:I28"/>
    <mergeCell ref="C29:Q29"/>
    <mergeCell ref="B30:F30"/>
    <mergeCell ref="A31:Q31"/>
  </mergeCells>
  <conditionalFormatting sqref="D2:E2">
    <cfRule type="containsBlanks" dxfId="29" priority="15">
      <formula>LEN(TRIM(D2))=0</formula>
    </cfRule>
  </conditionalFormatting>
  <conditionalFormatting sqref="G2">
    <cfRule type="containsBlanks" dxfId="27" priority="14">
      <formula>LEN(TRIM(G2))=0</formula>
    </cfRule>
  </conditionalFormatting>
  <conditionalFormatting sqref="I2:J2">
    <cfRule type="containsBlanks" dxfId="25" priority="13">
      <formula>LEN(TRIM(I2))=0</formula>
    </cfRule>
  </conditionalFormatting>
  <conditionalFormatting sqref="M2:N2">
    <cfRule type="containsBlanks" dxfId="23" priority="12">
      <formula>LEN(TRIM(M2))=0</formula>
    </cfRule>
  </conditionalFormatting>
  <conditionalFormatting sqref="Q2">
    <cfRule type="containsBlanks" dxfId="21" priority="11">
      <formula>LEN(TRIM(Q2))=0</formula>
    </cfRule>
  </conditionalFormatting>
  <conditionalFormatting sqref="C4">
    <cfRule type="containsBlanks" dxfId="19" priority="10">
      <formula>LEN(TRIM(C4))=0</formula>
    </cfRule>
  </conditionalFormatting>
  <conditionalFormatting sqref="C7:C12">
    <cfRule type="containsBlanks" dxfId="17" priority="9">
      <formula>LEN(TRIM(C7))=0</formula>
    </cfRule>
  </conditionalFormatting>
  <conditionalFormatting sqref="E4:F4">
    <cfRule type="containsBlanks" dxfId="15" priority="8">
      <formula>LEN(TRIM(E4))=0</formula>
    </cfRule>
  </conditionalFormatting>
  <conditionalFormatting sqref="I4">
    <cfRule type="containsBlanks" dxfId="13" priority="7">
      <formula>LEN(TRIM(I4))=0</formula>
    </cfRule>
  </conditionalFormatting>
  <conditionalFormatting sqref="L4">
    <cfRule type="containsBlanks" dxfId="11" priority="6">
      <formula>LEN(TRIM(L4))=0</formula>
    </cfRule>
  </conditionalFormatting>
  <conditionalFormatting sqref="I11:I13">
    <cfRule type="containsBlanks" dxfId="9" priority="5">
      <formula>LEN(TRIM(I11))=0</formula>
    </cfRule>
  </conditionalFormatting>
  <conditionalFormatting sqref="I14">
    <cfRule type="containsBlanks" dxfId="7" priority="4">
      <formula>LEN(TRIM(I14))=0</formula>
    </cfRule>
  </conditionalFormatting>
  <conditionalFormatting sqref="C5">
    <cfRule type="containsBlanks" dxfId="5" priority="3">
      <formula>LEN(TRIM(C5))=0</formula>
    </cfRule>
  </conditionalFormatting>
  <conditionalFormatting sqref="E5:F5">
    <cfRule type="containsBlanks" dxfId="3" priority="2">
      <formula>LEN(TRIM(E5))=0</formula>
    </cfRule>
  </conditionalFormatting>
  <conditionalFormatting sqref="I5">
    <cfRule type="containsBlanks" dxfId="1" priority="1">
      <formula>LEN(TRIM(I5))=0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[2]Md!#REF!</xm:f>
          </x14:formula1>
          <xm:sqref>I11</xm:sqref>
        </x14:dataValidation>
        <x14:dataValidation type="list" allowBlank="1" showInputMessage="1" showErrorMessage="1">
          <x14:formula1>
            <xm:f>[2]Md!#REF!</xm:f>
          </x14:formula1>
          <xm:sqref>C7</xm:sqref>
        </x14:dataValidation>
        <x14:dataValidation type="list" allowBlank="1" showInputMessage="1" showErrorMessage="1">
          <x14:formula1>
            <xm:f>[2]Md!#REF!</xm:f>
          </x14:formula1>
          <xm:sqref>C8</xm:sqref>
        </x14:dataValidation>
        <x14:dataValidation type="list" allowBlank="1" showInputMessage="1" showErrorMessage="1">
          <x14:formula1>
            <xm:f>[2]Md!#REF!</xm:f>
          </x14:formula1>
          <xm:sqref>A3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tabSelected="1" workbookViewId="0">
      <selection activeCell="C8" sqref="C8"/>
    </sheetView>
  </sheetViews>
  <sheetFormatPr defaultRowHeight="15" outlineLevelCol="1" x14ac:dyDescent="0.25"/>
  <cols>
    <col min="3" max="3" width="11.28515625" bestFit="1" customWidth="1"/>
    <col min="4" max="5" width="9.140625" hidden="1" customWidth="1" outlineLevel="1"/>
    <col min="6" max="6" width="41.42578125" bestFit="1" customWidth="1" collapsed="1"/>
    <col min="7" max="7" width="16.28515625" bestFit="1" customWidth="1"/>
    <col min="8" max="8" width="8.5703125" bestFit="1" customWidth="1"/>
    <col min="9" max="9" width="17.42578125" bestFit="1" customWidth="1"/>
    <col min="11" max="11" width="20.5703125" bestFit="1" customWidth="1"/>
    <col min="12" max="12" width="31.140625" customWidth="1"/>
    <col min="16" max="16" width="9.42578125" style="22" bestFit="1" customWidth="1"/>
    <col min="17" max="17" width="9.42578125" style="22" customWidth="1"/>
    <col min="21" max="21" width="10.28515625" hidden="1" customWidth="1" outlineLevel="1"/>
    <col min="22" max="22" width="0" hidden="1" customWidth="1" outlineLevel="1"/>
    <col min="23" max="23" width="10" hidden="1" customWidth="1" outlineLevel="1"/>
    <col min="24" max="24" width="10" customWidth="1" collapsed="1"/>
    <col min="25" max="25" width="10" customWidth="1"/>
    <col min="26" max="26" width="12.85546875" customWidth="1"/>
    <col min="27" max="27" width="10" customWidth="1"/>
    <col min="29" max="29" width="17.28515625" customWidth="1"/>
    <col min="32" max="32" width="9.85546875" customWidth="1"/>
    <col min="33" max="34" width="10.28515625" customWidth="1"/>
    <col min="35" max="35" width="19.5703125" bestFit="1" customWidth="1"/>
    <col min="36" max="37" width="10.28515625" customWidth="1"/>
    <col min="40" max="40" width="10.7109375" customWidth="1"/>
    <col min="46" max="46" width="10.5703125" customWidth="1"/>
    <col min="47" max="47" width="10.7109375" customWidth="1"/>
    <col min="49" max="49" width="9.5703125" customWidth="1"/>
    <col min="50" max="50" width="10.5703125" customWidth="1"/>
  </cols>
  <sheetData>
    <row r="1" spans="1:50" x14ac:dyDescent="0.25">
      <c r="AS1" t="s">
        <v>90</v>
      </c>
      <c r="AX1" t="s">
        <v>91</v>
      </c>
    </row>
    <row r="2" spans="1:50" ht="44.25" customHeight="1" x14ac:dyDescent="0.25">
      <c r="A2" s="1" t="s">
        <v>0</v>
      </c>
      <c r="B2" s="2" t="s">
        <v>1</v>
      </c>
      <c r="C2" s="2" t="s">
        <v>78</v>
      </c>
      <c r="D2" s="3" t="s">
        <v>2</v>
      </c>
      <c r="E2" s="3" t="s">
        <v>3</v>
      </c>
      <c r="F2" s="3" t="s">
        <v>79</v>
      </c>
      <c r="G2" s="3" t="s">
        <v>4</v>
      </c>
      <c r="H2" s="3" t="s">
        <v>23</v>
      </c>
      <c r="I2" s="3" t="s">
        <v>77</v>
      </c>
      <c r="J2" s="4" t="s">
        <v>5</v>
      </c>
      <c r="K2" s="2" t="s">
        <v>74</v>
      </c>
      <c r="L2" s="2" t="s">
        <v>75</v>
      </c>
      <c r="M2" s="3" t="s">
        <v>6</v>
      </c>
      <c r="N2" s="4" t="s">
        <v>7</v>
      </c>
      <c r="O2" s="6" t="s">
        <v>49</v>
      </c>
      <c r="P2" s="23" t="s">
        <v>82</v>
      </c>
      <c r="Q2" s="23" t="s">
        <v>83</v>
      </c>
      <c r="R2" s="5" t="s">
        <v>8</v>
      </c>
      <c r="S2" s="3" t="s">
        <v>9</v>
      </c>
      <c r="T2" s="3" t="s">
        <v>10</v>
      </c>
      <c r="U2" s="3" t="s">
        <v>14</v>
      </c>
      <c r="V2" s="3" t="s">
        <v>15</v>
      </c>
      <c r="W2" s="7" t="s">
        <v>16</v>
      </c>
      <c r="X2" s="6" t="s">
        <v>11</v>
      </c>
      <c r="Y2" s="4" t="s">
        <v>12</v>
      </c>
      <c r="Z2" s="3" t="s">
        <v>13</v>
      </c>
      <c r="AA2" s="3" t="s">
        <v>99</v>
      </c>
      <c r="AB2" s="7" t="s">
        <v>17</v>
      </c>
      <c r="AC2" s="7" t="s">
        <v>80</v>
      </c>
      <c r="AD2" s="7" t="s">
        <v>18</v>
      </c>
      <c r="AE2" s="7" t="s">
        <v>76</v>
      </c>
      <c r="AF2" s="9" t="s">
        <v>19</v>
      </c>
      <c r="AG2" s="9" t="s">
        <v>20</v>
      </c>
      <c r="AH2" s="9" t="s">
        <v>81</v>
      </c>
      <c r="AI2" s="9" t="s">
        <v>84</v>
      </c>
      <c r="AJ2" s="9" t="s">
        <v>85</v>
      </c>
      <c r="AK2" s="9" t="s">
        <v>86</v>
      </c>
      <c r="AL2" s="9" t="s">
        <v>87</v>
      </c>
      <c r="AM2" s="8" t="s">
        <v>88</v>
      </c>
      <c r="AN2" s="10" t="s">
        <v>89</v>
      </c>
      <c r="AO2" s="12" t="s">
        <v>92</v>
      </c>
      <c r="AP2" s="12" t="s">
        <v>85</v>
      </c>
      <c r="AQ2" s="12" t="s">
        <v>93</v>
      </c>
      <c r="AR2" s="11" t="s">
        <v>21</v>
      </c>
      <c r="AS2" s="13" t="s">
        <v>94</v>
      </c>
      <c r="AT2" s="19" t="s">
        <v>95</v>
      </c>
      <c r="AU2" s="19" t="s">
        <v>96</v>
      </c>
      <c r="AV2" s="19" t="s">
        <v>97</v>
      </c>
      <c r="AW2" s="20" t="s">
        <v>98</v>
      </c>
      <c r="AX2" s="21" t="s">
        <v>22</v>
      </c>
    </row>
    <row r="3" spans="1:50" x14ac:dyDescent="0.25">
      <c r="B3">
        <f>Sheet2!$D$2</f>
        <v>1</v>
      </c>
      <c r="C3" s="14">
        <f>Sheet2!$G$2</f>
        <v>41955</v>
      </c>
      <c r="F3" t="str">
        <f>Sheet2!$C$8</f>
        <v>ТОО "Danon Berkut"</v>
      </c>
      <c r="G3" t="str">
        <f>Sheet2!$C$9</f>
        <v>ТОО Достар 2008</v>
      </c>
      <c r="H3" t="str">
        <f>Sheet2!$I$2</f>
        <v>Костанай</v>
      </c>
      <c r="I3" s="17">
        <f>Sheet2!$C$4</f>
        <v>51096</v>
      </c>
      <c r="J3" s="14">
        <f>Sheet2!$C$11</f>
        <v>41954</v>
      </c>
      <c r="K3" t="str">
        <f>Sheet2!$B17</f>
        <v>DRA11000SEFML09902</v>
      </c>
      <c r="L3" t="str">
        <f>Sheet2!$C17</f>
        <v>Растишка йогурт Клубника</v>
      </c>
      <c r="M3">
        <f>Sheet2!$D17</f>
        <v>110</v>
      </c>
      <c r="N3" s="14">
        <f>Sheet2!$F17</f>
        <v>41977</v>
      </c>
      <c r="O3" s="16">
        <f>Sheet2!$I17</f>
        <v>0</v>
      </c>
      <c r="P3" s="22">
        <f>IF(AND(Sheet2!L17&gt;0,Sheet2!P17&gt;0),"две записи в одной строке",IF(Sheet2!L17&gt;0,Sheet2!L17,Sheet2!P17))</f>
        <v>0</v>
      </c>
      <c r="Q3" s="22">
        <f>Sheet2!N17</f>
        <v>0</v>
      </c>
      <c r="R3">
        <f>Sheet2!$Q17</f>
        <v>0</v>
      </c>
      <c r="S3">
        <f>IF(AND(Sheet2!J17&gt;0,Sheet2!O17&gt;0),"две записи в одной строке",IF(Sheet2!J17&gt;0,Sheet2!J17,Sheet2!O17))</f>
        <v>2</v>
      </c>
      <c r="T3">
        <f>S3*M3/1000</f>
        <v>0.22</v>
      </c>
      <c r="U3" t="str">
        <f>Sheet2!$I$11</f>
        <v>VOLVO</v>
      </c>
      <c r="V3">
        <f>Sheet2!$C$10</f>
        <v>0</v>
      </c>
      <c r="W3" t="str">
        <f>Sheet2!$I$12</f>
        <v>929HXA</v>
      </c>
      <c r="X3" s="14">
        <f>Sheet2!$G$2</f>
        <v>41955</v>
      </c>
      <c r="Y3" s="14"/>
      <c r="Z3">
        <f>Y3-X3</f>
        <v>-41955</v>
      </c>
      <c r="AD3" s="14"/>
      <c r="AE3" s="15">
        <f>AD3-Y3</f>
        <v>0</v>
      </c>
      <c r="AI3" s="15" t="str">
        <f>Sheet2!$I$4</f>
        <v>70376</v>
      </c>
      <c r="AJ3" s="18" t="str">
        <f>Sheet2!$L$4</f>
        <v>10.11.2014</v>
      </c>
    </row>
    <row r="4" spans="1:50" x14ac:dyDescent="0.25">
      <c r="C4" s="14"/>
      <c r="I4" s="17"/>
      <c r="J4" s="14"/>
      <c r="N4" s="14"/>
      <c r="O4" s="16"/>
      <c r="X4" s="14"/>
      <c r="Y4" s="14"/>
      <c r="AD4" s="14"/>
      <c r="AE4" s="15"/>
      <c r="AI4" s="15"/>
      <c r="AJ4" s="18"/>
    </row>
    <row r="5" spans="1:50" x14ac:dyDescent="0.25">
      <c r="C5" s="14"/>
      <c r="I5" s="17"/>
      <c r="J5" s="14"/>
      <c r="N5" s="14"/>
      <c r="O5" s="16"/>
      <c r="X5" s="14"/>
      <c r="Y5" s="14"/>
      <c r="AD5" s="14"/>
      <c r="AE5" s="15"/>
      <c r="AI5" s="15"/>
      <c r="AJ5" s="18"/>
    </row>
    <row r="6" spans="1:50" x14ac:dyDescent="0.25">
      <c r="C6" s="14"/>
      <c r="I6" s="17"/>
      <c r="J6" s="14"/>
      <c r="N6" s="14"/>
      <c r="O6" s="16"/>
      <c r="X6" s="14"/>
      <c r="Y6" s="14"/>
      <c r="AD6" s="14"/>
      <c r="AE6" s="15"/>
      <c r="AI6" s="15"/>
      <c r="AJ6" s="18"/>
    </row>
    <row r="7" spans="1:50" x14ac:dyDescent="0.25">
      <c r="C7" s="14"/>
      <c r="I7" s="17"/>
      <c r="J7" s="14"/>
      <c r="N7" s="14"/>
      <c r="O7" s="16"/>
      <c r="X7" s="14"/>
      <c r="Y7" s="14"/>
      <c r="AD7" s="14"/>
      <c r="AE7" s="15"/>
      <c r="AI7" s="15"/>
      <c r="AJ7" s="18"/>
    </row>
    <row r="8" spans="1:50" x14ac:dyDescent="0.25">
      <c r="C8" s="14"/>
      <c r="I8" s="17"/>
      <c r="J8" s="14"/>
      <c r="N8" s="14"/>
      <c r="O8" s="16"/>
      <c r="X8" s="14"/>
      <c r="Y8" s="14"/>
      <c r="AD8" s="14"/>
      <c r="AE8" s="15"/>
      <c r="AI8" s="15"/>
      <c r="AJ8" s="18"/>
    </row>
    <row r="9" spans="1:50" x14ac:dyDescent="0.25">
      <c r="C9" s="14"/>
      <c r="I9" s="17"/>
      <c r="J9" s="14"/>
      <c r="N9" s="14"/>
      <c r="O9" s="16"/>
      <c r="X9" s="14"/>
      <c r="Y9" s="14"/>
      <c r="AD9" s="14"/>
      <c r="AE9" s="15"/>
      <c r="AI9" s="15"/>
      <c r="AJ9" s="18"/>
    </row>
    <row r="10" spans="1:50" x14ac:dyDescent="0.25">
      <c r="C10" s="14"/>
      <c r="I10" s="17"/>
      <c r="J10" s="14"/>
      <c r="N10" s="14"/>
      <c r="O10" s="16"/>
      <c r="X10" s="14"/>
      <c r="Y10" s="14"/>
      <c r="AD10" s="14"/>
      <c r="AE10" s="15"/>
      <c r="AI10" s="15"/>
      <c r="AJ10" s="18"/>
    </row>
    <row r="11" spans="1:50" x14ac:dyDescent="0.25">
      <c r="C11" s="14"/>
      <c r="I11" s="17"/>
      <c r="J11" s="14"/>
      <c r="N11" s="14"/>
      <c r="O11" s="16"/>
      <c r="X11" s="14"/>
      <c r="Y11" s="14"/>
      <c r="AD11" s="14"/>
      <c r="AE11" s="15"/>
      <c r="AI11" s="15"/>
      <c r="AJ11" s="18"/>
    </row>
    <row r="12" spans="1:50" x14ac:dyDescent="0.25">
      <c r="C12" s="14"/>
      <c r="I12" s="17"/>
      <c r="J12" s="14"/>
      <c r="N12" s="14"/>
      <c r="O12" s="16"/>
      <c r="X12" s="14"/>
      <c r="Y12" s="14"/>
      <c r="AD12" s="14"/>
      <c r="AE12" s="15"/>
      <c r="AI12" s="15"/>
      <c r="AJ12" s="18"/>
    </row>
    <row r="13" spans="1:50" x14ac:dyDescent="0.25">
      <c r="C13" s="14"/>
      <c r="I13" s="17"/>
      <c r="J13" s="14"/>
      <c r="N13" s="14"/>
      <c r="O13" s="16"/>
      <c r="X13" s="14"/>
      <c r="Y13" s="14"/>
      <c r="AD13" s="14"/>
      <c r="AE13" s="15"/>
      <c r="AI13" s="15"/>
      <c r="AJ13" s="18"/>
    </row>
    <row r="14" spans="1:50" x14ac:dyDescent="0.25">
      <c r="C14" s="14"/>
      <c r="I14" s="17"/>
      <c r="J14" s="14"/>
      <c r="N14" s="14"/>
      <c r="O14" s="16"/>
      <c r="AD14" s="14"/>
      <c r="AE14" s="15"/>
      <c r="AI14" s="15"/>
      <c r="AJ14" s="18"/>
    </row>
    <row r="15" spans="1:50" x14ac:dyDescent="0.25">
      <c r="C15" s="14"/>
      <c r="I15" s="17"/>
      <c r="J15" s="14"/>
      <c r="N15" s="14"/>
      <c r="O15" s="16"/>
      <c r="AD15" s="14"/>
      <c r="AE15" s="15"/>
      <c r="AI15" s="15"/>
      <c r="AJ15" s="18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md!$A$1:$A$6</xm:f>
          </x14:formula1>
          <xm:sqref>AC3:AC2000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workbookViewId="0">
      <selection activeCell="A3" sqref="A3:XFD3"/>
    </sheetView>
  </sheetViews>
  <sheetFormatPr defaultRowHeight="15" outlineLevelCol="1" x14ac:dyDescent="0.25"/>
  <cols>
    <col min="3" max="3" width="11.28515625" bestFit="1" customWidth="1"/>
    <col min="4" max="5" width="9.140625" hidden="1" customWidth="1" outlineLevel="1"/>
    <col min="6" max="6" width="41.42578125" bestFit="1" customWidth="1" collapsed="1"/>
    <col min="7" max="7" width="16.28515625" bestFit="1" customWidth="1"/>
    <col min="8" max="8" width="8.5703125" bestFit="1" customWidth="1"/>
    <col min="9" max="9" width="17.42578125" bestFit="1" customWidth="1"/>
    <col min="11" max="11" width="20.5703125" bestFit="1" customWidth="1"/>
    <col min="12" max="12" width="31.140625" customWidth="1"/>
    <col min="16" max="16" width="9.42578125" style="22" bestFit="1" customWidth="1"/>
    <col min="17" max="17" width="9.42578125" style="22" customWidth="1"/>
    <col min="21" max="21" width="10.28515625" hidden="1" customWidth="1" outlineLevel="1"/>
    <col min="22" max="22" width="0" hidden="1" customWidth="1" outlineLevel="1"/>
    <col min="23" max="23" width="10" hidden="1" customWidth="1" outlineLevel="1"/>
    <col min="24" max="24" width="10" customWidth="1" collapsed="1"/>
    <col min="25" max="25" width="10" customWidth="1"/>
    <col min="26" max="26" width="12.85546875" customWidth="1"/>
    <col min="27" max="27" width="10" customWidth="1"/>
    <col min="29" max="29" width="17.28515625" customWidth="1"/>
    <col min="32" max="32" width="9.85546875" customWidth="1"/>
    <col min="33" max="34" width="10.28515625" customWidth="1"/>
    <col min="35" max="35" width="19.5703125" bestFit="1" customWidth="1"/>
    <col min="36" max="37" width="10.28515625" customWidth="1"/>
    <col min="40" max="40" width="10.7109375" customWidth="1"/>
    <col min="46" max="46" width="10.5703125" customWidth="1"/>
    <col min="47" max="47" width="10.7109375" customWidth="1"/>
    <col min="49" max="49" width="9.5703125" customWidth="1"/>
    <col min="50" max="50" width="10.5703125" customWidth="1"/>
  </cols>
  <sheetData>
    <row r="1" spans="1:50" x14ac:dyDescent="0.25">
      <c r="AS1" t="s">
        <v>90</v>
      </c>
      <c r="AX1" t="s">
        <v>91</v>
      </c>
    </row>
    <row r="2" spans="1:50" ht="44.25" customHeight="1" x14ac:dyDescent="0.25">
      <c r="A2" s="1" t="s">
        <v>0</v>
      </c>
      <c r="B2" s="2" t="s">
        <v>1</v>
      </c>
      <c r="C2" s="2" t="s">
        <v>78</v>
      </c>
      <c r="D2" s="3" t="s">
        <v>2</v>
      </c>
      <c r="E2" s="3" t="s">
        <v>3</v>
      </c>
      <c r="F2" s="3" t="s">
        <v>79</v>
      </c>
      <c r="G2" s="3" t="s">
        <v>4</v>
      </c>
      <c r="H2" s="3" t="s">
        <v>23</v>
      </c>
      <c r="I2" s="3" t="s">
        <v>77</v>
      </c>
      <c r="J2" s="4" t="s">
        <v>5</v>
      </c>
      <c r="K2" s="2" t="s">
        <v>74</v>
      </c>
      <c r="L2" s="2" t="s">
        <v>75</v>
      </c>
      <c r="M2" s="3" t="s">
        <v>6</v>
      </c>
      <c r="N2" s="4" t="s">
        <v>7</v>
      </c>
      <c r="O2" s="6" t="s">
        <v>49</v>
      </c>
      <c r="P2" s="23" t="s">
        <v>82</v>
      </c>
      <c r="Q2" s="23" t="s">
        <v>83</v>
      </c>
      <c r="R2" s="5" t="s">
        <v>8</v>
      </c>
      <c r="S2" s="3" t="s">
        <v>9</v>
      </c>
      <c r="T2" s="3" t="s">
        <v>10</v>
      </c>
      <c r="U2" s="3" t="s">
        <v>14</v>
      </c>
      <c r="V2" s="3" t="s">
        <v>15</v>
      </c>
      <c r="W2" s="7" t="s">
        <v>16</v>
      </c>
      <c r="X2" s="6" t="s">
        <v>11</v>
      </c>
      <c r="Y2" s="4" t="s">
        <v>12</v>
      </c>
      <c r="Z2" s="3" t="s">
        <v>13</v>
      </c>
      <c r="AA2" s="3" t="s">
        <v>99</v>
      </c>
      <c r="AB2" s="7" t="s">
        <v>17</v>
      </c>
      <c r="AC2" s="7" t="s">
        <v>80</v>
      </c>
      <c r="AD2" s="7" t="s">
        <v>18</v>
      </c>
      <c r="AE2" s="7" t="s">
        <v>76</v>
      </c>
      <c r="AF2" s="9" t="s">
        <v>19</v>
      </c>
      <c r="AG2" s="9" t="s">
        <v>20</v>
      </c>
      <c r="AH2" s="9" t="s">
        <v>81</v>
      </c>
      <c r="AI2" s="9" t="s">
        <v>84</v>
      </c>
      <c r="AJ2" s="9" t="s">
        <v>85</v>
      </c>
      <c r="AK2" s="9" t="s">
        <v>86</v>
      </c>
      <c r="AL2" s="9" t="s">
        <v>87</v>
      </c>
      <c r="AM2" s="8" t="s">
        <v>88</v>
      </c>
      <c r="AN2" s="10" t="s">
        <v>89</v>
      </c>
      <c r="AO2" s="12" t="s">
        <v>92</v>
      </c>
      <c r="AP2" s="12" t="s">
        <v>85</v>
      </c>
      <c r="AQ2" s="12" t="s">
        <v>93</v>
      </c>
      <c r="AR2" s="11" t="s">
        <v>21</v>
      </c>
      <c r="AS2" s="13" t="s">
        <v>94</v>
      </c>
      <c r="AT2" s="19" t="s">
        <v>95</v>
      </c>
      <c r="AU2" s="19" t="s">
        <v>96</v>
      </c>
      <c r="AV2" s="19" t="s">
        <v>97</v>
      </c>
      <c r="AW2" s="20" t="s">
        <v>98</v>
      </c>
      <c r="AX2" s="21" t="s">
        <v>22</v>
      </c>
    </row>
    <row r="3" spans="1:50" x14ac:dyDescent="0.25">
      <c r="C3" s="14"/>
      <c r="I3" s="17"/>
      <c r="J3" s="14"/>
      <c r="N3" s="14"/>
      <c r="O3" s="16"/>
      <c r="X3" s="14"/>
      <c r="Y3" s="14"/>
      <c r="AD3" s="14"/>
      <c r="AE3" s="15"/>
      <c r="AI3" s="15"/>
      <c r="AJ3" s="18"/>
    </row>
    <row r="4" spans="1:50" x14ac:dyDescent="0.25">
      <c r="C4" s="14"/>
      <c r="I4" s="17"/>
      <c r="J4" s="14"/>
      <c r="N4" s="14"/>
      <c r="O4" s="16"/>
      <c r="X4" s="14"/>
      <c r="Y4" s="14"/>
      <c r="AD4" s="14"/>
      <c r="AE4" s="15"/>
      <c r="AI4" s="15"/>
      <c r="AJ4" s="18"/>
    </row>
    <row r="5" spans="1:50" x14ac:dyDescent="0.25">
      <c r="C5" s="14"/>
      <c r="I5" s="17"/>
      <c r="J5" s="14"/>
      <c r="N5" s="14"/>
      <c r="O5" s="16"/>
      <c r="X5" s="14"/>
      <c r="Y5" s="14"/>
      <c r="AD5" s="14"/>
      <c r="AE5" s="15"/>
      <c r="AI5" s="15"/>
      <c r="AJ5" s="18"/>
    </row>
    <row r="6" spans="1:50" x14ac:dyDescent="0.25">
      <c r="C6" s="14"/>
      <c r="I6" s="17"/>
      <c r="J6" s="14"/>
      <c r="N6" s="14"/>
      <c r="O6" s="16"/>
      <c r="X6" s="14"/>
      <c r="Y6" s="14"/>
      <c r="AD6" s="14"/>
      <c r="AE6" s="15"/>
      <c r="AI6" s="15"/>
      <c r="AJ6" s="18"/>
    </row>
    <row r="7" spans="1:50" x14ac:dyDescent="0.25">
      <c r="C7" s="14"/>
      <c r="I7" s="17"/>
      <c r="J7" s="14"/>
      <c r="N7" s="14"/>
      <c r="O7" s="16"/>
      <c r="X7" s="14"/>
      <c r="Y7" s="14"/>
      <c r="AD7" s="14"/>
      <c r="AE7" s="15"/>
      <c r="AI7" s="15"/>
      <c r="AJ7" s="18"/>
    </row>
    <row r="8" spans="1:50" x14ac:dyDescent="0.25">
      <c r="C8" s="14"/>
      <c r="I8" s="17"/>
      <c r="J8" s="14"/>
      <c r="N8" s="14"/>
      <c r="O8" s="16"/>
      <c r="X8" s="14"/>
      <c r="Y8" s="14"/>
      <c r="AD8" s="14"/>
      <c r="AE8" s="15"/>
      <c r="AI8" s="15"/>
      <c r="AJ8" s="18"/>
    </row>
    <row r="9" spans="1:50" x14ac:dyDescent="0.25">
      <c r="C9" s="14"/>
      <c r="I9" s="17"/>
      <c r="J9" s="14"/>
      <c r="N9" s="14"/>
      <c r="O9" s="16"/>
      <c r="X9" s="14"/>
      <c r="Y9" s="14"/>
      <c r="AD9" s="14"/>
      <c r="AE9" s="15"/>
      <c r="AI9" s="15"/>
      <c r="AJ9" s="18"/>
    </row>
    <row r="10" spans="1:50" x14ac:dyDescent="0.25">
      <c r="C10" s="14"/>
      <c r="I10" s="17"/>
      <c r="J10" s="14"/>
      <c r="N10" s="14"/>
      <c r="O10" s="16"/>
      <c r="X10" s="14"/>
      <c r="Y10" s="14"/>
      <c r="AD10" s="14"/>
      <c r="AE10" s="15"/>
      <c r="AI10" s="15"/>
      <c r="AJ10" s="18"/>
    </row>
    <row r="11" spans="1:50" x14ac:dyDescent="0.25">
      <c r="C11" s="14"/>
      <c r="I11" s="17"/>
      <c r="J11" s="14"/>
      <c r="N11" s="14"/>
      <c r="O11" s="16"/>
      <c r="X11" s="14"/>
      <c r="Y11" s="14"/>
      <c r="AD11" s="14"/>
      <c r="AE11" s="15"/>
      <c r="AI11" s="15"/>
      <c r="AJ11" s="18"/>
    </row>
    <row r="12" spans="1:50" x14ac:dyDescent="0.25">
      <c r="C12" s="14"/>
      <c r="I12" s="17"/>
      <c r="J12" s="14"/>
      <c r="N12" s="14"/>
      <c r="O12" s="16"/>
      <c r="X12" s="14"/>
      <c r="Y12" s="14"/>
      <c r="AD12" s="14"/>
      <c r="AE12" s="15"/>
      <c r="AI12" s="15"/>
      <c r="AJ12" s="18"/>
    </row>
    <row r="13" spans="1:50" x14ac:dyDescent="0.25">
      <c r="C13" s="14"/>
      <c r="I13" s="17"/>
      <c r="J13" s="14"/>
      <c r="N13" s="14"/>
      <c r="O13" s="16"/>
      <c r="X13" s="14"/>
      <c r="Y13" s="14"/>
      <c r="AD13" s="14"/>
      <c r="AE13" s="15"/>
      <c r="AI13" s="15"/>
      <c r="AJ13" s="18"/>
    </row>
    <row r="14" spans="1:50" x14ac:dyDescent="0.25">
      <c r="C14" s="14"/>
      <c r="I14" s="17"/>
      <c r="J14" s="14"/>
      <c r="N14" s="14"/>
      <c r="O14" s="16"/>
      <c r="AD14" s="14"/>
      <c r="AE14" s="15"/>
      <c r="AI14" s="15"/>
      <c r="AJ14" s="18"/>
    </row>
    <row r="15" spans="1:50" x14ac:dyDescent="0.25">
      <c r="C15" s="14"/>
      <c r="I15" s="17"/>
      <c r="J15" s="14"/>
      <c r="N15" s="14"/>
      <c r="O15" s="16"/>
      <c r="AD15" s="14"/>
      <c r="AE15" s="15"/>
      <c r="AI15" s="15"/>
      <c r="AJ15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md!$A$1:$A$6</xm:f>
          </x14:formula1>
          <xm:sqref>AC3:AC2000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md</vt:lpstr>
      <vt:lpstr>Sheet2</vt:lpstr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RAKHYMBAYEVA Saltanat</dc:creator>
  <cp:lastModifiedBy>RAKHYMBAYEVA Saltanat</cp:lastModifiedBy>
  <dcterms:created xsi:type="dcterms:W3CDTF">2014-11-19T09:34:47Z</dcterms:created>
  <dcterms:modified xsi:type="dcterms:W3CDTF">2014-11-21T07:09:15Z</dcterms:modified>
</cp:coreProperties>
</file>