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дневник" sheetId="1" r:id="rId1"/>
    <sheet name="отчет" sheetId="3" r:id="rId2"/>
    <sheet name="лист" sheetId="2" r:id="rId3"/>
  </sheets>
  <definedNames>
    <definedName name="_xlnm._FilterDatabase" localSheetId="0" hidden="1">дневник!$A$2:$H$23</definedName>
    <definedName name="город">лист!$A$1:$A$6</definedName>
    <definedName name="менджер">лист!$B$1:$B$6</definedName>
    <definedName name="месяц">лист!$D$1:$D$12</definedName>
    <definedName name="товар">лист!$A$12:$A$19</definedName>
  </definedNames>
  <calcPr calcId="125725"/>
</workbook>
</file>

<file path=xl/calcChain.xml><?xml version="1.0" encoding="utf-8"?>
<calcChain xmlns="http://schemas.openxmlformats.org/spreadsheetml/2006/main">
  <c r="D1" i="3"/>
  <c r="C7"/>
  <c r="C8"/>
  <c r="C9"/>
  <c r="C10"/>
  <c r="C11"/>
  <c r="C6"/>
  <c r="L6" l="1"/>
  <c r="N6"/>
  <c r="O6"/>
  <c r="L7"/>
  <c r="M7"/>
  <c r="N7"/>
  <c r="O7"/>
  <c r="L8"/>
  <c r="M8"/>
  <c r="O8"/>
  <c r="P8"/>
  <c r="L9"/>
  <c r="M9"/>
  <c r="P9"/>
  <c r="L10"/>
  <c r="M10"/>
  <c r="N10"/>
  <c r="M11"/>
  <c r="N11"/>
  <c r="O11"/>
  <c r="P11"/>
  <c r="K7"/>
  <c r="K11"/>
  <c r="K6"/>
  <c r="G6"/>
  <c r="H6"/>
  <c r="I6"/>
  <c r="E7"/>
  <c r="G7"/>
  <c r="H7"/>
  <c r="I7"/>
  <c r="E8"/>
  <c r="G8"/>
  <c r="E9"/>
  <c r="F9"/>
  <c r="G9"/>
  <c r="E10"/>
  <c r="F10"/>
  <c r="H10"/>
  <c r="E11"/>
  <c r="F11"/>
  <c r="G11"/>
  <c r="I11"/>
  <c r="D7"/>
  <c r="D8"/>
  <c r="D11"/>
  <c r="D6"/>
  <c r="B4" i="1"/>
  <c r="F8" i="3" s="1"/>
  <c r="B5" i="1"/>
  <c r="L11" i="3" s="1"/>
  <c r="B6" i="1"/>
  <c r="I9" i="3" s="1"/>
  <c r="B7" i="1"/>
  <c r="B8"/>
  <c r="F6" i="3" s="1"/>
  <c r="B9" i="1"/>
  <c r="B10"/>
  <c r="K8" i="3" s="1"/>
  <c r="B11" i="1"/>
  <c r="B12"/>
  <c r="B13"/>
  <c r="N9" i="3" s="1"/>
  <c r="B14" i="1"/>
  <c r="B15"/>
  <c r="B16"/>
  <c r="B17"/>
  <c r="K10" i="3" s="1"/>
  <c r="B18" i="1"/>
  <c r="B19"/>
  <c r="B20"/>
  <c r="B21"/>
  <c r="B22"/>
  <c r="B23"/>
  <c r="B3"/>
  <c r="M6" i="3" s="1"/>
  <c r="Q12"/>
  <c r="J12"/>
  <c r="R12" l="1"/>
  <c r="O9"/>
  <c r="O10"/>
  <c r="P10"/>
  <c r="K9"/>
  <c r="N8"/>
  <c r="Q8" s="1"/>
  <c r="P6"/>
  <c r="P7"/>
  <c r="Q7" s="1"/>
  <c r="D9"/>
  <c r="H8"/>
  <c r="D10"/>
  <c r="G10"/>
  <c r="H11"/>
  <c r="I10"/>
  <c r="H9"/>
  <c r="I8"/>
  <c r="F7"/>
  <c r="E6"/>
  <c r="Q11"/>
  <c r="Q9"/>
  <c r="Q6"/>
  <c r="Q10" l="1"/>
  <c r="J6"/>
  <c r="R6" s="1"/>
  <c r="J7"/>
  <c r="R7" s="1"/>
  <c r="J11"/>
  <c r="R11" s="1"/>
  <c r="J8"/>
  <c r="R8" s="1"/>
  <c r="J9"/>
  <c r="R9" s="1"/>
  <c r="J10"/>
  <c r="R10" s="1"/>
</calcChain>
</file>

<file path=xl/sharedStrings.xml><?xml version="1.0" encoding="utf-8"?>
<sst xmlns="http://schemas.openxmlformats.org/spreadsheetml/2006/main" count="182" uniqueCount="51">
  <si>
    <t>дата</t>
  </si>
  <si>
    <t>товар</t>
  </si>
  <si>
    <t>приход</t>
  </si>
  <si>
    <t>расход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</si>
  <si>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</si>
  <si>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</si>
  <si>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</si>
  <si>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</si>
  <si>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</si>
  <si>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</si>
  <si>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</si>
  <si>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</si>
  <si>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</si>
  <si>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</si>
  <si>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</si>
  <si>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</si>
  <si>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</si>
  <si>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яблоки</t>
  </si>
  <si>
    <t>сливы</t>
  </si>
  <si>
    <t>апельсины</t>
  </si>
  <si>
    <t>бананы</t>
  </si>
  <si>
    <t>киви</t>
  </si>
  <si>
    <t>грушы</t>
  </si>
  <si>
    <t>…</t>
  </si>
  <si>
    <t>№ 
п/п</t>
  </si>
  <si>
    <t>….</t>
  </si>
  <si>
    <t>Москва</t>
  </si>
  <si>
    <t>Самара</t>
  </si>
  <si>
    <t>Питер</t>
  </si>
  <si>
    <t>Ялта</t>
  </si>
  <si>
    <t>Киев</t>
  </si>
  <si>
    <t>Рязань</t>
  </si>
  <si>
    <t>Иванов</t>
  </si>
  <si>
    <t>Петров</t>
  </si>
  <si>
    <t>Сидоров</t>
  </si>
  <si>
    <t>Карен</t>
  </si>
  <si>
    <t>Павленко</t>
  </si>
  <si>
    <t>Самсонов</t>
  </si>
  <si>
    <t>город</t>
  </si>
  <si>
    <t>менеджер</t>
  </si>
  <si>
    <t>остаток</t>
  </si>
  <si>
    <t>остаток на начало месяца</t>
  </si>
  <si>
    <t>приход товара из разных городов</t>
  </si>
  <si>
    <t>Всего</t>
  </si>
  <si>
    <t>продано менеджером</t>
  </si>
  <si>
    <t>остаток на конец месяца</t>
  </si>
  <si>
    <t>всего</t>
  </si>
  <si>
    <t>О
Б
Р
А
З
Е
Ц</t>
  </si>
  <si>
    <r>
      <t xml:space="preserve">в отчете за февраль недолжно быть из </t>
    </r>
    <r>
      <rPr>
        <b/>
        <sz val="11"/>
        <color rgb="FFFF0000"/>
        <rFont val="Calibri"/>
        <family val="2"/>
        <charset val="204"/>
        <scheme val="minor"/>
      </rPr>
      <t>ГОРОДОВ</t>
    </r>
    <r>
      <rPr>
        <sz val="11"/>
        <color theme="1"/>
        <rFont val="Calibri"/>
        <family val="2"/>
        <charset val="204"/>
        <scheme val="minor"/>
      </rPr>
      <t xml:space="preserve"> (Самара, Ялта), из </t>
    </r>
    <r>
      <rPr>
        <b/>
        <sz val="11"/>
        <color rgb="FFFF0000"/>
        <rFont val="Calibri"/>
        <family val="2"/>
        <charset val="204"/>
        <scheme val="minor"/>
      </rPr>
      <t>МЕНЕДЖЕРОВ</t>
    </r>
    <r>
      <rPr>
        <sz val="11"/>
        <color theme="1"/>
        <rFont val="Calibri"/>
        <family val="2"/>
        <charset val="204"/>
        <scheme val="minor"/>
      </rPr>
      <t xml:space="preserve"> (Сидоров)</t>
    </r>
  </si>
  <si>
    <r>
      <t xml:space="preserve">в отчете за </t>
    </r>
    <r>
      <rPr>
        <b/>
        <u/>
        <sz val="11"/>
        <color rgb="FF0000FF"/>
        <rFont val="Calibri"/>
        <family val="2"/>
        <charset val="204"/>
        <scheme val="minor"/>
      </rPr>
      <t>январь</t>
    </r>
    <r>
      <rPr>
        <sz val="11"/>
        <color theme="1"/>
        <rFont val="Calibri"/>
        <family val="2"/>
        <charset val="204"/>
        <scheme val="minor"/>
      </rPr>
      <t xml:space="preserve"> недолжно быть из </t>
    </r>
    <r>
      <rPr>
        <b/>
        <sz val="11"/>
        <color rgb="FFFF0000"/>
        <rFont val="Calibri"/>
        <family val="2"/>
        <charset val="204"/>
        <scheme val="minor"/>
      </rPr>
      <t>ТОВАРА</t>
    </r>
    <r>
      <rPr>
        <sz val="11"/>
        <color theme="1"/>
        <rFont val="Calibri"/>
        <family val="2"/>
        <charset val="204"/>
        <scheme val="minor"/>
      </rPr>
      <t xml:space="preserve"> (грушы), из </t>
    </r>
    <r>
      <rPr>
        <b/>
        <sz val="11"/>
        <color rgb="FFFF0000"/>
        <rFont val="Calibri"/>
        <family val="2"/>
        <charset val="204"/>
        <scheme val="minor"/>
      </rPr>
      <t>ГОРОДОВ</t>
    </r>
    <r>
      <rPr>
        <sz val="11"/>
        <color theme="1"/>
        <rFont val="Calibri"/>
        <family val="2"/>
        <charset val="204"/>
        <scheme val="minor"/>
      </rPr>
      <t xml:space="preserve"> (Рязань), из </t>
    </r>
    <r>
      <rPr>
        <b/>
        <sz val="11"/>
        <color rgb="FFFF0000"/>
        <rFont val="Calibri"/>
        <family val="2"/>
        <charset val="204"/>
        <scheme val="minor"/>
      </rPr>
      <t>МЕНЕДЖЕРОВ</t>
    </r>
    <r>
      <rPr>
        <sz val="11"/>
        <color theme="1"/>
        <rFont val="Calibri"/>
        <family val="2"/>
        <charset val="204"/>
        <scheme val="minor"/>
      </rPr>
      <t xml:space="preserve"> (Иванов, Петров)</t>
    </r>
  </si>
  <si>
    <r>
      <t xml:space="preserve">в отчете за </t>
    </r>
    <r>
      <rPr>
        <b/>
        <u/>
        <sz val="11"/>
        <color rgb="FF0000FF"/>
        <rFont val="Calibri"/>
        <family val="2"/>
        <charset val="204"/>
        <scheme val="minor"/>
      </rPr>
      <t>март</t>
    </r>
    <r>
      <rPr>
        <sz val="11"/>
        <color theme="1"/>
        <rFont val="Calibri"/>
        <family val="2"/>
        <charset val="204"/>
        <scheme val="minor"/>
      </rPr>
      <t xml:space="preserve"> недолжно быть из </t>
    </r>
    <r>
      <rPr>
        <b/>
        <sz val="11"/>
        <color rgb="FFFF0000"/>
        <rFont val="Calibri"/>
        <family val="2"/>
        <charset val="204"/>
        <scheme val="minor"/>
      </rPr>
      <t>ГОРОДОВ</t>
    </r>
    <r>
      <rPr>
        <sz val="11"/>
        <color theme="1"/>
        <rFont val="Calibri"/>
        <family val="2"/>
        <charset val="204"/>
        <scheme val="minor"/>
      </rPr>
      <t xml:space="preserve"> (Самара,Ялта,Киев,Рязань), из </t>
    </r>
    <r>
      <rPr>
        <b/>
        <sz val="11"/>
        <color rgb="FFFF0000"/>
        <rFont val="Calibri"/>
        <family val="2"/>
        <charset val="204"/>
        <scheme val="minor"/>
      </rPr>
      <t>МЕНЕДЖЕРОВ</t>
    </r>
    <r>
      <rPr>
        <sz val="11"/>
        <color theme="1"/>
        <rFont val="Calibri"/>
        <family val="2"/>
        <charset val="204"/>
        <scheme val="minor"/>
      </rPr>
      <t xml:space="preserve"> (Иванов, Петров,Сидоров,Карен)</t>
    </r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</si>
</sst>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###0;\-#,##0;&quot;&quot;"/>
  </numFmts>
  <fonts count="1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0000FF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1FF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/>
    <xf numFmtId="164" fontId="0" fillId="0" borderId="0" xfId="0" applyNumberFormat="1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165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0" fillId="0" borderId="1" xfId="0" applyFill="1" applyBorder="1"/>
    <xf numFmtId="0" fontId="7" fillId="5" borderId="1" xfId="0" applyFont="1" applyFill="1" applyBorder="1" applyAlignment="1">
      <alignment horizontal="center" vertical="center"/>
    </xf>
    <xf numFmtId="0" fontId="0" fillId="0" borderId="0" xfId="0" applyFill="1" applyBorder="1"/>
    <xf numFmtId="166" fontId="0" fillId="0" borderId="0" xfId="0" applyNumberFormat="1" applyFill="1" applyBorder="1" applyAlignment="1">
      <alignment horizontal="center"/>
    </xf>
    <xf numFmtId="0" fontId="0" fillId="6" borderId="1" xfId="0" applyFill="1" applyBorder="1"/>
    <xf numFmtId="166" fontId="0" fillId="6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/>
    <xf numFmtId="0" fontId="0" fillId="3" borderId="1" xfId="0" applyFill="1" applyBorder="1"/>
    <xf numFmtId="0" fontId="0" fillId="0" borderId="0" xfId="0" applyFill="1" applyBorder="1" applyAlignment="1">
      <alignment vertical="top" wrapText="1"/>
    </xf>
    <xf numFmtId="165" fontId="3" fillId="0" borderId="0" xfId="0" applyNumberFormat="1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FFCC"/>
      <color rgb="FFFFCCFF"/>
      <color rgb="FF0000FF"/>
      <color rgb="FFE5FFFF"/>
      <color rgb="FFE1FFE1"/>
      <color rgb="FFD9FFE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tabSelected="1" topLeftCell="A15" workbookViewId="0">
      <selection activeCell="D29" sqref="D29"/>
    </sheetView>
  </sheetViews>
  <sheetFormatPr defaultRowHeight="15"/>
  <cols>
    <col min="1" max="1" width="6" style="6" customWidth="1"/>
    <col min="2" max="2" width="6" style="6" hidden="1" customWidth="1"/>
    <col min="3" max="3" width="9.140625" style="6"/>
    <col min="4" max="4" width="14.42578125" style="6" customWidth="1"/>
    <col min="5" max="5" width="10.5703125" customWidth="1"/>
    <col min="6" max="6" width="13.28515625" style="6" customWidth="1"/>
    <col min="7" max="7" width="12.85546875" style="6" customWidth="1"/>
    <col min="9" max="16384" width="9.140625" style="6"/>
  </cols>
  <sheetData>
    <row r="2" spans="1:8" ht="25.5">
      <c r="A2" s="4" t="s">
        <v>24</v>
      </c>
      <c r="B2" s="4"/>
      <c r="C2" s="5" t="s">
        <v>0</v>
      </c>
      <c r="D2" s="5" t="s">
        <v>1</v>
      </c>
      <c r="E2" s="19" t="s">
        <v>38</v>
      </c>
      <c r="F2" s="5" t="s">
        <v>2</v>
      </c>
      <c r="G2" s="5" t="s">
        <v>39</v>
      </c>
      <c r="H2" s="19" t="s">
        <v>3</v>
      </c>
    </row>
    <row r="3" spans="1:8" ht="12.75">
      <c r="A3" s="5">
        <v>1</v>
      </c>
      <c r="B3" s="5" t="str">
        <f>TEXT(C3,"ММММ")</f>
        <v>Январь</v>
      </c>
      <c r="C3" s="8">
        <v>41648</v>
      </c>
      <c r="D3" s="7" t="s">
        <v>17</v>
      </c>
      <c r="E3" s="20" t="s">
        <v>27</v>
      </c>
      <c r="F3" s="5">
        <v>50</v>
      </c>
      <c r="G3" s="5" t="s">
        <v>34</v>
      </c>
      <c r="H3" s="5">
        <v>12</v>
      </c>
    </row>
    <row r="4" spans="1:8" ht="12.75">
      <c r="A4" s="5">
        <v>2</v>
      </c>
      <c r="B4" s="5" t="str">
        <f t="shared" ref="B4:B23" si="0">TEXT(C4,"ММММ")</f>
        <v>Январь</v>
      </c>
      <c r="C4" s="8">
        <v>41662</v>
      </c>
      <c r="D4" s="7" t="s">
        <v>19</v>
      </c>
      <c r="E4" s="20" t="s">
        <v>28</v>
      </c>
      <c r="F4" s="5">
        <v>78</v>
      </c>
      <c r="G4" s="5" t="s">
        <v>35</v>
      </c>
      <c r="H4" s="5">
        <v>58</v>
      </c>
    </row>
    <row r="5" spans="1:8" ht="12.75">
      <c r="A5" s="5">
        <v>3</v>
      </c>
      <c r="B5" s="5" t="str">
        <f t="shared" si="0"/>
        <v>Февраль</v>
      </c>
      <c r="C5" s="8">
        <v>41682</v>
      </c>
      <c r="D5" s="7" t="s">
        <v>22</v>
      </c>
      <c r="E5" s="20" t="s">
        <v>30</v>
      </c>
      <c r="F5" s="5">
        <v>874</v>
      </c>
      <c r="G5" s="5" t="s">
        <v>33</v>
      </c>
      <c r="H5" s="5">
        <v>54</v>
      </c>
    </row>
    <row r="6" spans="1:8" ht="12.75">
      <c r="A6" s="5">
        <v>4</v>
      </c>
      <c r="B6" s="5" t="str">
        <f t="shared" si="0"/>
        <v>Февраль</v>
      </c>
      <c r="C6" s="8">
        <v>41691</v>
      </c>
      <c r="D6" s="7" t="s">
        <v>20</v>
      </c>
      <c r="E6" s="20" t="s">
        <v>31</v>
      </c>
      <c r="F6" s="5">
        <v>102</v>
      </c>
      <c r="G6" s="5" t="s">
        <v>32</v>
      </c>
      <c r="H6" s="5">
        <v>78</v>
      </c>
    </row>
    <row r="7" spans="1:8" ht="12.75">
      <c r="A7" s="5">
        <v>5</v>
      </c>
      <c r="B7" s="5" t="str">
        <f t="shared" si="0"/>
        <v>Март</v>
      </c>
      <c r="C7" s="8">
        <v>41717</v>
      </c>
      <c r="D7" s="7" t="s">
        <v>21</v>
      </c>
      <c r="E7" s="20" t="s">
        <v>26</v>
      </c>
      <c r="F7" s="5">
        <v>54</v>
      </c>
      <c r="G7" s="5" t="s">
        <v>36</v>
      </c>
      <c r="H7" s="5">
        <v>12</v>
      </c>
    </row>
    <row r="8" spans="1:8" ht="12.75">
      <c r="A8" s="5">
        <v>6</v>
      </c>
      <c r="B8" s="5" t="str">
        <f t="shared" si="0"/>
        <v>Февраль</v>
      </c>
      <c r="C8" s="8">
        <v>41684</v>
      </c>
      <c r="D8" s="7" t="s">
        <v>17</v>
      </c>
      <c r="E8" s="20" t="s">
        <v>28</v>
      </c>
      <c r="F8" s="5">
        <v>60</v>
      </c>
      <c r="G8" s="5" t="s">
        <v>37</v>
      </c>
      <c r="H8" s="5">
        <v>58</v>
      </c>
    </row>
    <row r="9" spans="1:8" ht="12.75">
      <c r="A9" s="5">
        <v>7</v>
      </c>
      <c r="B9" s="5" t="str">
        <f t="shared" si="0"/>
        <v>Апрель</v>
      </c>
      <c r="C9" s="8">
        <v>41744</v>
      </c>
      <c r="D9" s="7" t="s">
        <v>19</v>
      </c>
      <c r="E9" s="20" t="s">
        <v>30</v>
      </c>
      <c r="F9" s="5">
        <v>12</v>
      </c>
      <c r="G9" s="5" t="s">
        <v>35</v>
      </c>
      <c r="H9" s="5">
        <v>58</v>
      </c>
    </row>
    <row r="10" spans="1:8" ht="12.75">
      <c r="A10" s="5">
        <v>8</v>
      </c>
      <c r="B10" s="5" t="str">
        <f t="shared" si="0"/>
        <v>Апрель</v>
      </c>
      <c r="C10" s="8">
        <v>41753</v>
      </c>
      <c r="D10" s="7" t="s">
        <v>19</v>
      </c>
      <c r="E10" s="20" t="s">
        <v>31</v>
      </c>
      <c r="F10" s="5">
        <v>58</v>
      </c>
      <c r="G10" s="5" t="s">
        <v>32</v>
      </c>
      <c r="H10" s="5">
        <v>54</v>
      </c>
    </row>
    <row r="11" spans="1:8" ht="12.75">
      <c r="A11" s="5">
        <v>9</v>
      </c>
      <c r="B11" s="5" t="str">
        <f t="shared" si="0"/>
        <v>Январь</v>
      </c>
      <c r="C11" s="8">
        <v>41640</v>
      </c>
      <c r="D11" s="7" t="s">
        <v>20</v>
      </c>
      <c r="E11" s="20" t="s">
        <v>26</v>
      </c>
      <c r="F11" s="5">
        <v>95</v>
      </c>
      <c r="G11" s="5" t="s">
        <v>36</v>
      </c>
      <c r="H11" s="5">
        <v>78</v>
      </c>
    </row>
    <row r="12" spans="1:8" ht="12.75">
      <c r="A12" s="5">
        <v>10</v>
      </c>
      <c r="B12" s="5" t="str">
        <f t="shared" si="0"/>
        <v>Январь</v>
      </c>
      <c r="C12" s="8">
        <v>41662</v>
      </c>
      <c r="D12" s="7" t="s">
        <v>21</v>
      </c>
      <c r="E12" s="20" t="s">
        <v>29</v>
      </c>
      <c r="F12" s="5">
        <v>78</v>
      </c>
      <c r="G12" s="5" t="s">
        <v>37</v>
      </c>
      <c r="H12" s="21">
        <v>14</v>
      </c>
    </row>
    <row r="13" spans="1:8" ht="12.75">
      <c r="A13" s="5">
        <v>11</v>
      </c>
      <c r="B13" s="5" t="str">
        <f t="shared" si="0"/>
        <v>Февраль</v>
      </c>
      <c r="C13" s="8">
        <v>41682</v>
      </c>
      <c r="D13" s="7" t="s">
        <v>20</v>
      </c>
      <c r="E13" s="20" t="s">
        <v>30</v>
      </c>
      <c r="F13" s="5">
        <v>12</v>
      </c>
      <c r="G13" s="5" t="s">
        <v>35</v>
      </c>
      <c r="H13" s="21">
        <v>8</v>
      </c>
    </row>
    <row r="14" spans="1:8" ht="12.75">
      <c r="A14" s="5">
        <v>12</v>
      </c>
      <c r="B14" s="5" t="str">
        <f t="shared" si="0"/>
        <v>Февраль</v>
      </c>
      <c r="C14" s="8">
        <v>41691</v>
      </c>
      <c r="D14" s="7" t="s">
        <v>21</v>
      </c>
      <c r="E14" s="20" t="s">
        <v>26</v>
      </c>
      <c r="F14" s="5">
        <v>58</v>
      </c>
      <c r="G14" s="5" t="s">
        <v>36</v>
      </c>
      <c r="H14" s="21">
        <v>9</v>
      </c>
    </row>
    <row r="15" spans="1:8" ht="12.75">
      <c r="A15" s="5">
        <v>13</v>
      </c>
      <c r="B15" s="5" t="str">
        <f t="shared" si="0"/>
        <v>Март</v>
      </c>
      <c r="C15" s="8">
        <v>41717</v>
      </c>
      <c r="D15" s="7" t="s">
        <v>18</v>
      </c>
      <c r="E15" s="20" t="s">
        <v>28</v>
      </c>
      <c r="F15" s="5">
        <v>58</v>
      </c>
      <c r="G15" s="5" t="s">
        <v>37</v>
      </c>
      <c r="H15" s="21">
        <v>56</v>
      </c>
    </row>
    <row r="16" spans="1:8" ht="12.75">
      <c r="A16" s="5">
        <v>14</v>
      </c>
      <c r="B16" s="5" t="str">
        <f t="shared" si="0"/>
        <v>Январь</v>
      </c>
      <c r="C16" s="8">
        <v>41669</v>
      </c>
      <c r="D16" s="7" t="s">
        <v>19</v>
      </c>
      <c r="E16" s="20" t="s">
        <v>30</v>
      </c>
      <c r="F16" s="5">
        <v>124</v>
      </c>
      <c r="G16" s="5" t="s">
        <v>35</v>
      </c>
      <c r="H16" s="21">
        <v>75</v>
      </c>
    </row>
    <row r="17" spans="1:8" ht="12.75">
      <c r="A17" s="5">
        <v>15</v>
      </c>
      <c r="B17" s="5" t="str">
        <f t="shared" si="0"/>
        <v>Апрель</v>
      </c>
      <c r="C17" s="8">
        <v>41744</v>
      </c>
      <c r="D17" s="7" t="s">
        <v>21</v>
      </c>
      <c r="E17" s="20" t="s">
        <v>31</v>
      </c>
      <c r="F17" s="5">
        <v>78</v>
      </c>
      <c r="G17" s="5" t="s">
        <v>32</v>
      </c>
      <c r="H17" s="5">
        <v>12</v>
      </c>
    </row>
    <row r="18" spans="1:8" ht="12.75">
      <c r="A18" s="5">
        <v>16</v>
      </c>
      <c r="B18" s="5" t="str">
        <f t="shared" si="0"/>
        <v>Апрель</v>
      </c>
      <c r="C18" s="8">
        <v>41753</v>
      </c>
      <c r="D18" s="7" t="s">
        <v>20</v>
      </c>
      <c r="E18" s="20" t="s">
        <v>26</v>
      </c>
      <c r="F18" s="5">
        <v>123</v>
      </c>
      <c r="G18" s="5" t="s">
        <v>36</v>
      </c>
      <c r="H18" s="5">
        <v>58</v>
      </c>
    </row>
    <row r="19" spans="1:8" ht="12.75">
      <c r="A19" s="5">
        <v>17</v>
      </c>
      <c r="B19" s="5" t="str">
        <f t="shared" si="0"/>
        <v>Апрель</v>
      </c>
      <c r="C19" s="8">
        <v>41754</v>
      </c>
      <c r="D19" s="7" t="s">
        <v>21</v>
      </c>
      <c r="E19" s="20" t="s">
        <v>29</v>
      </c>
      <c r="F19" s="5">
        <v>58</v>
      </c>
      <c r="G19" s="5" t="s">
        <v>37</v>
      </c>
      <c r="H19" s="5">
        <v>54</v>
      </c>
    </row>
    <row r="20" spans="1:8" ht="12.75">
      <c r="A20" s="5">
        <v>18</v>
      </c>
      <c r="B20" s="5" t="str">
        <f t="shared" si="0"/>
        <v>Январь</v>
      </c>
      <c r="C20" s="8"/>
      <c r="D20" s="5"/>
      <c r="E20" s="20"/>
      <c r="F20" s="5"/>
      <c r="G20" s="5"/>
      <c r="H20" s="20"/>
    </row>
    <row r="21" spans="1:8" ht="12.75">
      <c r="A21" s="5">
        <v>19</v>
      </c>
      <c r="B21" s="5" t="str">
        <f t="shared" si="0"/>
        <v>Январь</v>
      </c>
      <c r="C21" s="8"/>
      <c r="D21" s="5"/>
      <c r="E21" s="20"/>
      <c r="F21" s="5"/>
      <c r="G21" s="5"/>
      <c r="H21" s="20"/>
    </row>
    <row r="22" spans="1:8" ht="12.75">
      <c r="A22" s="5" t="s">
        <v>23</v>
      </c>
      <c r="B22" s="5" t="str">
        <f t="shared" si="0"/>
        <v>Январь</v>
      </c>
      <c r="C22" s="8"/>
      <c r="D22" s="5"/>
      <c r="E22" s="20"/>
      <c r="F22" s="5"/>
      <c r="G22" s="5"/>
      <c r="H22" s="20"/>
    </row>
    <row r="23" spans="1:8" ht="12.75">
      <c r="A23" s="5" t="s">
        <v>25</v>
      </c>
      <c r="B23" s="5" t="str">
        <f t="shared" si="0"/>
        <v>Январь</v>
      </c>
      <c r="C23" s="8"/>
      <c r="D23" s="5"/>
      <c r="E23" s="20"/>
      <c r="F23" s="5"/>
      <c r="G23" s="5"/>
      <c r="H23" s="20"/>
    </row>
  </sheetData>
  <dataValidations count="3">
    <dataValidation type="list" allowBlank="1" showInputMessage="1" showErrorMessage="1" sqref="G3:G23">
      <formula1>менджер</formula1>
    </dataValidation>
    <dataValidation type="list" allowBlank="1" showInputMessage="1" showErrorMessage="1" sqref="E3:E23">
      <formula1>город</formula1>
    </dataValidation>
    <dataValidation type="list" allowBlank="1" showInputMessage="1" showErrorMessage="1" sqref="D3:D19">
      <formula1>товар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0"/>
  <sheetViews>
    <sheetView zoomScaleNormal="100" workbookViewId="0">
      <pane ySplit="12" topLeftCell="A13" activePane="bottomLeft" state="frozen"/>
      <selection pane="bottomLeft" activeCell="U15" sqref="U15"/>
    </sheetView>
  </sheetViews>
  <sheetFormatPr defaultRowHeight="15"/>
  <cols>
    <col min="1" max="1" width="5.85546875" style="3" customWidth="1"/>
    <col min="2" max="2" width="11.85546875" customWidth="1"/>
    <col min="3" max="3" width="10.42578125" customWidth="1"/>
    <col min="10" max="10" width="7.7109375" style="3" customWidth="1"/>
    <col min="11" max="11" width="10" customWidth="1"/>
    <col min="12" max="12" width="10.42578125" customWidth="1"/>
    <col min="13" max="13" width="10.28515625" customWidth="1"/>
    <col min="14" max="14" width="11.42578125" customWidth="1"/>
    <col min="15" max="16" width="11" customWidth="1"/>
  </cols>
  <sheetData>
    <row r="1" spans="1:19" hidden="1">
      <c r="D1" s="17">
        <f>VLOOKUP(C2,лист!D1:E12,2,0)</f>
        <v>41640</v>
      </c>
    </row>
    <row r="2" spans="1:19" ht="15.75">
      <c r="B2" s="3" t="s">
        <v>16</v>
      </c>
      <c r="C2" s="28" t="s">
        <v>4</v>
      </c>
    </row>
    <row r="4" spans="1:19" s="1" customFormat="1" ht="33" customHeight="1">
      <c r="A4" s="43" t="s">
        <v>24</v>
      </c>
      <c r="B4" s="42" t="s">
        <v>1</v>
      </c>
      <c r="C4" s="43" t="s">
        <v>41</v>
      </c>
      <c r="D4" s="42" t="s">
        <v>42</v>
      </c>
      <c r="E4" s="42"/>
      <c r="F4" s="42"/>
      <c r="G4" s="42"/>
      <c r="H4" s="42"/>
      <c r="I4" s="42"/>
      <c r="J4" s="42" t="s">
        <v>43</v>
      </c>
      <c r="K4" s="47" t="s">
        <v>44</v>
      </c>
      <c r="L4" s="48"/>
      <c r="M4" s="48"/>
      <c r="N4" s="48"/>
      <c r="O4" s="48"/>
      <c r="P4" s="49"/>
      <c r="Q4" s="42" t="s">
        <v>43</v>
      </c>
      <c r="R4" s="43" t="s">
        <v>45</v>
      </c>
    </row>
    <row r="5" spans="1:19" s="1" customFormat="1" ht="28.5" customHeight="1">
      <c r="A5" s="43"/>
      <c r="B5" s="42"/>
      <c r="C5" s="43"/>
      <c r="D5" s="15" t="s">
        <v>26</v>
      </c>
      <c r="E5" s="15" t="s">
        <v>27</v>
      </c>
      <c r="F5" s="15" t="s">
        <v>28</v>
      </c>
      <c r="G5" s="15" t="s">
        <v>29</v>
      </c>
      <c r="H5" s="15" t="s">
        <v>30</v>
      </c>
      <c r="I5" s="15" t="s">
        <v>31</v>
      </c>
      <c r="J5" s="42"/>
      <c r="K5" s="11" t="s">
        <v>32</v>
      </c>
      <c r="L5" s="11" t="s">
        <v>33</v>
      </c>
      <c r="M5" s="11" t="s">
        <v>34</v>
      </c>
      <c r="N5" s="11" t="s">
        <v>35</v>
      </c>
      <c r="O5" s="11" t="s">
        <v>36</v>
      </c>
      <c r="P5" s="11" t="s">
        <v>37</v>
      </c>
      <c r="Q5" s="42"/>
      <c r="R5" s="43"/>
    </row>
    <row r="6" spans="1:19">
      <c r="A6" s="14">
        <v>1</v>
      </c>
      <c r="B6" s="16" t="s">
        <v>17</v>
      </c>
      <c r="C6" s="22">
        <f>SUMPRODUCT((дневник!$D$3:$D$19=B6)*(дневник!$C$3:$C$19&lt;=$D$1)*дневник!$F$3:$F$19)-SUMPRODUCT((дневник!$D$3:$D$19=B6)*(дневник!$C$3:$C$19&lt;=$D$1)*дневник!$H$3:$H$19)+VLOOKUP(B6,лист!$A$12:$B$17,2,0)</f>
        <v>45</v>
      </c>
      <c r="D6" s="22">
        <f>SUMIFS(дневник!$F$3:$F$19,дневник!$D$3:$D$19,$B6,дневник!$E$3:$E$19,D$5,дневник!$B$3:$B$19,$C$2)</f>
        <v>0</v>
      </c>
      <c r="E6" s="22">
        <f>SUMIFS(дневник!$F$3:$F$19,дневник!$D$3:$D$19,$B6,дневник!$E$3:$E$19,E$5,дневник!$B$3:$B$19,$C$2)</f>
        <v>50</v>
      </c>
      <c r="F6" s="22">
        <f>SUMIFS(дневник!$F$3:$F$19,дневник!$D$3:$D$19,$B6,дневник!$E$3:$E$19,F$5,дневник!$B$3:$B$19,$C$2)</f>
        <v>0</v>
      </c>
      <c r="G6" s="22">
        <f>SUMIFS(дневник!$F$3:$F$19,дневник!$D$3:$D$19,$B6,дневник!$E$3:$E$19,G$5,дневник!$B$3:$B$19,$C$2)</f>
        <v>0</v>
      </c>
      <c r="H6" s="22">
        <f>SUMIFS(дневник!$F$3:$F$19,дневник!$D$3:$D$19,$B6,дневник!$E$3:$E$19,H$5,дневник!$B$3:$B$19,$C$2)</f>
        <v>0</v>
      </c>
      <c r="I6" s="22">
        <f>SUMIFS(дневник!$F$3:$F$19,дневник!$D$3:$D$19,$B6,дневник!$E$3:$E$19,I$5,дневник!$B$3:$B$19,$C$2)</f>
        <v>0</v>
      </c>
      <c r="J6" s="22">
        <f>SUM(D6:I6)</f>
        <v>50</v>
      </c>
      <c r="K6" s="22">
        <f>SUMIFS(дневник!$H$3:$H$19,дневник!$D$3:$D$19,$B6,дневник!$G$3:$G$19,K$5,дневник!$B$3:$B$19,отчет!$C$2)</f>
        <v>0</v>
      </c>
      <c r="L6" s="22">
        <f>SUMIFS(дневник!$H$3:$H$19,дневник!$D$3:$D$19,$B6,дневник!$G$3:$G$19,L$5,дневник!$B$3:$B$19,отчет!$C$2)</f>
        <v>0</v>
      </c>
      <c r="M6" s="22">
        <f>SUMIFS(дневник!$H$3:$H$19,дневник!$D$3:$D$19,$B6,дневник!$G$3:$G$19,M$5,дневник!$B$3:$B$19,отчет!$C$2)</f>
        <v>12</v>
      </c>
      <c r="N6" s="22">
        <f>SUMIFS(дневник!$H$3:$H$19,дневник!$D$3:$D$19,$B6,дневник!$G$3:$G$19,N$5,дневник!$B$3:$B$19,отчет!$C$2)</f>
        <v>0</v>
      </c>
      <c r="O6" s="22">
        <f>SUMIFS(дневник!$H$3:$H$19,дневник!$D$3:$D$19,$B6,дневник!$G$3:$G$19,O$5,дневник!$B$3:$B$19,отчет!$C$2)</f>
        <v>0</v>
      </c>
      <c r="P6" s="22">
        <f>SUMIFS(дневник!$H$3:$H$19,дневник!$D$3:$D$19,$B6,дневник!$G$3:$G$19,P$5,дневник!$B$3:$B$19,отчет!$C$2)</f>
        <v>0</v>
      </c>
      <c r="Q6" s="22">
        <f>SUM(K6:P6)</f>
        <v>12</v>
      </c>
      <c r="R6" s="22">
        <f>C6+J6-Q6</f>
        <v>83</v>
      </c>
    </row>
    <row r="7" spans="1:19">
      <c r="A7" s="14">
        <v>2</v>
      </c>
      <c r="B7" s="16" t="s">
        <v>18</v>
      </c>
      <c r="C7" s="22">
        <f>SUMPRODUCT((дневник!$D$3:$D$19=B7)*(дневник!$C$3:$C$19&lt;=$D$1)*дневник!$F$3:$F$19)-SUMPRODUCT((дневник!$D$3:$D$19=B7)*(дневник!$C$3:$C$19&lt;=$D$1)*дневник!$H$3:$H$19)+VLOOKUP(B7,лист!$A$12:$B$17,2,0)</f>
        <v>48</v>
      </c>
      <c r="D7" s="22">
        <f>SUMIFS(дневник!$F$3:$F$19,дневник!$D$3:$D$19,$B7,дневник!$E$3:$E$19,D$5,дневник!$B$3:$B$19,$C$2)</f>
        <v>0</v>
      </c>
      <c r="E7" s="22">
        <f>SUMIFS(дневник!$F$3:$F$19,дневник!$D$3:$D$19,$B7,дневник!$E$3:$E$19,E$5,дневник!$B$3:$B$19,$C$2)</f>
        <v>0</v>
      </c>
      <c r="F7" s="22">
        <f>SUMIFS(дневник!$F$3:$F$19,дневник!$D$3:$D$19,$B7,дневник!$E$3:$E$19,F$5,дневник!$B$3:$B$19,$C$2)</f>
        <v>0</v>
      </c>
      <c r="G7" s="22">
        <f>SUMIFS(дневник!$F$3:$F$19,дневник!$D$3:$D$19,$B7,дневник!$E$3:$E$19,G$5,дневник!$B$3:$B$19,$C$2)</f>
        <v>0</v>
      </c>
      <c r="H7" s="22">
        <f>SUMIFS(дневник!$F$3:$F$19,дневник!$D$3:$D$19,$B7,дневник!$E$3:$E$19,H$5,дневник!$B$3:$B$19,$C$2)</f>
        <v>0</v>
      </c>
      <c r="I7" s="22">
        <f>SUMIFS(дневник!$F$3:$F$19,дневник!$D$3:$D$19,$B7,дневник!$E$3:$E$19,I$5,дневник!$B$3:$B$19,$C$2)</f>
        <v>0</v>
      </c>
      <c r="J7" s="22">
        <f t="shared" ref="J7:J12" si="0">SUM(D7:I7)</f>
        <v>0</v>
      </c>
      <c r="K7" s="22">
        <f>SUMIFS(дневник!$H$3:$H$19,дневник!$D$3:$D$19,$B7,дневник!$G$3:$G$19,K$5,дневник!$B$3:$B$19,отчет!$C$2)</f>
        <v>0</v>
      </c>
      <c r="L7" s="22">
        <f>SUMIFS(дневник!$H$3:$H$19,дневник!$D$3:$D$19,$B7,дневник!$G$3:$G$19,L$5,дневник!$B$3:$B$19,отчет!$C$2)</f>
        <v>0</v>
      </c>
      <c r="M7" s="22">
        <f>SUMIFS(дневник!$H$3:$H$19,дневник!$D$3:$D$19,$B7,дневник!$G$3:$G$19,M$5,дневник!$B$3:$B$19,отчет!$C$2)</f>
        <v>0</v>
      </c>
      <c r="N7" s="22">
        <f>SUMIFS(дневник!$H$3:$H$19,дневник!$D$3:$D$19,$B7,дневник!$G$3:$G$19,N$5,дневник!$B$3:$B$19,отчет!$C$2)</f>
        <v>0</v>
      </c>
      <c r="O7" s="22">
        <f>SUMIFS(дневник!$H$3:$H$19,дневник!$D$3:$D$19,$B7,дневник!$G$3:$G$19,O$5,дневник!$B$3:$B$19,отчет!$C$2)</f>
        <v>0</v>
      </c>
      <c r="P7" s="22">
        <f>SUMIFS(дневник!$H$3:$H$19,дневник!$D$3:$D$19,$B7,дневник!$G$3:$G$19,P$5,дневник!$B$3:$B$19,отчет!$C$2)</f>
        <v>0</v>
      </c>
      <c r="Q7" s="22">
        <f t="shared" ref="Q7:Q12" si="1">SUM(K7:P7)</f>
        <v>0</v>
      </c>
      <c r="R7" s="22">
        <f t="shared" ref="R7:R12" si="2">C7+J7-Q7</f>
        <v>48</v>
      </c>
    </row>
    <row r="8" spans="1:19">
      <c r="A8" s="14">
        <v>3</v>
      </c>
      <c r="B8" s="16" t="s">
        <v>19</v>
      </c>
      <c r="C8" s="22">
        <f>SUMPRODUCT((дневник!$D$3:$D$19=B8)*(дневник!$C$3:$C$19&lt;=$D$1)*дневник!$F$3:$F$19)-SUMPRODUCT((дневник!$D$3:$D$19=B8)*(дневник!$C$3:$C$19&lt;=$D$1)*дневник!$H$3:$H$19)+VLOOKUP(B8,лист!$A$12:$B$17,2,0)</f>
        <v>32</v>
      </c>
      <c r="D8" s="22">
        <f>SUMIFS(дневник!$F$3:$F$19,дневник!$D$3:$D$19,$B8,дневник!$E$3:$E$19,D$5,дневник!$B$3:$B$19,$C$2)</f>
        <v>0</v>
      </c>
      <c r="E8" s="22">
        <f>SUMIFS(дневник!$F$3:$F$19,дневник!$D$3:$D$19,$B8,дневник!$E$3:$E$19,E$5,дневник!$B$3:$B$19,$C$2)</f>
        <v>0</v>
      </c>
      <c r="F8" s="22">
        <f>SUMIFS(дневник!$F$3:$F$19,дневник!$D$3:$D$19,$B8,дневник!$E$3:$E$19,F$5,дневник!$B$3:$B$19,$C$2)</f>
        <v>78</v>
      </c>
      <c r="G8" s="22">
        <f>SUMIFS(дневник!$F$3:$F$19,дневник!$D$3:$D$19,$B8,дневник!$E$3:$E$19,G$5,дневник!$B$3:$B$19,$C$2)</f>
        <v>0</v>
      </c>
      <c r="H8" s="22">
        <f>SUMIFS(дневник!$F$3:$F$19,дневник!$D$3:$D$19,$B8,дневник!$E$3:$E$19,H$5,дневник!$B$3:$B$19,$C$2)</f>
        <v>124</v>
      </c>
      <c r="I8" s="22">
        <f>SUMIFS(дневник!$F$3:$F$19,дневник!$D$3:$D$19,$B8,дневник!$E$3:$E$19,I$5,дневник!$B$3:$B$19,$C$2)</f>
        <v>0</v>
      </c>
      <c r="J8" s="22">
        <f t="shared" si="0"/>
        <v>202</v>
      </c>
      <c r="K8" s="22">
        <f>SUMIFS(дневник!$H$3:$H$19,дневник!$D$3:$D$19,$B8,дневник!$G$3:$G$19,K$5,дневник!$B$3:$B$19,отчет!$C$2)</f>
        <v>0</v>
      </c>
      <c r="L8" s="22">
        <f>SUMIFS(дневник!$H$3:$H$19,дневник!$D$3:$D$19,$B8,дневник!$G$3:$G$19,L$5,дневник!$B$3:$B$19,отчет!$C$2)</f>
        <v>0</v>
      </c>
      <c r="M8" s="22">
        <f>SUMIFS(дневник!$H$3:$H$19,дневник!$D$3:$D$19,$B8,дневник!$G$3:$G$19,M$5,дневник!$B$3:$B$19,отчет!$C$2)</f>
        <v>0</v>
      </c>
      <c r="N8" s="22">
        <f>SUMIFS(дневник!$H$3:$H$19,дневник!$D$3:$D$19,$B8,дневник!$G$3:$G$19,N$5,дневник!$B$3:$B$19,отчет!$C$2)</f>
        <v>133</v>
      </c>
      <c r="O8" s="22">
        <f>SUMIFS(дневник!$H$3:$H$19,дневник!$D$3:$D$19,$B8,дневник!$G$3:$G$19,O$5,дневник!$B$3:$B$19,отчет!$C$2)</f>
        <v>0</v>
      </c>
      <c r="P8" s="22">
        <f>SUMIFS(дневник!$H$3:$H$19,дневник!$D$3:$D$19,$B8,дневник!$G$3:$G$19,P$5,дневник!$B$3:$B$19,отчет!$C$2)</f>
        <v>0</v>
      </c>
      <c r="Q8" s="22">
        <f t="shared" si="1"/>
        <v>133</v>
      </c>
      <c r="R8" s="22">
        <f t="shared" si="2"/>
        <v>101</v>
      </c>
    </row>
    <row r="9" spans="1:19">
      <c r="A9" s="14">
        <v>4</v>
      </c>
      <c r="B9" s="16" t="s">
        <v>20</v>
      </c>
      <c r="C9" s="22">
        <f>SUMPRODUCT((дневник!$D$3:$D$19=B9)*(дневник!$C$3:$C$19&lt;=$D$1)*дневник!$F$3:$F$19)-SUMPRODUCT((дневник!$D$3:$D$19=B9)*(дневник!$C$3:$C$19&lt;=$D$1)*дневник!$H$3:$H$19)+VLOOKUP(B9,лист!$A$12:$B$17,2,0)</f>
        <v>27</v>
      </c>
      <c r="D9" s="22">
        <f>SUMIFS(дневник!$F$3:$F$19,дневник!$D$3:$D$19,$B9,дневник!$E$3:$E$19,D$5,дневник!$B$3:$B$19,$C$2)</f>
        <v>95</v>
      </c>
      <c r="E9" s="22">
        <f>SUMIFS(дневник!$F$3:$F$19,дневник!$D$3:$D$19,$B9,дневник!$E$3:$E$19,E$5,дневник!$B$3:$B$19,$C$2)</f>
        <v>0</v>
      </c>
      <c r="F9" s="22">
        <f>SUMIFS(дневник!$F$3:$F$19,дневник!$D$3:$D$19,$B9,дневник!$E$3:$E$19,F$5,дневник!$B$3:$B$19,$C$2)</f>
        <v>0</v>
      </c>
      <c r="G9" s="22">
        <f>SUMIFS(дневник!$F$3:$F$19,дневник!$D$3:$D$19,$B9,дневник!$E$3:$E$19,G$5,дневник!$B$3:$B$19,$C$2)</f>
        <v>0</v>
      </c>
      <c r="H9" s="22">
        <f>SUMIFS(дневник!$F$3:$F$19,дневник!$D$3:$D$19,$B9,дневник!$E$3:$E$19,H$5,дневник!$B$3:$B$19,$C$2)</f>
        <v>0</v>
      </c>
      <c r="I9" s="22">
        <f>SUMIFS(дневник!$F$3:$F$19,дневник!$D$3:$D$19,$B9,дневник!$E$3:$E$19,I$5,дневник!$B$3:$B$19,$C$2)</f>
        <v>0</v>
      </c>
      <c r="J9" s="22">
        <f t="shared" si="0"/>
        <v>95</v>
      </c>
      <c r="K9" s="22">
        <f>SUMIFS(дневник!$H$3:$H$19,дневник!$D$3:$D$19,$B9,дневник!$G$3:$G$19,K$5,дневник!$B$3:$B$19,отчет!$C$2)</f>
        <v>0</v>
      </c>
      <c r="L9" s="22">
        <f>SUMIFS(дневник!$H$3:$H$19,дневник!$D$3:$D$19,$B9,дневник!$G$3:$G$19,L$5,дневник!$B$3:$B$19,отчет!$C$2)</f>
        <v>0</v>
      </c>
      <c r="M9" s="22">
        <f>SUMIFS(дневник!$H$3:$H$19,дневник!$D$3:$D$19,$B9,дневник!$G$3:$G$19,M$5,дневник!$B$3:$B$19,отчет!$C$2)</f>
        <v>0</v>
      </c>
      <c r="N9" s="22">
        <f>SUMIFS(дневник!$H$3:$H$19,дневник!$D$3:$D$19,$B9,дневник!$G$3:$G$19,N$5,дневник!$B$3:$B$19,отчет!$C$2)</f>
        <v>0</v>
      </c>
      <c r="O9" s="22">
        <f>SUMIFS(дневник!$H$3:$H$19,дневник!$D$3:$D$19,$B9,дневник!$G$3:$G$19,O$5,дневник!$B$3:$B$19,отчет!$C$2)</f>
        <v>78</v>
      </c>
      <c r="P9" s="22">
        <f>SUMIFS(дневник!$H$3:$H$19,дневник!$D$3:$D$19,$B9,дневник!$G$3:$G$19,P$5,дневник!$B$3:$B$19,отчет!$C$2)</f>
        <v>0</v>
      </c>
      <c r="Q9" s="22">
        <f t="shared" si="1"/>
        <v>78</v>
      </c>
      <c r="R9" s="22">
        <f t="shared" si="2"/>
        <v>44</v>
      </c>
    </row>
    <row r="10" spans="1:19">
      <c r="A10" s="14">
        <v>5</v>
      </c>
      <c r="B10" s="16" t="s">
        <v>21</v>
      </c>
      <c r="C10" s="22">
        <f>SUMPRODUCT((дневник!$D$3:$D$19=B10)*(дневник!$C$3:$C$19&lt;=$D$1)*дневник!$F$3:$F$19)-SUMPRODUCT((дневник!$D$3:$D$19=B10)*(дневник!$C$3:$C$19&lt;=$D$1)*дневник!$H$3:$H$19)+VLOOKUP(B10,лист!$A$12:$B$17,2,0)</f>
        <v>45</v>
      </c>
      <c r="D10" s="22">
        <f>SUMIFS(дневник!$F$3:$F$19,дневник!$D$3:$D$19,$B10,дневник!$E$3:$E$19,D$5,дневник!$B$3:$B$19,$C$2)</f>
        <v>0</v>
      </c>
      <c r="E10" s="22">
        <f>SUMIFS(дневник!$F$3:$F$19,дневник!$D$3:$D$19,$B10,дневник!$E$3:$E$19,E$5,дневник!$B$3:$B$19,$C$2)</f>
        <v>0</v>
      </c>
      <c r="F10" s="22">
        <f>SUMIFS(дневник!$F$3:$F$19,дневник!$D$3:$D$19,$B10,дневник!$E$3:$E$19,F$5,дневник!$B$3:$B$19,$C$2)</f>
        <v>0</v>
      </c>
      <c r="G10" s="22">
        <f>SUMIFS(дневник!$F$3:$F$19,дневник!$D$3:$D$19,$B10,дневник!$E$3:$E$19,G$5,дневник!$B$3:$B$19,$C$2)</f>
        <v>78</v>
      </c>
      <c r="H10" s="22">
        <f>SUMIFS(дневник!$F$3:$F$19,дневник!$D$3:$D$19,$B10,дневник!$E$3:$E$19,H$5,дневник!$B$3:$B$19,$C$2)</f>
        <v>0</v>
      </c>
      <c r="I10" s="22">
        <f>SUMIFS(дневник!$F$3:$F$19,дневник!$D$3:$D$19,$B10,дневник!$E$3:$E$19,I$5,дневник!$B$3:$B$19,$C$2)</f>
        <v>0</v>
      </c>
      <c r="J10" s="22">
        <f t="shared" si="0"/>
        <v>78</v>
      </c>
      <c r="K10" s="22">
        <f>SUMIFS(дневник!$H$3:$H$19,дневник!$D$3:$D$19,$B10,дневник!$G$3:$G$19,K$5,дневник!$B$3:$B$19,отчет!$C$2)</f>
        <v>0</v>
      </c>
      <c r="L10" s="22">
        <f>SUMIFS(дневник!$H$3:$H$19,дневник!$D$3:$D$19,$B10,дневник!$G$3:$G$19,L$5,дневник!$B$3:$B$19,отчет!$C$2)</f>
        <v>0</v>
      </c>
      <c r="M10" s="22">
        <f>SUMIFS(дневник!$H$3:$H$19,дневник!$D$3:$D$19,$B10,дневник!$G$3:$G$19,M$5,дневник!$B$3:$B$19,отчет!$C$2)</f>
        <v>0</v>
      </c>
      <c r="N10" s="22">
        <f>SUMIFS(дневник!$H$3:$H$19,дневник!$D$3:$D$19,$B10,дневник!$G$3:$G$19,N$5,дневник!$B$3:$B$19,отчет!$C$2)</f>
        <v>0</v>
      </c>
      <c r="O10" s="22">
        <f>SUMIFS(дневник!$H$3:$H$19,дневник!$D$3:$D$19,$B10,дневник!$G$3:$G$19,O$5,дневник!$B$3:$B$19,отчет!$C$2)</f>
        <v>0</v>
      </c>
      <c r="P10" s="22">
        <f>SUMIFS(дневник!$H$3:$H$19,дневник!$D$3:$D$19,$B10,дневник!$G$3:$G$19,P$5,дневник!$B$3:$B$19,отчет!$C$2)</f>
        <v>14</v>
      </c>
      <c r="Q10" s="22">
        <f t="shared" si="1"/>
        <v>14</v>
      </c>
      <c r="R10" s="22">
        <f t="shared" si="2"/>
        <v>109</v>
      </c>
    </row>
    <row r="11" spans="1:19">
      <c r="A11" s="14">
        <v>6</v>
      </c>
      <c r="B11" s="16" t="s">
        <v>22</v>
      </c>
      <c r="C11" s="22">
        <f>SUMPRODUCT((дневник!$D$3:$D$19=B11)*(дневник!$C$3:$C$19&lt;=$D$1)*дневник!$F$3:$F$19)-SUMPRODUCT((дневник!$D$3:$D$19=B11)*(дневник!$C$3:$C$19&lt;=$D$1)*дневник!$H$3:$H$19)+VLOOKUP(B11,лист!$A$12:$B$17,2,0)</f>
        <v>0</v>
      </c>
      <c r="D11" s="22">
        <f>SUMIFS(дневник!$F$3:$F$19,дневник!$D$3:$D$19,$B11,дневник!$E$3:$E$19,D$5,дневник!$B$3:$B$19,$C$2)</f>
        <v>0</v>
      </c>
      <c r="E11" s="22">
        <f>SUMIFS(дневник!$F$3:$F$19,дневник!$D$3:$D$19,$B11,дневник!$E$3:$E$19,E$5,дневник!$B$3:$B$19,$C$2)</f>
        <v>0</v>
      </c>
      <c r="F11" s="22">
        <f>SUMIFS(дневник!$F$3:$F$19,дневник!$D$3:$D$19,$B11,дневник!$E$3:$E$19,F$5,дневник!$B$3:$B$19,$C$2)</f>
        <v>0</v>
      </c>
      <c r="G11" s="22">
        <f>SUMIFS(дневник!$F$3:$F$19,дневник!$D$3:$D$19,$B11,дневник!$E$3:$E$19,G$5,дневник!$B$3:$B$19,$C$2)</f>
        <v>0</v>
      </c>
      <c r="H11" s="22">
        <f>SUMIFS(дневник!$F$3:$F$19,дневник!$D$3:$D$19,$B11,дневник!$E$3:$E$19,H$5,дневник!$B$3:$B$19,$C$2)</f>
        <v>0</v>
      </c>
      <c r="I11" s="22">
        <f>SUMIFS(дневник!$F$3:$F$19,дневник!$D$3:$D$19,$B11,дневник!$E$3:$E$19,I$5,дневник!$B$3:$B$19,$C$2)</f>
        <v>0</v>
      </c>
      <c r="J11" s="22">
        <f t="shared" si="0"/>
        <v>0</v>
      </c>
      <c r="K11" s="22">
        <f>SUMIFS(дневник!$H$3:$H$19,дневник!$D$3:$D$19,$B11,дневник!$G$3:$G$19,K$5,дневник!$B$3:$B$19,отчет!$C$2)</f>
        <v>0</v>
      </c>
      <c r="L11" s="22">
        <f>SUMIFS(дневник!$H$3:$H$19,дневник!$D$3:$D$19,$B11,дневник!$G$3:$G$19,L$5,дневник!$B$3:$B$19,отчет!$C$2)</f>
        <v>0</v>
      </c>
      <c r="M11" s="22">
        <f>SUMIFS(дневник!$H$3:$H$19,дневник!$D$3:$D$19,$B11,дневник!$G$3:$G$19,M$5,дневник!$B$3:$B$19,отчет!$C$2)</f>
        <v>0</v>
      </c>
      <c r="N11" s="22">
        <f>SUMIFS(дневник!$H$3:$H$19,дневник!$D$3:$D$19,$B11,дневник!$G$3:$G$19,N$5,дневник!$B$3:$B$19,отчет!$C$2)</f>
        <v>0</v>
      </c>
      <c r="O11" s="22">
        <f>SUMIFS(дневник!$H$3:$H$19,дневник!$D$3:$D$19,$B11,дневник!$G$3:$G$19,O$5,дневник!$B$3:$B$19,отчет!$C$2)</f>
        <v>0</v>
      </c>
      <c r="P11" s="22">
        <f>SUMIFS(дневник!$H$3:$H$19,дневник!$D$3:$D$19,$B11,дневник!$G$3:$G$19,P$5,дневник!$B$3:$B$19,отчет!$C$2)</f>
        <v>0</v>
      </c>
      <c r="Q11" s="22">
        <f t="shared" si="1"/>
        <v>0</v>
      </c>
      <c r="R11" s="22">
        <f t="shared" si="2"/>
        <v>0</v>
      </c>
    </row>
    <row r="12" spans="1:19">
      <c r="A12" s="14">
        <v>7</v>
      </c>
      <c r="B12" s="16" t="s">
        <v>23</v>
      </c>
      <c r="C12" s="22"/>
      <c r="D12" s="22"/>
      <c r="E12" s="22"/>
      <c r="F12" s="22"/>
      <c r="G12" s="22"/>
      <c r="H12" s="22"/>
      <c r="I12" s="22"/>
      <c r="J12" s="22">
        <f t="shared" si="0"/>
        <v>0</v>
      </c>
      <c r="K12" s="22"/>
      <c r="L12" s="22"/>
      <c r="M12" s="22"/>
      <c r="N12" s="22"/>
      <c r="O12" s="22"/>
      <c r="P12" s="22"/>
      <c r="Q12" s="22">
        <f t="shared" si="1"/>
        <v>0</v>
      </c>
      <c r="R12" s="22">
        <f t="shared" si="2"/>
        <v>0</v>
      </c>
    </row>
    <row r="13" spans="1:19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19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</row>
    <row r="15" spans="1:19" ht="15.75">
      <c r="A15" s="44" t="s">
        <v>47</v>
      </c>
      <c r="B15" s="32" t="s">
        <v>4</v>
      </c>
      <c r="C15" s="12" t="s">
        <v>40</v>
      </c>
      <c r="D15" s="13" t="s">
        <v>26</v>
      </c>
      <c r="E15" s="13" t="s">
        <v>27</v>
      </c>
      <c r="F15" s="13" t="s">
        <v>28</v>
      </c>
      <c r="G15" s="13" t="s">
        <v>29</v>
      </c>
      <c r="H15" s="13" t="s">
        <v>30</v>
      </c>
      <c r="I15" s="13"/>
      <c r="J15" s="12" t="s">
        <v>46</v>
      </c>
      <c r="K15" s="13" t="s">
        <v>34</v>
      </c>
      <c r="L15" s="13" t="s">
        <v>35</v>
      </c>
      <c r="M15" s="13" t="s">
        <v>36</v>
      </c>
      <c r="N15" s="13" t="s">
        <v>37</v>
      </c>
      <c r="O15" s="31"/>
      <c r="P15" s="31"/>
      <c r="Q15" s="12" t="s">
        <v>46</v>
      </c>
      <c r="R15" s="12" t="s">
        <v>40</v>
      </c>
    </row>
    <row r="16" spans="1:19">
      <c r="A16" s="45"/>
      <c r="B16" s="9" t="s">
        <v>17</v>
      </c>
      <c r="C16" s="29">
        <v>45</v>
      </c>
      <c r="D16" s="29">
        <v>0</v>
      </c>
      <c r="E16" s="29">
        <v>50</v>
      </c>
      <c r="F16" s="29">
        <v>0</v>
      </c>
      <c r="G16" s="29">
        <v>0</v>
      </c>
      <c r="H16" s="29">
        <v>0</v>
      </c>
      <c r="I16" s="29"/>
      <c r="J16" s="29">
        <v>50</v>
      </c>
      <c r="K16" s="29">
        <v>12</v>
      </c>
      <c r="L16" s="29">
        <v>0</v>
      </c>
      <c r="M16" s="29">
        <v>0</v>
      </c>
      <c r="N16" s="29">
        <v>0</v>
      </c>
      <c r="O16" s="9"/>
      <c r="P16" s="9"/>
      <c r="Q16" s="29">
        <v>12</v>
      </c>
      <c r="R16" s="29">
        <v>83</v>
      </c>
    </row>
    <row r="17" spans="1:20">
      <c r="A17" s="45"/>
      <c r="B17" s="9" t="s">
        <v>18</v>
      </c>
      <c r="C17" s="29">
        <v>48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/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9"/>
      <c r="P17" s="9"/>
      <c r="Q17" s="29">
        <v>0</v>
      </c>
      <c r="R17" s="29">
        <v>48</v>
      </c>
    </row>
    <row r="18" spans="1:20">
      <c r="A18" s="45"/>
      <c r="B18" s="9" t="s">
        <v>19</v>
      </c>
      <c r="C18" s="29">
        <v>32</v>
      </c>
      <c r="D18" s="29">
        <v>0</v>
      </c>
      <c r="E18" s="29">
        <v>0</v>
      </c>
      <c r="F18" s="29">
        <v>78</v>
      </c>
      <c r="G18" s="29">
        <v>0</v>
      </c>
      <c r="H18" s="29">
        <v>124</v>
      </c>
      <c r="I18" s="29"/>
      <c r="J18" s="29">
        <v>202</v>
      </c>
      <c r="K18" s="29">
        <v>0</v>
      </c>
      <c r="L18" s="29">
        <v>133</v>
      </c>
      <c r="M18" s="29">
        <v>0</v>
      </c>
      <c r="N18" s="29">
        <v>0</v>
      </c>
      <c r="O18" s="9"/>
      <c r="P18" s="9"/>
      <c r="Q18" s="29">
        <v>133</v>
      </c>
      <c r="R18" s="29">
        <v>101</v>
      </c>
    </row>
    <row r="19" spans="1:20">
      <c r="A19" s="45"/>
      <c r="B19" s="9" t="s">
        <v>20</v>
      </c>
      <c r="C19" s="29">
        <v>10</v>
      </c>
      <c r="D19" s="29">
        <v>95</v>
      </c>
      <c r="E19" s="29">
        <v>0</v>
      </c>
      <c r="F19" s="29">
        <v>0</v>
      </c>
      <c r="G19" s="29">
        <v>0</v>
      </c>
      <c r="H19" s="29">
        <v>0</v>
      </c>
      <c r="I19" s="29"/>
      <c r="J19" s="29">
        <v>95</v>
      </c>
      <c r="K19" s="29">
        <v>0</v>
      </c>
      <c r="L19" s="29">
        <v>0</v>
      </c>
      <c r="M19" s="29">
        <v>78</v>
      </c>
      <c r="N19" s="29">
        <v>0</v>
      </c>
      <c r="O19" s="9"/>
      <c r="P19" s="9"/>
      <c r="Q19" s="29">
        <v>78</v>
      </c>
      <c r="R19" s="29">
        <v>27</v>
      </c>
    </row>
    <row r="20" spans="1:20">
      <c r="A20" s="45"/>
      <c r="B20" s="9" t="s">
        <v>21</v>
      </c>
      <c r="C20" s="29">
        <v>45</v>
      </c>
      <c r="D20" s="29">
        <v>0</v>
      </c>
      <c r="E20" s="29">
        <v>0</v>
      </c>
      <c r="F20" s="29">
        <v>0</v>
      </c>
      <c r="G20" s="29">
        <v>78</v>
      </c>
      <c r="H20" s="29">
        <v>0</v>
      </c>
      <c r="I20" s="29"/>
      <c r="J20" s="29">
        <v>78</v>
      </c>
      <c r="K20" s="29">
        <v>0</v>
      </c>
      <c r="L20" s="29">
        <v>0</v>
      </c>
      <c r="M20" s="29">
        <v>0</v>
      </c>
      <c r="N20" s="29">
        <v>14</v>
      </c>
      <c r="O20" s="9"/>
      <c r="P20" s="9"/>
      <c r="Q20" s="29">
        <v>14</v>
      </c>
      <c r="R20" s="29">
        <v>109</v>
      </c>
    </row>
    <row r="21" spans="1:20" s="18" customFormat="1">
      <c r="A21" s="37"/>
      <c r="B21" s="38" t="s">
        <v>49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3"/>
      <c r="P21" s="33"/>
      <c r="Q21" s="34"/>
      <c r="R21" s="34"/>
    </row>
    <row r="22" spans="1:20" ht="15.75">
      <c r="B22" s="27"/>
      <c r="T22" s="27"/>
    </row>
    <row r="23" spans="1:20" ht="15.75" customHeight="1">
      <c r="A23" s="46" t="s">
        <v>47</v>
      </c>
      <c r="B23" s="32" t="s">
        <v>5</v>
      </c>
      <c r="C23" s="12" t="s">
        <v>40</v>
      </c>
      <c r="D23" s="13" t="s">
        <v>26</v>
      </c>
      <c r="E23" s="13" t="s">
        <v>28</v>
      </c>
      <c r="F23" s="13" t="s">
        <v>30</v>
      </c>
      <c r="G23" s="13" t="s">
        <v>31</v>
      </c>
      <c r="H23" s="2"/>
      <c r="I23" s="2"/>
      <c r="J23" s="12" t="s">
        <v>46</v>
      </c>
      <c r="K23" s="13" t="s">
        <v>32</v>
      </c>
      <c r="L23" s="13" t="s">
        <v>33</v>
      </c>
      <c r="M23" s="13" t="s">
        <v>35</v>
      </c>
      <c r="N23" s="13" t="s">
        <v>36</v>
      </c>
      <c r="O23" s="13" t="s">
        <v>37</v>
      </c>
      <c r="P23" s="2"/>
      <c r="Q23" s="12" t="s">
        <v>46</v>
      </c>
      <c r="R23" s="12" t="s">
        <v>40</v>
      </c>
      <c r="T23" s="27"/>
    </row>
    <row r="24" spans="1:20" ht="15.75">
      <c r="A24" s="46"/>
      <c r="B24" s="35" t="s">
        <v>17</v>
      </c>
      <c r="C24" s="36">
        <v>83</v>
      </c>
      <c r="D24" s="36">
        <v>0</v>
      </c>
      <c r="E24" s="36">
        <v>60</v>
      </c>
      <c r="F24" s="36">
        <v>0</v>
      </c>
      <c r="G24" s="36">
        <v>0</v>
      </c>
      <c r="H24" s="35"/>
      <c r="I24" s="35"/>
      <c r="J24" s="36">
        <v>60</v>
      </c>
      <c r="K24" s="36">
        <v>0</v>
      </c>
      <c r="L24" s="36">
        <v>0</v>
      </c>
      <c r="M24" s="36">
        <v>0</v>
      </c>
      <c r="N24" s="36">
        <v>0</v>
      </c>
      <c r="O24" s="36">
        <v>58</v>
      </c>
      <c r="P24" s="35"/>
      <c r="Q24" s="36">
        <v>58</v>
      </c>
      <c r="R24" s="36">
        <v>85</v>
      </c>
      <c r="T24" s="27"/>
    </row>
    <row r="25" spans="1:20" ht="15.75">
      <c r="A25" s="46"/>
      <c r="B25" s="35" t="s">
        <v>18</v>
      </c>
      <c r="C25" s="36">
        <v>48</v>
      </c>
      <c r="D25" s="36">
        <v>0</v>
      </c>
      <c r="E25" s="36">
        <v>0</v>
      </c>
      <c r="F25" s="36">
        <v>0</v>
      </c>
      <c r="G25" s="36">
        <v>0</v>
      </c>
      <c r="H25" s="35"/>
      <c r="I25" s="35"/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5"/>
      <c r="Q25" s="36">
        <v>0</v>
      </c>
      <c r="R25" s="36">
        <v>48</v>
      </c>
      <c r="T25" s="27"/>
    </row>
    <row r="26" spans="1:20" ht="15.75">
      <c r="A26" s="46"/>
      <c r="B26" s="35" t="s">
        <v>19</v>
      </c>
      <c r="C26" s="36">
        <v>101</v>
      </c>
      <c r="D26" s="36">
        <v>0</v>
      </c>
      <c r="E26" s="36">
        <v>0</v>
      </c>
      <c r="F26" s="36">
        <v>0</v>
      </c>
      <c r="G26" s="36">
        <v>0</v>
      </c>
      <c r="H26" s="35"/>
      <c r="I26" s="35"/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5"/>
      <c r="Q26" s="36">
        <v>0</v>
      </c>
      <c r="R26" s="36">
        <v>101</v>
      </c>
      <c r="T26" s="27"/>
    </row>
    <row r="27" spans="1:20" ht="15.75">
      <c r="A27" s="46"/>
      <c r="B27" s="35" t="s">
        <v>20</v>
      </c>
      <c r="C27" s="36">
        <v>27</v>
      </c>
      <c r="D27" s="36">
        <v>0</v>
      </c>
      <c r="E27" s="36">
        <v>0</v>
      </c>
      <c r="F27" s="36">
        <v>12</v>
      </c>
      <c r="G27" s="36">
        <v>102</v>
      </c>
      <c r="H27" s="35"/>
      <c r="I27" s="35"/>
      <c r="J27" s="36">
        <v>114</v>
      </c>
      <c r="K27" s="36">
        <v>78</v>
      </c>
      <c r="L27" s="36">
        <v>0</v>
      </c>
      <c r="M27" s="36">
        <v>8</v>
      </c>
      <c r="N27" s="36">
        <v>0</v>
      </c>
      <c r="O27" s="36">
        <v>0</v>
      </c>
      <c r="P27" s="35"/>
      <c r="Q27" s="36">
        <v>86</v>
      </c>
      <c r="R27" s="36">
        <v>55</v>
      </c>
      <c r="T27" s="27"/>
    </row>
    <row r="28" spans="1:20" ht="15.75">
      <c r="A28" s="46"/>
      <c r="B28" s="35" t="s">
        <v>21</v>
      </c>
      <c r="C28" s="36">
        <v>109</v>
      </c>
      <c r="D28" s="36">
        <v>58</v>
      </c>
      <c r="E28" s="36">
        <v>0</v>
      </c>
      <c r="F28" s="36">
        <v>0</v>
      </c>
      <c r="G28" s="36">
        <v>0</v>
      </c>
      <c r="H28" s="35"/>
      <c r="I28" s="35"/>
      <c r="J28" s="36">
        <v>58</v>
      </c>
      <c r="K28" s="36">
        <v>0</v>
      </c>
      <c r="L28" s="36">
        <v>0</v>
      </c>
      <c r="M28" s="36">
        <v>0</v>
      </c>
      <c r="N28" s="36">
        <v>9</v>
      </c>
      <c r="O28" s="36">
        <v>0</v>
      </c>
      <c r="P28" s="35"/>
      <c r="Q28" s="36">
        <v>9</v>
      </c>
      <c r="R28" s="36">
        <v>158</v>
      </c>
      <c r="T28" s="27"/>
    </row>
    <row r="29" spans="1:20" ht="15.75">
      <c r="A29" s="46"/>
      <c r="B29" s="35" t="s">
        <v>22</v>
      </c>
      <c r="C29" s="35"/>
      <c r="D29" s="36">
        <v>0</v>
      </c>
      <c r="E29" s="36">
        <v>0</v>
      </c>
      <c r="F29" s="36">
        <v>874</v>
      </c>
      <c r="G29" s="36">
        <v>0</v>
      </c>
      <c r="H29" s="35"/>
      <c r="I29" s="35"/>
      <c r="J29" s="36">
        <v>874</v>
      </c>
      <c r="K29" s="36">
        <v>0</v>
      </c>
      <c r="L29" s="36">
        <v>54</v>
      </c>
      <c r="M29" s="36">
        <v>0</v>
      </c>
      <c r="N29" s="36">
        <v>0</v>
      </c>
      <c r="O29" s="36">
        <v>0</v>
      </c>
      <c r="P29" s="35"/>
      <c r="Q29" s="36">
        <v>54</v>
      </c>
      <c r="R29" s="36">
        <v>820</v>
      </c>
      <c r="T29" s="27"/>
    </row>
    <row r="30" spans="1:20" s="18" customFormat="1">
      <c r="A30" s="37"/>
      <c r="B30" s="38" t="s">
        <v>48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3"/>
      <c r="P30" s="33"/>
      <c r="Q30" s="34"/>
      <c r="R30" s="34"/>
    </row>
    <row r="31" spans="1:20" ht="15.75">
      <c r="T31" s="27"/>
    </row>
    <row r="32" spans="1:20" ht="15.75">
      <c r="T32" s="27"/>
    </row>
    <row r="33" spans="1:20" ht="15.75">
      <c r="A33" s="46" t="s">
        <v>47</v>
      </c>
      <c r="B33" s="32" t="s">
        <v>6</v>
      </c>
      <c r="C33" s="12" t="s">
        <v>40</v>
      </c>
      <c r="D33" s="13" t="s">
        <v>26</v>
      </c>
      <c r="E33" s="13" t="s">
        <v>28</v>
      </c>
      <c r="F33" s="13"/>
      <c r="G33" s="13"/>
      <c r="H33" s="13"/>
      <c r="I33" s="13"/>
      <c r="J33" s="12" t="s">
        <v>46</v>
      </c>
      <c r="K33" s="13" t="s">
        <v>36</v>
      </c>
      <c r="L33" s="13" t="s">
        <v>37</v>
      </c>
      <c r="M33" s="13"/>
      <c r="N33" s="13"/>
      <c r="O33" s="13"/>
      <c r="P33" s="13"/>
      <c r="Q33" s="12" t="s">
        <v>46</v>
      </c>
      <c r="R33" s="12" t="s">
        <v>40</v>
      </c>
      <c r="T33" s="27"/>
    </row>
    <row r="34" spans="1:20">
      <c r="A34" s="46"/>
      <c r="B34" s="39" t="s">
        <v>17</v>
      </c>
      <c r="C34" s="30">
        <v>85</v>
      </c>
      <c r="D34" s="30">
        <v>0</v>
      </c>
      <c r="E34" s="30">
        <v>0</v>
      </c>
      <c r="F34" s="30"/>
      <c r="G34" s="30"/>
      <c r="H34" s="30"/>
      <c r="I34" s="30"/>
      <c r="J34" s="30">
        <v>0</v>
      </c>
      <c r="K34" s="30">
        <v>0</v>
      </c>
      <c r="L34" s="30">
        <v>0</v>
      </c>
      <c r="M34" s="30"/>
      <c r="N34" s="30"/>
      <c r="O34" s="30"/>
      <c r="P34" s="30"/>
      <c r="Q34" s="30">
        <v>0</v>
      </c>
      <c r="R34" s="30">
        <v>85</v>
      </c>
    </row>
    <row r="35" spans="1:20">
      <c r="A35" s="46"/>
      <c r="B35" s="39" t="s">
        <v>18</v>
      </c>
      <c r="C35" s="30">
        <v>48</v>
      </c>
      <c r="D35" s="30">
        <v>0</v>
      </c>
      <c r="E35" s="30">
        <v>58</v>
      </c>
      <c r="F35" s="30"/>
      <c r="G35" s="30"/>
      <c r="H35" s="30"/>
      <c r="I35" s="30"/>
      <c r="J35" s="30">
        <v>58</v>
      </c>
      <c r="K35" s="30">
        <v>0</v>
      </c>
      <c r="L35" s="30">
        <v>56</v>
      </c>
      <c r="M35" s="30"/>
      <c r="N35" s="30"/>
      <c r="O35" s="30"/>
      <c r="P35" s="30"/>
      <c r="Q35" s="30">
        <v>56</v>
      </c>
      <c r="R35" s="30">
        <v>50</v>
      </c>
    </row>
    <row r="36" spans="1:20">
      <c r="A36" s="46"/>
      <c r="B36" s="39" t="s">
        <v>19</v>
      </c>
      <c r="C36" s="30">
        <v>101</v>
      </c>
      <c r="D36" s="30">
        <v>0</v>
      </c>
      <c r="E36" s="30">
        <v>0</v>
      </c>
      <c r="F36" s="30"/>
      <c r="G36" s="30"/>
      <c r="H36" s="30"/>
      <c r="I36" s="30"/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>
        <v>0</v>
      </c>
      <c r="R36" s="30">
        <v>101</v>
      </c>
    </row>
    <row r="37" spans="1:20">
      <c r="A37" s="46"/>
      <c r="B37" s="39" t="s">
        <v>20</v>
      </c>
      <c r="C37" s="30">
        <v>55</v>
      </c>
      <c r="D37" s="30">
        <v>0</v>
      </c>
      <c r="E37" s="30">
        <v>0</v>
      </c>
      <c r="F37" s="30"/>
      <c r="G37" s="30"/>
      <c r="H37" s="30"/>
      <c r="I37" s="30"/>
      <c r="J37" s="30">
        <v>0</v>
      </c>
      <c r="K37" s="30">
        <v>0</v>
      </c>
      <c r="L37" s="30">
        <v>0</v>
      </c>
      <c r="M37" s="30"/>
      <c r="N37" s="30"/>
      <c r="O37" s="30"/>
      <c r="P37" s="30"/>
      <c r="Q37" s="30">
        <v>0</v>
      </c>
      <c r="R37" s="30">
        <v>55</v>
      </c>
    </row>
    <row r="38" spans="1:20">
      <c r="A38" s="46"/>
      <c r="B38" s="39" t="s">
        <v>21</v>
      </c>
      <c r="C38" s="30">
        <v>158</v>
      </c>
      <c r="D38" s="30">
        <v>54</v>
      </c>
      <c r="E38" s="30">
        <v>0</v>
      </c>
      <c r="F38" s="30"/>
      <c r="G38" s="30"/>
      <c r="H38" s="30"/>
      <c r="I38" s="30"/>
      <c r="J38" s="30">
        <v>54</v>
      </c>
      <c r="K38" s="30">
        <v>12</v>
      </c>
      <c r="L38" s="30">
        <v>0</v>
      </c>
      <c r="M38" s="30"/>
      <c r="N38" s="30"/>
      <c r="O38" s="30"/>
      <c r="P38" s="30"/>
      <c r="Q38" s="30">
        <v>12</v>
      </c>
      <c r="R38" s="30">
        <v>200</v>
      </c>
    </row>
    <row r="39" spans="1:20">
      <c r="A39" s="46"/>
      <c r="B39" s="39" t="s">
        <v>22</v>
      </c>
      <c r="C39" s="30">
        <v>820</v>
      </c>
      <c r="D39" s="30">
        <v>0</v>
      </c>
      <c r="E39" s="30">
        <v>0</v>
      </c>
      <c r="F39" s="30"/>
      <c r="G39" s="30"/>
      <c r="H39" s="30"/>
      <c r="I39" s="30"/>
      <c r="J39" s="30">
        <v>0</v>
      </c>
      <c r="K39" s="30">
        <v>0</v>
      </c>
      <c r="L39" s="30">
        <v>0</v>
      </c>
      <c r="M39" s="30"/>
      <c r="N39" s="30"/>
      <c r="O39" s="30"/>
      <c r="P39" s="30"/>
      <c r="Q39" s="30">
        <v>0</v>
      </c>
      <c r="R39" s="30">
        <v>820</v>
      </c>
    </row>
    <row r="40" spans="1:20" s="18" customFormat="1">
      <c r="A40" s="37"/>
      <c r="B40" s="38" t="s">
        <v>50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3"/>
      <c r="P40" s="33"/>
      <c r="Q40" s="34"/>
      <c r="R40" s="34"/>
    </row>
  </sheetData>
  <mergeCells count="11">
    <mergeCell ref="Q4:Q5"/>
    <mergeCell ref="R4:R5"/>
    <mergeCell ref="A15:A20"/>
    <mergeCell ref="A23:A29"/>
    <mergeCell ref="A33:A39"/>
    <mergeCell ref="D4:I4"/>
    <mergeCell ref="C4:C5"/>
    <mergeCell ref="B4:B5"/>
    <mergeCell ref="A4:A5"/>
    <mergeCell ref="J4:J5"/>
    <mergeCell ref="K4:P4"/>
  </mergeCells>
  <dataValidations count="2">
    <dataValidation type="list" allowBlank="1" showInputMessage="1" showErrorMessage="1" sqref="C2">
      <formula1>месяц</formula1>
    </dataValidation>
    <dataValidation type="list" allowBlank="1" showInputMessage="1" showErrorMessage="1" sqref="B6:B12">
      <formula1>товар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I16" sqref="I16"/>
    </sheetView>
  </sheetViews>
  <sheetFormatPr defaultRowHeight="15"/>
  <cols>
    <col min="1" max="1" width="12" style="18" customWidth="1"/>
    <col min="2" max="2" width="11.42578125" style="18" customWidth="1"/>
    <col min="3" max="3" width="9.140625" style="18"/>
    <col min="4" max="4" width="11" style="23" bestFit="1" customWidth="1"/>
    <col min="5" max="5" width="22.28515625" style="18" customWidth="1"/>
    <col min="6" max="16384" width="9.140625" style="18"/>
  </cols>
  <sheetData>
    <row r="1" spans="1:5" ht="15.75">
      <c r="A1" s="18" t="s">
        <v>26</v>
      </c>
      <c r="B1" s="18" t="s">
        <v>32</v>
      </c>
      <c r="D1" s="27" t="s">
        <v>4</v>
      </c>
      <c r="E1" s="41">
        <v>41640</v>
      </c>
    </row>
    <row r="2" spans="1:5" ht="15.75">
      <c r="A2" s="18" t="s">
        <v>27</v>
      </c>
      <c r="B2" s="18" t="s">
        <v>33</v>
      </c>
      <c r="D2" s="27" t="s">
        <v>5</v>
      </c>
      <c r="E2" s="41">
        <v>41671</v>
      </c>
    </row>
    <row r="3" spans="1:5" ht="15.75">
      <c r="A3" s="18" t="s">
        <v>28</v>
      </c>
      <c r="B3" s="18" t="s">
        <v>34</v>
      </c>
      <c r="D3" s="27" t="s">
        <v>6</v>
      </c>
      <c r="E3" s="41">
        <v>41699</v>
      </c>
    </row>
    <row r="4" spans="1:5" ht="15.75">
      <c r="A4" s="18" t="s">
        <v>29</v>
      </c>
      <c r="B4" s="18" t="s">
        <v>35</v>
      </c>
      <c r="D4" s="27" t="s">
        <v>7</v>
      </c>
      <c r="E4" s="41">
        <v>41730</v>
      </c>
    </row>
    <row r="5" spans="1:5" ht="15.75">
      <c r="A5" s="18" t="s">
        <v>30</v>
      </c>
      <c r="B5" s="18" t="s">
        <v>36</v>
      </c>
      <c r="D5" s="27" t="s">
        <v>8</v>
      </c>
      <c r="E5" s="41">
        <v>41760</v>
      </c>
    </row>
    <row r="6" spans="1:5" ht="15.75">
      <c r="A6" s="18" t="s">
        <v>31</v>
      </c>
      <c r="B6" s="18" t="s">
        <v>37</v>
      </c>
      <c r="D6" s="27" t="s">
        <v>9</v>
      </c>
      <c r="E6" s="41">
        <v>41791</v>
      </c>
    </row>
    <row r="7" spans="1:5" ht="15.75">
      <c r="B7" s="24"/>
      <c r="D7" s="27" t="s">
        <v>10</v>
      </c>
      <c r="E7" s="41">
        <v>41821</v>
      </c>
    </row>
    <row r="8" spans="1:5" s="11" customFormat="1" ht="15.75">
      <c r="A8" s="18"/>
      <c r="B8" s="24"/>
      <c r="D8" s="27" t="s">
        <v>11</v>
      </c>
      <c r="E8" s="41">
        <v>41852</v>
      </c>
    </row>
    <row r="9" spans="1:5" ht="15.75">
      <c r="B9" s="24"/>
      <c r="D9" s="27" t="s">
        <v>12</v>
      </c>
      <c r="E9" s="41">
        <v>41883</v>
      </c>
    </row>
    <row r="10" spans="1:5" ht="15.75">
      <c r="B10" s="24"/>
      <c r="D10" s="27" t="s">
        <v>13</v>
      </c>
      <c r="E10" s="41">
        <v>41913</v>
      </c>
    </row>
    <row r="11" spans="1:5" ht="15.75">
      <c r="A11" s="23" t="s">
        <v>1</v>
      </c>
      <c r="D11" s="27" t="s">
        <v>14</v>
      </c>
      <c r="E11" s="41">
        <v>41944</v>
      </c>
    </row>
    <row r="12" spans="1:5" ht="15.75">
      <c r="A12" s="23" t="s">
        <v>17</v>
      </c>
      <c r="B12" s="10">
        <v>45</v>
      </c>
      <c r="D12" s="27" t="s">
        <v>15</v>
      </c>
      <c r="E12" s="41">
        <v>41974</v>
      </c>
    </row>
    <row r="13" spans="1:5">
      <c r="A13" s="23" t="s">
        <v>18</v>
      </c>
      <c r="B13" s="10">
        <v>48</v>
      </c>
    </row>
    <row r="14" spans="1:5">
      <c r="A14" s="23" t="s">
        <v>19</v>
      </c>
      <c r="B14" s="10">
        <v>32</v>
      </c>
    </row>
    <row r="15" spans="1:5">
      <c r="A15" s="23" t="s">
        <v>20</v>
      </c>
      <c r="B15" s="10">
        <v>10</v>
      </c>
    </row>
    <row r="16" spans="1:5">
      <c r="A16" s="23" t="s">
        <v>21</v>
      </c>
      <c r="B16" s="10">
        <v>45</v>
      </c>
    </row>
    <row r="17" spans="1:2">
      <c r="A17" s="25" t="s">
        <v>22</v>
      </c>
      <c r="B17" s="11"/>
    </row>
    <row r="18" spans="1:2">
      <c r="A18" s="23" t="s">
        <v>23</v>
      </c>
      <c r="B18" s="10"/>
    </row>
    <row r="19" spans="1:2">
      <c r="A19" s="23" t="s">
        <v>23</v>
      </c>
      <c r="B19" s="10"/>
    </row>
    <row r="20" spans="1:2">
      <c r="A20" s="23"/>
    </row>
    <row r="34" spans="1:2" ht="18.75">
      <c r="A34" s="26"/>
      <c r="B34" s="26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дневник</vt:lpstr>
      <vt:lpstr>отчет</vt:lpstr>
      <vt:lpstr>лист</vt:lpstr>
      <vt:lpstr>город</vt:lpstr>
      <vt:lpstr>менджер</vt:lpstr>
      <vt:lpstr>месяц</vt:lpstr>
      <vt:lpstr>товар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Admin</cp:lastModifiedBy>
  <cp:lastPrinted>2014-10-21T19:46:10Z</cp:lastPrinted>
  <dcterms:created xsi:type="dcterms:W3CDTF">2014-10-21T18:35:25Z</dcterms:created>
  <dcterms:modified xsi:type="dcterms:W3CDTF">2014-11-24T07:17:13Z</dcterms:modified>
</cp:coreProperties>
</file>