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240" yWindow="1740" windowWidth="15600" windowHeight="5805" tabRatio="687" activeTab="2"/>
  </bookViews>
  <sheets>
    <sheet name="1" sheetId="1" r:id="rId1"/>
    <sheet name="2" sheetId="2" r:id="rId2"/>
    <sheet name="3" sheetId="11" r:id="rId3"/>
    <sheet name="4" sheetId="5" r:id="rId4"/>
  </sheets>
  <definedNames>
    <definedName name="_xlnm._FilterDatabase" localSheetId="0" hidden="1">'1'!$P$23:$Q$24</definedName>
    <definedName name="iMas" localSheetId="2">#REF!</definedName>
    <definedName name="iMas">#REF!</definedName>
    <definedName name="iMon" localSheetId="2">#REF!</definedName>
    <definedName name="iMon">#REF!</definedName>
    <definedName name="MyFin" localSheetId="1">'2'!#REF!</definedName>
    <definedName name="RatesPrint.asp?fromDate" localSheetId="1">'2'!#REF!</definedName>
    <definedName name="www.nbrb.by" localSheetId="1">'2'!#REF!</definedName>
    <definedName name="Z_3FFC0940_F421_40A3_8FA5_33C609033398_.wvu.Cols" localSheetId="3" hidden="1">'4'!$M:$M</definedName>
    <definedName name="Z_3FFC0940_F421_40A3_8FA5_33C609033398_.wvu.FilterData" localSheetId="0" hidden="1">'1'!$P$23:$Q$24</definedName>
    <definedName name="Z_3FFC0940_F421_40A3_8FA5_33C609033398_.wvu.PrintArea" localSheetId="2" hidden="1">'3'!$B$1:$BR$53</definedName>
    <definedName name="Z_3FFC0940_F421_40A3_8FA5_33C609033398_.wvu.PrintArea" localSheetId="3" hidden="1">'4'!$A$1:$BE$56</definedName>
    <definedName name="БезНДС" localSheetId="2">#REF!</definedName>
    <definedName name="БезНДС">#REF!</definedName>
    <definedName name="ВладелецАв" localSheetId="2">#REF!</definedName>
    <definedName name="ВладелецАв">#REF!</definedName>
    <definedName name="дата" localSheetId="2">#REF!</definedName>
    <definedName name="дата">#REF!</definedName>
    <definedName name="еД" localSheetId="2">#REF!</definedName>
    <definedName name="еД">#REF!</definedName>
    <definedName name="еМ" localSheetId="2">#REF!</definedName>
    <definedName name="еМ">#REF!</definedName>
    <definedName name="колГрМ" localSheetId="2">#REF!</definedName>
    <definedName name="колГрМ">#REF!</definedName>
    <definedName name="массаГр" localSheetId="2">#REF!</definedName>
    <definedName name="массаГр">#REF!</definedName>
    <definedName name="ндс" localSheetId="2">#REF!</definedName>
    <definedName name="ндс">#REF!</definedName>
    <definedName name="ндсОбщ" localSheetId="2">#REF!</definedName>
    <definedName name="ндсОбщ">#REF!</definedName>
    <definedName name="_xlnm.Print_Area" localSheetId="2">'3'!$B$1:$BR$55</definedName>
    <definedName name="_xlnm.Print_Area" localSheetId="3">'4'!$A$1:$BE$56</definedName>
    <definedName name="очПрим" localSheetId="2">#REF!</definedName>
    <definedName name="очПрим">#REF!</definedName>
    <definedName name="стоимость" localSheetId="2">#REF!</definedName>
    <definedName name="стоимость">#REF!</definedName>
    <definedName name="Счет_Факс">#REF!</definedName>
    <definedName name="ф">#REF!</definedName>
    <definedName name="цу">#REF!</definedName>
  </definedNames>
  <calcPr calcId="144525" fullPrecision="0"/>
  <customWorkbookViews>
    <customWorkbookView name="Administrator - Личное представление" guid="{3FFC0940-F421-40A3-8FA5-33C609033398}" mergeInterval="0" personalView="1" maximized="1" windowWidth="1276" windowHeight="655" activeSheetId="1"/>
  </customWorkbookViews>
</workbook>
</file>

<file path=xl/calcChain.xml><?xml version="1.0" encoding="utf-8"?>
<calcChain xmlns="http://schemas.openxmlformats.org/spreadsheetml/2006/main">
  <c r="AS31" i="5" l="1"/>
  <c r="AN31" i="5"/>
  <c r="AE31" i="5"/>
  <c r="W31" i="5"/>
  <c r="AX30" i="5"/>
  <c r="AS30" i="5"/>
  <c r="AN30" i="5"/>
  <c r="AE30" i="5"/>
  <c r="Z30" i="5"/>
  <c r="W30" i="5"/>
  <c r="T30" i="5"/>
  <c r="C30" i="5"/>
  <c r="A30" i="5"/>
  <c r="BL17" i="11"/>
  <c r="BG17" i="11"/>
  <c r="AX17" i="11"/>
  <c r="AR16" i="11"/>
  <c r="AX16" i="11" s="1"/>
  <c r="BG16" i="11" s="1"/>
  <c r="BL16" i="11" s="1"/>
  <c r="AN16" i="11"/>
  <c r="D16" i="11"/>
  <c r="B16" i="11"/>
  <c r="H4" i="2"/>
  <c r="AX29" i="5"/>
  <c r="T29" i="5"/>
  <c r="A29" i="5"/>
  <c r="AN15" i="11"/>
  <c r="W29" i="5" s="1"/>
  <c r="D15" i="11"/>
  <c r="C29" i="5" s="1"/>
  <c r="B15" i="11"/>
  <c r="H3" i="2"/>
  <c r="AR15" i="11" s="1"/>
  <c r="Q51" i="11"/>
  <c r="B4" i="11"/>
  <c r="Z29" i="5" l="1"/>
  <c r="AX15" i="11"/>
  <c r="B14" i="11"/>
  <c r="A28" i="5" s="1"/>
  <c r="T28" i="5"/>
  <c r="BG15" i="11" l="1"/>
  <c r="AE29" i="5"/>
  <c r="H2" i="2"/>
  <c r="AR14" i="11" s="1"/>
  <c r="Z28" i="5" s="1"/>
  <c r="BL15" i="11" l="1"/>
  <c r="AS29" i="5" s="1"/>
  <c r="AN29" i="5"/>
  <c r="L15" i="5"/>
  <c r="N44" i="5" l="1"/>
  <c r="N38" i="5" l="1"/>
  <c r="D14" i="11" l="1"/>
  <c r="C28" i="5" s="1"/>
  <c r="AN14" i="11"/>
  <c r="AX14" i="11" l="1"/>
  <c r="W28" i="5"/>
  <c r="BG14" i="11" l="1"/>
  <c r="AE28" i="5"/>
  <c r="AL53" i="11"/>
  <c r="M20" i="11"/>
  <c r="BL14" i="11" l="1"/>
  <c r="AN28" i="5"/>
  <c r="N34" i="5"/>
  <c r="M19" i="11"/>
  <c r="AS28" i="5" l="1"/>
  <c r="N36" i="5"/>
  <c r="BC52" i="11"/>
  <c r="AX28" i="5" l="1"/>
  <c r="L19" i="5" l="1"/>
  <c r="N32" i="1"/>
  <c r="AV2" i="11" l="1"/>
  <c r="A1" i="11"/>
  <c r="AJ44" i="5" l="1"/>
  <c r="N42" i="5"/>
  <c r="N40" i="5"/>
  <c r="L21" i="5"/>
  <c r="Q48" i="5" l="1"/>
  <c r="H4" i="1" l="1"/>
  <c r="AC4" i="5" l="1"/>
</calcChain>
</file>

<file path=xl/comments1.xml><?xml version="1.0" encoding="utf-8"?>
<comments xmlns="http://schemas.openxmlformats.org/spreadsheetml/2006/main">
  <authors>
    <author>Force</author>
  </authors>
  <commentList>
    <comment ref="N33" authorId="0">
      <text>
        <r>
          <rPr>
            <b/>
            <sz val="9"/>
            <color indexed="81"/>
            <rFont val="Tahoma"/>
            <family val="2"/>
            <charset val="204"/>
          </rPr>
          <t>Пример:</t>
        </r>
        <r>
          <rPr>
            <sz val="9"/>
            <color indexed="81"/>
            <rFont val="Tahoma"/>
            <family val="2"/>
            <charset val="204"/>
          </rPr>
          <t xml:space="preserve">
Мерседес, 0770 ММ-7</t>
        </r>
      </text>
    </comment>
    <comment ref="N35" authorId="0">
      <text>
        <r>
          <rPr>
            <b/>
            <sz val="9"/>
            <color indexed="81"/>
            <rFont val="Tahoma"/>
            <family val="2"/>
            <charset val="204"/>
          </rPr>
          <t>Пример:</t>
        </r>
        <r>
          <rPr>
            <sz val="9"/>
            <color indexed="81"/>
            <rFont val="Tahoma"/>
            <family val="2"/>
            <charset val="204"/>
          </rPr>
          <t xml:space="preserve">
0332
</t>
        </r>
      </text>
    </comment>
    <comment ref="N36" authorId="0">
      <text>
        <r>
          <rPr>
            <b/>
            <sz val="9"/>
            <color indexed="81"/>
            <rFont val="Tahoma"/>
            <family val="2"/>
            <charset val="204"/>
          </rPr>
          <t>Пример:
Индивидуальный предприниматель Иванов Иван Иванович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N37" authorId="0">
      <text>
        <r>
          <rPr>
            <b/>
            <sz val="9"/>
            <color indexed="81"/>
            <rFont val="Tahoma"/>
            <family val="2"/>
            <charset val="204"/>
          </rPr>
          <t>Пример:</t>
        </r>
        <r>
          <rPr>
            <sz val="9"/>
            <color indexed="81"/>
            <rFont val="Tahoma"/>
            <family val="2"/>
            <charset val="204"/>
          </rPr>
          <t xml:space="preserve">
Петров Николай Петрович</t>
        </r>
      </text>
    </comment>
    <comment ref="N38" authorId="0">
      <text>
        <r>
          <rPr>
            <b/>
            <sz val="9"/>
            <color indexed="81"/>
            <rFont val="Tahoma"/>
            <family val="2"/>
            <charset val="204"/>
          </rPr>
          <t>Пример:</t>
        </r>
        <r>
          <rPr>
            <sz val="9"/>
            <color indexed="81"/>
            <rFont val="Tahoma"/>
            <family val="2"/>
            <charset val="204"/>
          </rPr>
          <t xml:space="preserve">
г. Брест, ул. Парковая 15</t>
        </r>
      </text>
    </comment>
    <comment ref="N39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Пример:
10:00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N40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Пример:
</t>
        </r>
        <r>
          <rPr>
            <sz val="9"/>
            <color indexed="81"/>
            <rFont val="Tahoma"/>
            <family val="2"/>
            <charset val="204"/>
          </rPr>
          <t xml:space="preserve">11:00
</t>
        </r>
      </text>
    </comment>
    <comment ref="N41" authorId="0">
      <text>
        <r>
          <rPr>
            <b/>
            <sz val="9"/>
            <color indexed="81"/>
            <rFont val="Tahoma"/>
            <family val="2"/>
            <charset val="204"/>
          </rPr>
          <t>Пример:
Менеджер, Сидоров Сергей Петрович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nnections.xml><?xml version="1.0" encoding="utf-8"?>
<connections xmlns="http://schemas.openxmlformats.org/spreadsheetml/2006/main">
  <connection id="1" name="Подключение" type="4" refreshedVersion="4" saveData="1">
    <webPr sourceData="1" parsePre="1" consecutive="1" xl2000="1" url="http://www.nbrb.by/statistics/Rates/RatesPrint.asp?fromDate" htmlTables="1"/>
  </connection>
  <connection id="2" name="Подключение1" type="4" refreshedVersion="4" background="1" saveData="1">
    <webPr sourceData="1" parsePre="1" consecutive="1" xl2000="1" url="http://select.by/kross-kurs" htmlTables="1">
      <tables count="1">
        <x v="3"/>
      </tables>
    </webPr>
  </connection>
  <connection id="3" name="Подключение2" type="4" refreshedVersion="4" background="1" saveData="1">
    <webPr sourceData="1" parsePre="1" consecutive="1" xl2000="1" url="http://www.nbrb.by"/>
  </connection>
  <connection id="4" name="Подключение3" type="4" refreshedVersion="4" background="1" saveData="1">
    <webPr sourceData="1" parsePre="1" consecutive="1" xl2000="1" url="http://www.nbrb.by/statistics/Rates/RatesPrint.asp?fromDate" htmlTables="1"/>
  </connection>
</connections>
</file>

<file path=xl/sharedStrings.xml><?xml version="1.0" encoding="utf-8"?>
<sst xmlns="http://schemas.openxmlformats.org/spreadsheetml/2006/main" count="159" uniqueCount="117">
  <si>
    <t>Покупатель:</t>
  </si>
  <si>
    <t>Юр. Адрес:</t>
  </si>
  <si>
    <t>р/с:</t>
  </si>
  <si>
    <t>Банк:</t>
  </si>
  <si>
    <t>Адрес банка:</t>
  </si>
  <si>
    <t>УНП:</t>
  </si>
  <si>
    <t>ОКПО:</t>
  </si>
  <si>
    <t>Телефон:</t>
  </si>
  <si>
    <t>ФАКС:</t>
  </si>
  <si>
    <t>Наименование</t>
  </si>
  <si>
    <t>Кол-во</t>
  </si>
  <si>
    <t>№</t>
  </si>
  <si>
    <t>Сумма с НДС, руб.</t>
  </si>
  <si>
    <t>Наименование изделия</t>
  </si>
  <si>
    <t>НДС (%)</t>
  </si>
  <si>
    <t>Цель приобретения:</t>
  </si>
  <si>
    <t>Грузоотправитель</t>
  </si>
  <si>
    <t>Грузополучатель</t>
  </si>
  <si>
    <t>Основание отпуска</t>
  </si>
  <si>
    <t>(наименование, адрес)</t>
  </si>
  <si>
    <t>(дата и номер договора или другого документа)</t>
  </si>
  <si>
    <t>1 ТОВАРНЫЙ ОТДЕЛ</t>
  </si>
  <si>
    <t>Примечание</t>
  </si>
  <si>
    <t>Ставка НДС. %</t>
  </si>
  <si>
    <t>Ед. изм.</t>
  </si>
  <si>
    <t>Наименование товара</t>
  </si>
  <si>
    <t>Итого</t>
  </si>
  <si>
    <t>х</t>
  </si>
  <si>
    <t>Всего сумма НДС</t>
  </si>
  <si>
    <t>Всего стоимость с НДС</t>
  </si>
  <si>
    <t>Отпуск разрешил</t>
  </si>
  <si>
    <t>Сдал грузоотправитель</t>
  </si>
  <si>
    <t>Товар к доставке принял</t>
  </si>
  <si>
    <t>Принял грузополучатель</t>
  </si>
  <si>
    <t>С товаром переданы документы</t>
  </si>
  <si>
    <t>(должность, фамилия, инициалы, подпись)</t>
  </si>
  <si>
    <t>(должность, фамилия, инициалы, подпись, штамп, (печать) грузоотправителя)</t>
  </si>
  <si>
    <t>(номер, дата)</t>
  </si>
  <si>
    <t>, выданной</t>
  </si>
  <si>
    <t>(наименование организации)</t>
  </si>
  <si>
    <t>(прописью)</t>
  </si>
  <si>
    <t>Цена, руб.</t>
  </si>
  <si>
    <t>Сумма, руб.</t>
  </si>
  <si>
    <t>е-mail:</t>
  </si>
  <si>
    <t>Адрес доставки:</t>
  </si>
  <si>
    <t>Цена за шт.</t>
  </si>
  <si>
    <t>Ед.</t>
  </si>
  <si>
    <t>Сумма НДС, руб.</t>
  </si>
  <si>
    <t xml:space="preserve">, </t>
  </si>
  <si>
    <t>Должность:</t>
  </si>
  <si>
    <t>ФИО:</t>
  </si>
  <si>
    <t>Выданной:</t>
  </si>
  <si>
    <t>Код Товара</t>
  </si>
  <si>
    <t xml:space="preserve"> </t>
  </si>
  <si>
    <t xml:space="preserve"> Код: </t>
  </si>
  <si>
    <t>На основании:</t>
  </si>
  <si>
    <t>1. Продавец обязуется передать в собственность, а Покупатель принять и оплатить товар (цены договорные):</t>
  </si>
  <si>
    <t>Общая сумма:</t>
  </si>
  <si>
    <t>В том числе НДС:</t>
  </si>
  <si>
    <t xml:space="preserve">г. Минск </t>
  </si>
  <si>
    <t>ПРОДАВЕЦ</t>
  </si>
  <si>
    <t>для собственного потребления</t>
  </si>
  <si>
    <t>для оптовой и розничной торговли</t>
  </si>
  <si>
    <t>Доверенность №:</t>
  </si>
  <si>
    <t>Доверенность Дата:</t>
  </si>
  <si>
    <t>_________________________</t>
  </si>
  <si>
    <t>Условия поставки:</t>
  </si>
  <si>
    <t>транспортом Продавца. Транспортные расходы - по согласованию сторон.</t>
  </si>
  <si>
    <t xml:space="preserve">Директор </t>
  </si>
  <si>
    <t xml:space="preserve">Директора </t>
  </si>
  <si>
    <t>Директор</t>
  </si>
  <si>
    <t>самовывоз со склада Поставщика.</t>
  </si>
  <si>
    <t>Частное торговое унитарное предприятие "Чипсет", 223828, Минская обл., Любанский р-н, а.г. Сорочи, ул. Гагарина, д. 10</t>
  </si>
  <si>
    <t>шт</t>
  </si>
  <si>
    <t>По доверенности</t>
  </si>
  <si>
    <t>Автомобиль</t>
  </si>
  <si>
    <t>Прицеп</t>
  </si>
  <si>
    <t>Владелец автомобиля</t>
  </si>
  <si>
    <t>Водитель</t>
  </si>
  <si>
    <t>Пункт разгрузки</t>
  </si>
  <si>
    <t xml:space="preserve">Товар к перевозке принял </t>
  </si>
  <si>
    <t>-</t>
  </si>
  <si>
    <t>№ путевого листа</t>
  </si>
  <si>
    <t>№ договора</t>
  </si>
  <si>
    <t>Дата договора:</t>
  </si>
  <si>
    <t>Время прибытия</t>
  </si>
  <si>
    <t>Время убытия</t>
  </si>
  <si>
    <t>Номер ТН или ТТН:</t>
  </si>
  <si>
    <t>Дата ТН или ТТН:</t>
  </si>
  <si>
    <t>Цена.  руб.</t>
  </si>
  <si>
    <t>Стоимость. руб.</t>
  </si>
  <si>
    <t>Сумма НДС. руб.</t>
  </si>
  <si>
    <t>Стоимость с НДС. руб.</t>
  </si>
  <si>
    <t>Доставка</t>
  </si>
  <si>
    <t>должность, фамилия и инициалы, подпись; штамп (печать) грузоотправителя</t>
  </si>
  <si>
    <t>должность, фамилия, инициалы, подпись</t>
  </si>
  <si>
    <t>Коммерческий директор</t>
  </si>
  <si>
    <t>Устава</t>
  </si>
  <si>
    <t xml:space="preserve">Цена </t>
  </si>
  <si>
    <t>ЗАО “МТБанк”</t>
  </si>
  <si>
    <t>Кабель принтерный USB AM-BM 2.0</t>
  </si>
  <si>
    <t>ЧУП “Иванов”</t>
  </si>
  <si>
    <t>г. Москва</t>
  </si>
  <si>
    <t>556236662</t>
  </si>
  <si>
    <t>Перов И.К</t>
  </si>
  <si>
    <t>Перова И.К</t>
  </si>
  <si>
    <t>23335</t>
  </si>
  <si>
    <t>22335</t>
  </si>
  <si>
    <t>000241</t>
  </si>
  <si>
    <t>"Сидоров"</t>
  </si>
  <si>
    <t>Электрочайник 556</t>
  </si>
  <si>
    <t xml:space="preserve"> 5 </t>
  </si>
  <si>
    <t xml:space="preserve"> 7 </t>
  </si>
  <si>
    <t xml:space="preserve">8 </t>
  </si>
  <si>
    <t xml:space="preserve">9 </t>
  </si>
  <si>
    <t xml:space="preserve">3 </t>
  </si>
  <si>
    <t>Утюг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</si>
</sst>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#,##0_р_."/>
    <numFmt numFmtId="165" formatCode="[$-F800]dddd\,\ mmmm\ dd\,\ yyyy"/>
    <numFmt numFmtId="166" formatCode="_(* #,##0_);_(* \(#,##0\);_(* &quot;-&quot;_);_(@_)"/>
    <numFmt numFmtId="167" formatCode="[$-F400]h:mm:ss\ AM/PM"/>
  </numFmts>
  <fonts count="45" x14ac:knownFonts="1">
    <font>
      <sz val="11"/>
      <color theme="1"/>
      <name val="Calibri"/>
      <family val="2"/>
      <charset val="204"/>
      <scheme val="minor"/>
    </font>
    <font>
      <sz val="10"/>
      <name val="Times New Roman CYR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7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i/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2"/>
      <color rgb="FFFFFFFF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name val="Times New Roman CYR"/>
      <family val="1"/>
      <charset val="204"/>
    </font>
    <font>
      <b/>
      <sz val="9"/>
      <name val="Times New Roman CYR"/>
      <family val="1"/>
      <charset val="204"/>
    </font>
    <font>
      <sz val="8"/>
      <name val="Times New Roman Cyr"/>
      <family val="1"/>
      <charset val="204"/>
    </font>
    <font>
      <sz val="10"/>
      <name val="Arial Cyr"/>
      <charset val="204"/>
    </font>
    <font>
      <sz val="9"/>
      <name val="Times New Roman CYR"/>
      <family val="1"/>
      <charset val="204"/>
    </font>
    <font>
      <i/>
      <sz val="8"/>
      <name val="Times New Roman CYR"/>
      <family val="1"/>
      <charset val="204"/>
    </font>
    <font>
      <sz val="10"/>
      <name val="Arial"/>
      <family val="2"/>
      <charset val="204"/>
    </font>
    <font>
      <b/>
      <sz val="9"/>
      <color indexed="81"/>
      <name val="Tahoma"/>
      <family val="2"/>
      <charset val="204"/>
    </font>
    <font>
      <b/>
      <sz val="12"/>
      <color rgb="FF00B050"/>
      <name val="Times New Roman"/>
      <family val="1"/>
      <charset val="204"/>
    </font>
    <font>
      <sz val="7.5"/>
      <color theme="1"/>
      <name val="Times New Roman"/>
      <family val="1"/>
      <charset val="204"/>
    </font>
    <font>
      <sz val="9.5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FFFFFF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8">
    <xf numFmtId="0" fontId="0" fillId="0" borderId="0"/>
    <xf numFmtId="0" fontId="1" fillId="0" borderId="2">
      <alignment horizontal="center"/>
    </xf>
    <xf numFmtId="0" fontId="3" fillId="0" borderId="0" applyNumberFormat="0" applyFill="0" applyBorder="0" applyAlignment="0" applyProtection="0">
      <alignment vertical="top"/>
      <protection locked="0"/>
    </xf>
    <xf numFmtId="43" fontId="31" fillId="0" borderId="0" applyFont="0" applyFill="0" applyBorder="0" applyAlignment="0" applyProtection="0"/>
    <xf numFmtId="0" fontId="1" fillId="0" borderId="0">
      <alignment horizontal="justify"/>
    </xf>
    <xf numFmtId="49" fontId="1" fillId="0" borderId="2">
      <alignment horizontal="left"/>
    </xf>
    <xf numFmtId="49" fontId="1" fillId="0" borderId="2">
      <alignment horizontal="center"/>
    </xf>
    <xf numFmtId="0" fontId="32" fillId="0" borderId="0">
      <alignment horizontal="center" vertical="top" wrapText="1"/>
    </xf>
    <xf numFmtId="0" fontId="33" fillId="0" borderId="2">
      <alignment horizontal="center" vertical="center" wrapText="1"/>
    </xf>
    <xf numFmtId="0" fontId="34" fillId="0" borderId="0">
      <alignment horizontal="right" vertical="top"/>
    </xf>
    <xf numFmtId="0" fontId="35" fillId="0" borderId="0"/>
    <xf numFmtId="0" fontId="36" fillId="0" borderId="0">
      <alignment horizontal="left"/>
    </xf>
    <xf numFmtId="49" fontId="37" fillId="0" borderId="0">
      <alignment horizontal="center" vertical="top"/>
    </xf>
    <xf numFmtId="0" fontId="1" fillId="0" borderId="1">
      <alignment horizontal="center"/>
    </xf>
    <xf numFmtId="0" fontId="34" fillId="0" borderId="0">
      <alignment horizontal="right" vertical="top" wrapText="1"/>
    </xf>
    <xf numFmtId="0" fontId="34" fillId="0" borderId="0">
      <alignment horizontal="justify"/>
    </xf>
    <xf numFmtId="166" fontId="38" fillId="0" borderId="0" applyFont="0" applyFill="0" applyBorder="0" applyAlignment="0" applyProtection="0"/>
    <xf numFmtId="0" fontId="38" fillId="0" borderId="0" applyFont="0" applyFill="0" applyBorder="0" applyAlignment="0" applyProtection="0"/>
  </cellStyleXfs>
  <cellXfs count="218">
    <xf numFmtId="0" fontId="0" fillId="0" borderId="0" xfId="0"/>
    <xf numFmtId="0" fontId="4" fillId="0" borderId="0" xfId="0" applyFont="1"/>
    <xf numFmtId="0" fontId="4" fillId="0" borderId="0" xfId="0" applyNumberFormat="1" applyFont="1" applyAlignment="1">
      <alignment horizontal="left" vertical="center"/>
    </xf>
    <xf numFmtId="0" fontId="5" fillId="0" borderId="0" xfId="0" applyFont="1"/>
    <xf numFmtId="0" fontId="4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2" fillId="0" borderId="0" xfId="0" applyFont="1"/>
    <xf numFmtId="0" fontId="9" fillId="0" borderId="0" xfId="0" applyFont="1" applyBorder="1"/>
    <xf numFmtId="0" fontId="12" fillId="0" borderId="0" xfId="0" applyFont="1"/>
    <xf numFmtId="0" fontId="2" fillId="0" borderId="0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Border="1"/>
    <xf numFmtId="0" fontId="14" fillId="0" borderId="0" xfId="0" applyFont="1" applyAlignment="1">
      <alignment vertical="top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/>
    <xf numFmtId="0" fontId="12" fillId="0" borderId="0" xfId="0" applyFont="1" applyAlignment="1"/>
    <xf numFmtId="0" fontId="9" fillId="0" borderId="0" xfId="0" applyNumberFormat="1" applyFont="1"/>
    <xf numFmtId="10" fontId="4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164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/>
    <xf numFmtId="0" fontId="10" fillId="0" borderId="0" xfId="0" applyFont="1" applyBorder="1" applyAlignment="1">
      <alignment horizontal="right" vertical="center"/>
    </xf>
    <xf numFmtId="0" fontId="17" fillId="0" borderId="0" xfId="0" applyFont="1" applyAlignment="1">
      <alignment vertical="center"/>
    </xf>
    <xf numFmtId="0" fontId="17" fillId="0" borderId="0" xfId="0" applyFont="1"/>
    <xf numFmtId="0" fontId="17" fillId="0" borderId="0" xfId="0" applyFont="1" applyBorder="1"/>
    <xf numFmtId="164" fontId="18" fillId="0" borderId="0" xfId="0" applyNumberFormat="1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2" fillId="0" borderId="0" xfId="0" applyFont="1" applyAlignment="1"/>
    <xf numFmtId="0" fontId="2" fillId="0" borderId="0" xfId="0" applyFont="1" applyBorder="1" applyAlignment="1">
      <alignment vertical="top"/>
    </xf>
    <xf numFmtId="0" fontId="2" fillId="0" borderId="0" xfId="0" applyFont="1" applyAlignment="1">
      <alignment vertical="center" wrapText="1"/>
    </xf>
    <xf numFmtId="0" fontId="8" fillId="0" borderId="0" xfId="0" applyFont="1"/>
    <xf numFmtId="165" fontId="10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4" fillId="0" borderId="0" xfId="0" applyNumberFormat="1" applyFont="1" applyBorder="1" applyAlignment="1">
      <alignment vertical="top" wrapText="1"/>
    </xf>
    <xf numFmtId="0" fontId="12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6" fillId="0" borderId="0" xfId="0" applyFont="1"/>
    <xf numFmtId="0" fontId="4" fillId="0" borderId="0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9" fillId="0" borderId="0" xfId="0" applyFont="1" applyAlignment="1">
      <alignment horizontal="left" vertical="center"/>
    </xf>
    <xf numFmtId="0" fontId="27" fillId="0" borderId="0" xfId="0" applyFont="1"/>
    <xf numFmtId="0" fontId="9" fillId="0" borderId="5" xfId="0" applyFont="1" applyBorder="1" applyAlignment="1">
      <alignment horizontal="center" vertical="center"/>
    </xf>
    <xf numFmtId="164" fontId="9" fillId="2" borderId="2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left" vertical="center" wrapText="1"/>
    </xf>
    <xf numFmtId="164" fontId="9" fillId="0" borderId="0" xfId="0" applyNumberFormat="1" applyFont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164" fontId="9" fillId="2" borderId="11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64" fontId="9" fillId="0" borderId="11" xfId="0" applyNumberFormat="1" applyFont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49" fontId="23" fillId="0" borderId="0" xfId="0" applyNumberFormat="1" applyFont="1" applyFill="1" applyBorder="1" applyAlignment="1">
      <alignment horizontal="left" vertical="center" wrapText="1"/>
    </xf>
    <xf numFmtId="0" fontId="11" fillId="0" borderId="17" xfId="0" applyNumberFormat="1" applyFont="1" applyBorder="1" applyAlignment="1">
      <alignment horizontal="left" vertical="center"/>
    </xf>
    <xf numFmtId="0" fontId="11" fillId="0" borderId="17" xfId="0" applyFont="1" applyBorder="1" applyAlignment="1">
      <alignment vertical="center"/>
    </xf>
    <xf numFmtId="49" fontId="11" fillId="4" borderId="17" xfId="0" applyNumberFormat="1" applyFont="1" applyFill="1" applyBorder="1" applyAlignment="1">
      <alignment horizontal="left" vertical="center"/>
    </xf>
    <xf numFmtId="0" fontId="11" fillId="4" borderId="17" xfId="0" applyNumberFormat="1" applyFont="1" applyFill="1" applyBorder="1" applyAlignment="1">
      <alignment horizontal="left" vertical="center"/>
    </xf>
    <xf numFmtId="49" fontId="23" fillId="0" borderId="17" xfId="0" applyNumberFormat="1" applyFont="1" applyFill="1" applyBorder="1" applyAlignment="1">
      <alignment vertical="center"/>
    </xf>
    <xf numFmtId="49" fontId="11" fillId="0" borderId="17" xfId="0" applyNumberFormat="1" applyFont="1" applyFill="1" applyBorder="1" applyAlignment="1">
      <alignment horizontal="left" vertical="center"/>
    </xf>
    <xf numFmtId="0" fontId="8" fillId="2" borderId="9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23" fillId="0" borderId="0" xfId="0" applyFont="1" applyFill="1" applyBorder="1" applyAlignment="1">
      <alignment vertical="center" wrapText="1"/>
    </xf>
    <xf numFmtId="0" fontId="4" fillId="0" borderId="0" xfId="0" applyFont="1" applyFill="1"/>
    <xf numFmtId="0" fontId="11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49" fontId="24" fillId="0" borderId="0" xfId="0" applyNumberFormat="1" applyFont="1" applyFill="1" applyBorder="1" applyAlignment="1"/>
    <xf numFmtId="0" fontId="25" fillId="0" borderId="0" xfId="0" applyFont="1" applyFill="1" applyBorder="1" applyAlignment="1">
      <alignment vertical="center"/>
    </xf>
    <xf numFmtId="0" fontId="5" fillId="0" borderId="0" xfId="0" applyFont="1" applyFill="1"/>
    <xf numFmtId="0" fontId="26" fillId="0" borderId="0" xfId="0" applyNumberFormat="1" applyFont="1" applyFill="1" applyBorder="1" applyAlignment="1">
      <alignment horizontal="left" vertical="center"/>
    </xf>
    <xf numFmtId="0" fontId="11" fillId="0" borderId="0" xfId="0" applyNumberFormat="1" applyFont="1" applyFill="1" applyAlignment="1">
      <alignment vertical="center"/>
    </xf>
    <xf numFmtId="0" fontId="11" fillId="0" borderId="0" xfId="0" applyFont="1" applyFill="1"/>
    <xf numFmtId="0" fontId="4" fillId="0" borderId="0" xfId="0" applyNumberFormat="1" applyFont="1" applyFill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18" xfId="0" applyFont="1" applyFill="1" applyBorder="1" applyAlignment="1">
      <alignment vertical="center"/>
    </xf>
    <xf numFmtId="0" fontId="4" fillId="0" borderId="19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11" fillId="4" borderId="17" xfId="0" applyNumberFormat="1" applyFont="1" applyFill="1" applyBorder="1" applyAlignment="1">
      <alignment horizontal="left" vertical="center" wrapText="1"/>
    </xf>
    <xf numFmtId="1" fontId="11" fillId="4" borderId="17" xfId="0" applyNumberFormat="1" applyFont="1" applyFill="1" applyBorder="1" applyAlignment="1">
      <alignment horizontal="left" vertical="center"/>
    </xf>
    <xf numFmtId="0" fontId="23" fillId="0" borderId="17" xfId="0" applyFont="1" applyFill="1" applyBorder="1" applyAlignment="1">
      <alignment vertical="center" wrapText="1"/>
    </xf>
    <xf numFmtId="0" fontId="11" fillId="0" borderId="10" xfId="0" applyNumberFormat="1" applyFont="1" applyFill="1" applyBorder="1" applyAlignment="1">
      <alignment horizontal="left" vertical="center"/>
    </xf>
    <xf numFmtId="0" fontId="11" fillId="0" borderId="11" xfId="0" applyNumberFormat="1" applyFont="1" applyFill="1" applyBorder="1" applyAlignment="1">
      <alignment horizontal="left" vertical="center"/>
    </xf>
    <xf numFmtId="0" fontId="25" fillId="4" borderId="11" xfId="0" applyNumberFormat="1" applyFont="1" applyFill="1" applyBorder="1" applyAlignment="1">
      <alignment horizontal="left" vertical="center"/>
    </xf>
    <xf numFmtId="0" fontId="30" fillId="3" borderId="10" xfId="0" applyFont="1" applyFill="1" applyBorder="1" applyAlignment="1">
      <alignment vertical="center" wrapText="1"/>
    </xf>
    <xf numFmtId="165" fontId="11" fillId="4" borderId="17" xfId="0" applyNumberFormat="1" applyFont="1" applyFill="1" applyBorder="1" applyAlignment="1">
      <alignment horizontal="left" vertical="center"/>
    </xf>
    <xf numFmtId="165" fontId="11" fillId="0" borderId="17" xfId="0" applyNumberFormat="1" applyFont="1" applyBorder="1" applyAlignment="1">
      <alignment horizontal="left" vertical="center"/>
    </xf>
    <xf numFmtId="165" fontId="11" fillId="0" borderId="10" xfId="0" applyNumberFormat="1" applyFont="1" applyFill="1" applyBorder="1" applyAlignment="1">
      <alignment horizontal="left"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165" fontId="4" fillId="0" borderId="0" xfId="0" applyNumberFormat="1" applyFont="1" applyFill="1" applyBorder="1" applyAlignment="1">
      <alignment vertical="center"/>
    </xf>
    <xf numFmtId="0" fontId="9" fillId="0" borderId="0" xfId="0" applyFont="1" applyFill="1"/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/>
    <xf numFmtId="0" fontId="0" fillId="0" borderId="0" xfId="0" applyFill="1" applyBorder="1"/>
    <xf numFmtId="0" fontId="4" fillId="0" borderId="0" xfId="0" applyFont="1" applyFill="1" applyBorder="1"/>
    <xf numFmtId="165" fontId="11" fillId="0" borderId="17" xfId="0" applyNumberFormat="1" applyFont="1" applyFill="1" applyBorder="1" applyAlignment="1">
      <alignment horizontal="left" vertical="center"/>
    </xf>
    <xf numFmtId="167" fontId="11" fillId="0" borderId="17" xfId="0" applyNumberFormat="1" applyFont="1" applyBorder="1" applyAlignment="1">
      <alignment horizontal="left" vertical="center"/>
    </xf>
    <xf numFmtId="167" fontId="11" fillId="4" borderId="17" xfId="0" applyNumberFormat="1" applyFont="1" applyFill="1" applyBorder="1" applyAlignment="1">
      <alignment horizontal="left" vertical="center"/>
    </xf>
    <xf numFmtId="49" fontId="11" fillId="0" borderId="17" xfId="0" applyNumberFormat="1" applyFont="1" applyBorder="1" applyAlignment="1">
      <alignment horizontal="left" vertical="center"/>
    </xf>
    <xf numFmtId="165" fontId="11" fillId="0" borderId="11" xfId="0" applyNumberFormat="1" applyFont="1" applyFill="1" applyBorder="1" applyAlignment="1">
      <alignment horizontal="left" vertical="center"/>
    </xf>
    <xf numFmtId="0" fontId="40" fillId="4" borderId="11" xfId="0" applyNumberFormat="1" applyFont="1" applyFill="1" applyBorder="1" applyAlignment="1">
      <alignment horizontal="left" vertical="center"/>
    </xf>
    <xf numFmtId="49" fontId="3" fillId="0" borderId="17" xfId="2" applyNumberFormat="1" applyBorder="1" applyAlignment="1" applyProtection="1"/>
    <xf numFmtId="0" fontId="43" fillId="0" borderId="0" xfId="0" applyFont="1" applyFill="1" applyBorder="1" applyAlignment="1">
      <alignment vertical="center" wrapText="1"/>
    </xf>
    <xf numFmtId="0" fontId="44" fillId="0" borderId="0" xfId="0" applyFont="1" applyFill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9" fillId="5" borderId="10" xfId="0" applyFont="1" applyFill="1" applyBorder="1" applyAlignment="1">
      <alignment horizontal="center" vertical="center"/>
    </xf>
    <xf numFmtId="0" fontId="9" fillId="5" borderId="17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/>
    </xf>
    <xf numFmtId="164" fontId="17" fillId="0" borderId="3" xfId="0" applyNumberFormat="1" applyFont="1" applyBorder="1" applyAlignment="1">
      <alignment horizontal="center" vertical="center"/>
    </xf>
    <xf numFmtId="164" fontId="17" fillId="0" borderId="4" xfId="0" applyNumberFormat="1" applyFont="1" applyBorder="1" applyAlignment="1">
      <alignment horizontal="center" vertical="center"/>
    </xf>
    <xf numFmtId="164" fontId="17" fillId="0" borderId="5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3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164" fontId="18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10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 vertical="top" wrapText="1"/>
    </xf>
    <xf numFmtId="164" fontId="18" fillId="0" borderId="3" xfId="0" applyNumberFormat="1" applyFont="1" applyBorder="1" applyAlignment="1">
      <alignment horizontal="center" vertical="center"/>
    </xf>
    <xf numFmtId="164" fontId="18" fillId="0" borderId="4" xfId="0" applyNumberFormat="1" applyFont="1" applyBorder="1" applyAlignment="1">
      <alignment horizontal="center" vertical="center"/>
    </xf>
    <xf numFmtId="164" fontId="18" fillId="0" borderId="5" xfId="0" applyNumberFormat="1" applyFont="1" applyBorder="1" applyAlignment="1">
      <alignment horizontal="center" vertical="center"/>
    </xf>
    <xf numFmtId="164" fontId="18" fillId="0" borderId="3" xfId="0" applyNumberFormat="1" applyFont="1" applyBorder="1" applyAlignment="1">
      <alignment horizontal="center"/>
    </xf>
    <xf numFmtId="164" fontId="18" fillId="0" borderId="4" xfId="0" applyNumberFormat="1" applyFont="1" applyBorder="1" applyAlignment="1">
      <alignment horizontal="center"/>
    </xf>
    <xf numFmtId="164" fontId="18" fillId="0" borderId="5" xfId="0" applyNumberFormat="1" applyFont="1" applyBorder="1" applyAlignment="1">
      <alignment horizontal="center"/>
    </xf>
    <xf numFmtId="164" fontId="18" fillId="0" borderId="2" xfId="0" applyNumberFormat="1" applyFont="1" applyBorder="1" applyAlignment="1">
      <alignment horizontal="center"/>
    </xf>
    <xf numFmtId="0" fontId="2" fillId="0" borderId="0" xfId="0" applyFont="1" applyBorder="1" applyAlignment="1">
      <alignment horizontal="justify" vertical="top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NumberFormat="1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0" xfId="0" applyFont="1" applyAlignment="1">
      <alignment horizontal="center" wrapText="1"/>
    </xf>
    <xf numFmtId="0" fontId="42" fillId="0" borderId="0" xfId="0" applyFont="1" applyAlignment="1">
      <alignment horizontal="center" wrapText="1"/>
    </xf>
    <xf numFmtId="0" fontId="2" fillId="0" borderId="0" xfId="0" applyFont="1" applyBorder="1" applyAlignment="1">
      <alignment horizontal="left" vertical="top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165" fontId="11" fillId="0" borderId="0" xfId="0" applyNumberFormat="1" applyFont="1" applyBorder="1" applyAlignment="1">
      <alignment horizontal="right" vertical="center"/>
    </xf>
    <xf numFmtId="0" fontId="4" fillId="0" borderId="0" xfId="0" applyNumberFormat="1" applyFont="1" applyBorder="1" applyAlignment="1">
      <alignment horizontal="justify" vertical="top" wrapText="1"/>
    </xf>
    <xf numFmtId="0" fontId="4" fillId="0" borderId="0" xfId="0" applyFont="1" applyAlignment="1">
      <alignment horizontal="left" vertical="center"/>
    </xf>
    <xf numFmtId="164" fontId="22" fillId="0" borderId="6" xfId="0" applyNumberFormat="1" applyFont="1" applyBorder="1" applyAlignment="1">
      <alignment horizontal="center" vertical="center"/>
    </xf>
    <xf numFmtId="164" fontId="22" fillId="0" borderId="7" xfId="0" applyNumberFormat="1" applyFont="1" applyBorder="1" applyAlignment="1">
      <alignment horizontal="center" vertical="center"/>
    </xf>
    <xf numFmtId="164" fontId="22" fillId="0" borderId="8" xfId="0" applyNumberFormat="1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164" fontId="22" fillId="0" borderId="3" xfId="0" applyNumberFormat="1" applyFont="1" applyBorder="1" applyAlignment="1">
      <alignment horizontal="center" vertical="center"/>
    </xf>
    <xf numFmtId="164" fontId="22" fillId="0" borderId="4" xfId="0" applyNumberFormat="1" applyFont="1" applyBorder="1" applyAlignment="1">
      <alignment horizontal="center" vertical="center"/>
    </xf>
    <xf numFmtId="164" fontId="22" fillId="0" borderId="5" xfId="0" applyNumberFormat="1" applyFont="1" applyBorder="1" applyAlignment="1">
      <alignment horizontal="center" vertical="center"/>
    </xf>
    <xf numFmtId="0" fontId="19" fillId="0" borderId="3" xfId="0" applyNumberFormat="1" applyFont="1" applyBorder="1" applyAlignment="1">
      <alignment horizontal="center" vertical="center" wrapText="1"/>
    </xf>
    <xf numFmtId="0" fontId="19" fillId="0" borderId="4" xfId="0" applyNumberFormat="1" applyFont="1" applyBorder="1" applyAlignment="1">
      <alignment horizontal="center" vertical="center" wrapText="1"/>
    </xf>
    <xf numFmtId="0" fontId="19" fillId="0" borderId="5" xfId="0" applyNumberFormat="1" applyFont="1" applyBorder="1" applyAlignment="1">
      <alignment horizontal="center" vertical="center" wrapText="1"/>
    </xf>
    <xf numFmtId="0" fontId="22" fillId="0" borderId="6" xfId="0" applyFont="1" applyBorder="1" applyAlignment="1">
      <alignment horizontal="left" vertical="center" wrapText="1"/>
    </xf>
    <xf numFmtId="0" fontId="22" fillId="0" borderId="7" xfId="0" applyFont="1" applyBorder="1" applyAlignment="1">
      <alignment horizontal="left" vertical="center" wrapText="1"/>
    </xf>
    <xf numFmtId="0" fontId="22" fillId="0" borderId="8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165" fontId="9" fillId="0" borderId="0" xfId="0" applyNumberFormat="1" applyFont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left" wrapText="1"/>
    </xf>
    <xf numFmtId="0" fontId="41" fillId="0" borderId="1" xfId="0" applyFont="1" applyBorder="1" applyAlignment="1">
      <alignment horizontal="left"/>
    </xf>
    <xf numFmtId="49" fontId="9" fillId="0" borderId="2" xfId="0" applyNumberFormat="1" applyFont="1" applyBorder="1" applyAlignment="1">
      <alignment horizontal="center"/>
    </xf>
    <xf numFmtId="49" fontId="13" fillId="0" borderId="2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/>
    </xf>
    <xf numFmtId="0" fontId="9" fillId="0" borderId="1" xfId="0" applyNumberFormat="1" applyFont="1" applyBorder="1" applyAlignment="1">
      <alignment horizontal="left"/>
    </xf>
    <xf numFmtId="164" fontId="20" fillId="0" borderId="3" xfId="0" applyNumberFormat="1" applyFont="1" applyBorder="1" applyAlignment="1">
      <alignment horizontal="center"/>
    </xf>
    <xf numFmtId="164" fontId="20" fillId="0" borderId="4" xfId="0" applyNumberFormat="1" applyFont="1" applyBorder="1" applyAlignment="1">
      <alignment horizontal="center"/>
    </xf>
    <xf numFmtId="164" fontId="20" fillId="0" borderId="5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top"/>
    </xf>
    <xf numFmtId="0" fontId="9" fillId="0" borderId="1" xfId="0" applyFont="1" applyBorder="1" applyAlignment="1">
      <alignment horizontal="left" wrapText="1"/>
    </xf>
  </cellXfs>
  <cellStyles count="18">
    <cellStyle name="Абзац" xfId="4"/>
    <cellStyle name="Блок" xfId="5"/>
    <cellStyle name="Гиперссылка" xfId="2" builtinId="8"/>
    <cellStyle name="Дата" xfId="6"/>
    <cellStyle name="ЗаголовокБланка" xfId="7"/>
    <cellStyle name="ЗаголовокТаблицы" xfId="8"/>
    <cellStyle name="ЗвездочкаСноски" xfId="9"/>
    <cellStyle name="Обычный" xfId="0" builtinId="0"/>
    <cellStyle name="Обычный 2" xfId="10"/>
    <cellStyle name="Подпись" xfId="11"/>
    <cellStyle name="Подстрочный" xfId="12"/>
    <cellStyle name="ПоляЗаполнения" xfId="13"/>
    <cellStyle name="Приложение" xfId="14"/>
    <cellStyle name="Табличный" xfId="1"/>
    <cellStyle name="ТекстСноски" xfId="15"/>
    <cellStyle name="Тысячи [0]_Диалог Накладная" xfId="16"/>
    <cellStyle name="Тысячи_Диалог Накладная" xfId="17"/>
    <cellStyle name="Финансовый 2" xfId="3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tabColor rgb="FF00B050"/>
  </sheetPr>
  <dimension ref="A1:AI215"/>
  <sheetViews>
    <sheetView showGridLines="0" zoomScaleNormal="100" workbookViewId="0">
      <pane ySplit="2" topLeftCell="A39" activePane="bottomLeft" state="frozen"/>
      <selection activeCell="A2" sqref="A2"/>
      <selection pane="bottomLeft" activeCell="N25" sqref="N25"/>
    </sheetView>
  </sheetViews>
  <sheetFormatPr defaultColWidth="1.7109375" defaultRowHeight="15" x14ac:dyDescent="0.25"/>
  <cols>
    <col min="1" max="12" width="1.7109375" style="1"/>
    <col min="13" max="13" width="3.28515625" style="1" customWidth="1"/>
    <col min="14" max="14" width="71.42578125" style="2" customWidth="1"/>
    <col min="15" max="15" width="16.140625" style="4" customWidth="1"/>
    <col min="16" max="18" width="31.42578125" style="1" customWidth="1"/>
    <col min="19" max="19" width="29.85546875" style="1" customWidth="1"/>
    <col min="20" max="16384" width="1.7109375" style="1"/>
  </cols>
  <sheetData>
    <row r="1" spans="1:28" hidden="1" x14ac:dyDescent="0.25">
      <c r="A1" s="3" t="s">
        <v>109</v>
      </c>
    </row>
    <row r="2" spans="1:28" ht="15.75" x14ac:dyDescent="0.25">
      <c r="A2" s="107" t="s">
        <v>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9"/>
      <c r="N2" s="103" t="s">
        <v>101</v>
      </c>
      <c r="O2" s="124" t="s">
        <v>70</v>
      </c>
      <c r="P2" s="124" t="s">
        <v>96</v>
      </c>
      <c r="Q2" s="123"/>
      <c r="R2" s="123"/>
      <c r="S2" s="81"/>
      <c r="T2" s="81"/>
      <c r="U2" s="81"/>
      <c r="V2" s="81"/>
      <c r="W2" s="81"/>
      <c r="X2" s="81"/>
      <c r="Y2" s="81"/>
      <c r="Z2" s="81"/>
      <c r="AA2" s="81"/>
      <c r="AB2" s="81"/>
    </row>
    <row r="3" spans="1:28" ht="15.75" x14ac:dyDescent="0.25">
      <c r="A3" s="91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3"/>
      <c r="N3" s="69"/>
      <c r="O3" s="82"/>
      <c r="P3" s="83"/>
      <c r="Q3" s="83"/>
      <c r="R3" s="83"/>
      <c r="S3" s="81"/>
      <c r="T3" s="81"/>
      <c r="U3" s="81"/>
      <c r="V3" s="81"/>
      <c r="W3" s="81"/>
      <c r="X3" s="81"/>
      <c r="Y3" s="81"/>
      <c r="Z3" s="81"/>
      <c r="AA3" s="81"/>
      <c r="AB3" s="81"/>
    </row>
    <row r="4" spans="1:28" ht="15.75" x14ac:dyDescent="0.25">
      <c r="A4" s="91" t="s">
        <v>1</v>
      </c>
      <c r="B4" s="92"/>
      <c r="C4" s="92"/>
      <c r="D4" s="92"/>
      <c r="E4" s="92"/>
      <c r="F4" s="92"/>
      <c r="G4" s="92"/>
      <c r="H4" s="110">
        <f>'1'!N22</f>
        <v>41640</v>
      </c>
      <c r="I4" s="92"/>
      <c r="J4" s="92"/>
      <c r="K4" s="92"/>
      <c r="L4" s="92"/>
      <c r="M4" s="93"/>
      <c r="N4" s="97" t="s">
        <v>102</v>
      </c>
      <c r="O4" s="82"/>
      <c r="P4" s="83"/>
      <c r="Q4" s="83"/>
      <c r="R4" s="83"/>
      <c r="S4" s="81"/>
      <c r="T4" s="81"/>
      <c r="U4" s="81"/>
      <c r="V4" s="81"/>
      <c r="W4" s="81"/>
      <c r="X4" s="81"/>
      <c r="Y4" s="81"/>
      <c r="Z4" s="81"/>
      <c r="AA4" s="81"/>
      <c r="AB4" s="81"/>
    </row>
    <row r="5" spans="1:28" ht="15.75" x14ac:dyDescent="0.25">
      <c r="A5" s="91" t="s">
        <v>44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3"/>
      <c r="N5" s="69"/>
      <c r="O5" s="82"/>
      <c r="P5" s="83"/>
      <c r="Q5" s="83"/>
      <c r="R5" s="83"/>
      <c r="S5" s="81"/>
      <c r="T5" s="81"/>
      <c r="U5" s="81"/>
      <c r="V5" s="81"/>
      <c r="W5" s="81"/>
      <c r="X5" s="81"/>
      <c r="Y5" s="81"/>
      <c r="Z5" s="81"/>
      <c r="AA5" s="81"/>
      <c r="AB5" s="81"/>
    </row>
    <row r="6" spans="1:28" ht="15.75" x14ac:dyDescent="0.25">
      <c r="A6" s="91" t="s">
        <v>2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3"/>
      <c r="N6" s="98">
        <v>3012226650011</v>
      </c>
      <c r="O6" s="82"/>
      <c r="P6" s="83"/>
      <c r="Q6" s="83"/>
      <c r="R6" s="83"/>
      <c r="S6" s="81"/>
      <c r="T6" s="81"/>
      <c r="U6" s="81"/>
      <c r="V6" s="81"/>
      <c r="W6" s="81"/>
      <c r="X6" s="81"/>
      <c r="Y6" s="81"/>
      <c r="Z6" s="81"/>
      <c r="AA6" s="81"/>
      <c r="AB6" s="81"/>
    </row>
    <row r="7" spans="1:28" ht="15.75" x14ac:dyDescent="0.25">
      <c r="A7" s="91" t="s">
        <v>3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3"/>
      <c r="N7" s="99" t="s">
        <v>99</v>
      </c>
      <c r="O7" s="80"/>
      <c r="P7" s="80"/>
      <c r="Q7" s="80"/>
      <c r="R7" s="80"/>
      <c r="S7" s="81"/>
      <c r="T7" s="81"/>
      <c r="U7" s="81"/>
      <c r="V7" s="81"/>
      <c r="W7" s="81"/>
      <c r="X7" s="81"/>
      <c r="Y7" s="81"/>
      <c r="Z7" s="81"/>
      <c r="AA7" s="81"/>
      <c r="AB7" s="81"/>
    </row>
    <row r="8" spans="1:28" ht="15.75" x14ac:dyDescent="0.25">
      <c r="A8" s="91" t="s">
        <v>54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3"/>
      <c r="N8" s="97">
        <v>117</v>
      </c>
      <c r="O8" s="82"/>
      <c r="P8" s="83"/>
      <c r="Q8" s="83"/>
      <c r="R8" s="83"/>
      <c r="S8" s="81"/>
      <c r="T8" s="81"/>
      <c r="U8" s="81"/>
      <c r="V8" s="81"/>
      <c r="W8" s="81"/>
      <c r="X8" s="81"/>
      <c r="Y8" s="81"/>
      <c r="Z8" s="81"/>
      <c r="AA8" s="81"/>
      <c r="AB8" s="81"/>
    </row>
    <row r="9" spans="1:28" ht="15.75" x14ac:dyDescent="0.25">
      <c r="A9" s="91" t="s">
        <v>4</v>
      </c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3"/>
      <c r="N9" s="70" t="s">
        <v>102</v>
      </c>
      <c r="O9" s="82"/>
      <c r="P9" s="83"/>
      <c r="Q9" s="83"/>
      <c r="R9" s="83"/>
      <c r="S9" s="81"/>
      <c r="T9" s="81"/>
      <c r="U9" s="81"/>
      <c r="V9" s="81"/>
      <c r="W9" s="81"/>
      <c r="X9" s="81"/>
      <c r="Y9" s="81"/>
      <c r="Z9" s="81"/>
      <c r="AA9" s="81"/>
      <c r="AB9" s="81"/>
    </row>
    <row r="10" spans="1:28" ht="15.75" x14ac:dyDescent="0.25">
      <c r="A10" s="91"/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3"/>
      <c r="N10" s="72"/>
      <c r="O10" s="82"/>
      <c r="P10" s="83"/>
      <c r="Q10" s="83"/>
      <c r="R10" s="83"/>
      <c r="S10" s="81"/>
      <c r="T10" s="81"/>
      <c r="U10" s="81"/>
      <c r="V10" s="81"/>
      <c r="W10" s="81"/>
      <c r="X10" s="81"/>
      <c r="Y10" s="81"/>
      <c r="Z10" s="81"/>
      <c r="AA10" s="81"/>
      <c r="AB10" s="81"/>
    </row>
    <row r="11" spans="1:28" ht="15.75" x14ac:dyDescent="0.25">
      <c r="A11" s="107" t="s">
        <v>5</v>
      </c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9"/>
      <c r="N11" s="100">
        <v>11111233</v>
      </c>
      <c r="O11" s="82"/>
      <c r="P11" s="83"/>
      <c r="Q11" s="83"/>
      <c r="R11" s="83"/>
      <c r="S11" s="81"/>
      <c r="T11" s="81"/>
      <c r="U11" s="81"/>
      <c r="V11" s="81"/>
      <c r="W11" s="81"/>
      <c r="X11" s="81"/>
      <c r="Y11" s="81"/>
      <c r="Z11" s="81"/>
      <c r="AA11" s="81"/>
      <c r="AB11" s="81"/>
    </row>
    <row r="12" spans="1:28" ht="15.75" x14ac:dyDescent="0.25">
      <c r="A12" s="91" t="s">
        <v>6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3"/>
      <c r="N12" s="71" t="s">
        <v>103</v>
      </c>
      <c r="O12" s="82"/>
      <c r="P12" s="83"/>
      <c r="Q12" s="83"/>
      <c r="R12" s="83"/>
      <c r="S12" s="81"/>
      <c r="T12" s="81"/>
      <c r="U12" s="81"/>
      <c r="V12" s="81"/>
      <c r="W12" s="81"/>
      <c r="X12" s="81"/>
      <c r="Y12" s="81"/>
      <c r="Z12" s="81"/>
      <c r="AA12" s="81"/>
      <c r="AB12" s="81"/>
    </row>
    <row r="13" spans="1:28" ht="15.75" x14ac:dyDescent="0.25">
      <c r="A13" s="91" t="s">
        <v>68</v>
      </c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3"/>
      <c r="N13" s="74" t="s">
        <v>104</v>
      </c>
      <c r="O13" s="82"/>
      <c r="P13" s="83"/>
      <c r="Q13" s="83"/>
      <c r="R13" s="83"/>
      <c r="S13" s="81"/>
      <c r="T13" s="81"/>
      <c r="U13" s="81"/>
      <c r="V13" s="81"/>
      <c r="W13" s="81"/>
      <c r="X13" s="81"/>
      <c r="Y13" s="81"/>
      <c r="Z13" s="81"/>
      <c r="AA13" s="81"/>
      <c r="AB13" s="81"/>
    </row>
    <row r="14" spans="1:28" ht="15.75" x14ac:dyDescent="0.25">
      <c r="A14" s="75" t="s">
        <v>69</v>
      </c>
      <c r="B14" s="76"/>
      <c r="C14" s="76"/>
      <c r="D14" s="76"/>
      <c r="E14" s="76"/>
      <c r="F14" s="76"/>
      <c r="G14" s="76"/>
      <c r="H14" s="92"/>
      <c r="I14" s="92"/>
      <c r="J14" s="92"/>
      <c r="K14" s="92"/>
      <c r="L14" s="92"/>
      <c r="M14" s="93"/>
      <c r="N14" s="71" t="s">
        <v>105</v>
      </c>
      <c r="O14" s="82"/>
      <c r="P14" s="83"/>
      <c r="Q14" s="83"/>
      <c r="R14" s="83"/>
      <c r="S14" s="81"/>
      <c r="T14" s="81"/>
      <c r="U14" s="81"/>
      <c r="V14" s="81"/>
      <c r="W14" s="81"/>
      <c r="X14" s="81"/>
      <c r="Y14" s="81"/>
      <c r="Z14" s="81"/>
      <c r="AA14" s="81"/>
      <c r="AB14" s="81"/>
    </row>
    <row r="15" spans="1:28" ht="15.75" x14ac:dyDescent="0.25">
      <c r="A15" s="94" t="s">
        <v>55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6"/>
      <c r="N15" s="101" t="s">
        <v>97</v>
      </c>
      <c r="O15" s="82"/>
      <c r="P15" s="83"/>
      <c r="Q15" s="83"/>
      <c r="R15" s="83"/>
      <c r="S15" s="81"/>
      <c r="T15" s="81"/>
      <c r="U15" s="81"/>
      <c r="V15" s="81"/>
      <c r="W15" s="81"/>
      <c r="X15" s="81"/>
      <c r="Y15" s="81"/>
      <c r="Z15" s="81"/>
      <c r="AA15" s="81"/>
      <c r="AB15" s="81"/>
    </row>
    <row r="16" spans="1:28" ht="15.75" x14ac:dyDescent="0.25">
      <c r="A16" s="91"/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3"/>
      <c r="N16" s="72"/>
      <c r="O16" s="82"/>
      <c r="P16" s="83"/>
      <c r="Q16" s="83"/>
      <c r="R16" s="83"/>
      <c r="S16" s="81"/>
      <c r="T16" s="81"/>
      <c r="U16" s="81"/>
      <c r="V16" s="81"/>
      <c r="W16" s="81"/>
      <c r="X16" s="81"/>
      <c r="Y16" s="81"/>
      <c r="Z16" s="81"/>
      <c r="AA16" s="81"/>
      <c r="AB16" s="81"/>
    </row>
    <row r="17" spans="1:35" ht="15.75" x14ac:dyDescent="0.25">
      <c r="A17" s="91" t="s">
        <v>7</v>
      </c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3"/>
      <c r="N17" s="73" t="s">
        <v>106</v>
      </c>
      <c r="O17" s="68"/>
      <c r="P17" s="68"/>
      <c r="Q17" s="68"/>
      <c r="R17" s="68"/>
      <c r="S17" s="81"/>
      <c r="T17" s="81"/>
      <c r="U17" s="81"/>
      <c r="V17" s="81"/>
      <c r="W17" s="81"/>
      <c r="X17" s="81"/>
      <c r="Y17" s="81"/>
      <c r="Z17" s="81"/>
      <c r="AA17" s="81"/>
      <c r="AB17" s="81"/>
    </row>
    <row r="18" spans="1:35" ht="15.75" x14ac:dyDescent="0.25">
      <c r="A18" s="91" t="s">
        <v>8</v>
      </c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3"/>
      <c r="N18" s="71" t="s">
        <v>107</v>
      </c>
      <c r="O18" s="68"/>
      <c r="P18" s="68"/>
      <c r="Q18" s="68"/>
      <c r="R18" s="68"/>
      <c r="S18" s="81"/>
      <c r="T18" s="81"/>
      <c r="U18" s="81"/>
      <c r="V18" s="81"/>
      <c r="W18" s="81"/>
      <c r="X18" s="81"/>
      <c r="Y18" s="81"/>
      <c r="Z18" s="81"/>
      <c r="AA18" s="81"/>
      <c r="AB18" s="81"/>
    </row>
    <row r="19" spans="1:35" ht="15.75" x14ac:dyDescent="0.25">
      <c r="A19" s="91" t="s">
        <v>43</v>
      </c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3"/>
      <c r="N19" s="122"/>
      <c r="O19" s="84"/>
      <c r="P19" s="84"/>
      <c r="Q19" s="84"/>
      <c r="R19" s="84"/>
      <c r="S19" s="81"/>
      <c r="T19" s="81"/>
      <c r="U19" s="81"/>
      <c r="V19" s="81"/>
      <c r="W19" s="81"/>
      <c r="X19" s="81"/>
      <c r="Y19" s="81"/>
      <c r="Z19" s="81"/>
      <c r="AA19" s="81"/>
      <c r="AB19" s="81"/>
    </row>
    <row r="20" spans="1:35" s="81" customFormat="1" ht="15.75" x14ac:dyDescent="0.25">
      <c r="A20" s="91"/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3"/>
      <c r="N20" s="72"/>
      <c r="O20" s="82"/>
      <c r="P20" s="83"/>
      <c r="Q20" s="83"/>
      <c r="R20" s="83"/>
    </row>
    <row r="21" spans="1:35" ht="15.75" x14ac:dyDescent="0.25">
      <c r="A21" s="107" t="s">
        <v>83</v>
      </c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9"/>
      <c r="N21" s="100">
        <v>1</v>
      </c>
      <c r="O21" s="82"/>
      <c r="P21" s="83"/>
      <c r="Q21" s="83"/>
      <c r="R21" s="83"/>
      <c r="S21" s="81"/>
      <c r="T21" s="81"/>
      <c r="U21" s="81"/>
      <c r="V21" s="81"/>
      <c r="W21" s="81"/>
      <c r="X21" s="81"/>
      <c r="Y21" s="81"/>
      <c r="Z21" s="81"/>
      <c r="AA21" s="81"/>
      <c r="AB21" s="81"/>
    </row>
    <row r="22" spans="1:35" ht="15.75" x14ac:dyDescent="0.25">
      <c r="A22" s="91" t="s">
        <v>84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3"/>
      <c r="N22" s="104">
        <v>41640</v>
      </c>
      <c r="O22" s="82"/>
      <c r="P22" s="83"/>
      <c r="Q22" s="83"/>
      <c r="R22" s="83"/>
      <c r="S22" s="81"/>
      <c r="T22" s="81"/>
      <c r="U22" s="81"/>
      <c r="V22" s="81"/>
      <c r="W22" s="81"/>
      <c r="X22" s="81"/>
      <c r="Y22" s="81"/>
      <c r="Z22" s="81"/>
      <c r="AA22" s="81"/>
      <c r="AB22" s="81"/>
    </row>
    <row r="23" spans="1:35" ht="15.75" x14ac:dyDescent="0.25">
      <c r="A23" s="91" t="s">
        <v>15</v>
      </c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3"/>
      <c r="N23" s="105" t="s">
        <v>62</v>
      </c>
      <c r="O23" s="82"/>
      <c r="P23" s="85" t="s">
        <v>61</v>
      </c>
      <c r="Q23" s="85" t="s">
        <v>62</v>
      </c>
      <c r="R23" s="85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3"/>
      <c r="AD23" s="3"/>
      <c r="AE23" s="3"/>
      <c r="AF23" s="3"/>
      <c r="AG23" s="3"/>
      <c r="AH23" s="3"/>
      <c r="AI23" s="3"/>
    </row>
    <row r="24" spans="1:35" ht="15.75" x14ac:dyDescent="0.25">
      <c r="A24" s="91" t="s">
        <v>66</v>
      </c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3"/>
      <c r="N24" s="104" t="s">
        <v>71</v>
      </c>
      <c r="O24" s="82"/>
      <c r="P24" s="85" t="s">
        <v>71</v>
      </c>
      <c r="Q24" s="85" t="s">
        <v>67</v>
      </c>
      <c r="R24" s="87" t="s">
        <v>65</v>
      </c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3"/>
      <c r="AD24" s="3"/>
      <c r="AE24" s="3"/>
      <c r="AF24" s="3"/>
      <c r="AG24" s="3"/>
      <c r="AH24" s="3"/>
      <c r="AI24" s="3"/>
    </row>
    <row r="25" spans="1:35" ht="15.75" x14ac:dyDescent="0.25">
      <c r="A25" s="91" t="s">
        <v>87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3"/>
      <c r="N25" s="119" t="s">
        <v>108</v>
      </c>
      <c r="O25" s="82"/>
      <c r="P25" s="85"/>
      <c r="Q25" s="85"/>
      <c r="R25" s="85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3"/>
      <c r="AD25" s="3"/>
      <c r="AE25" s="3"/>
      <c r="AF25" s="3"/>
      <c r="AG25" s="3"/>
      <c r="AH25" s="3"/>
      <c r="AI25" s="3"/>
    </row>
    <row r="26" spans="1:35" s="81" customFormat="1" ht="14.25" customHeight="1" x14ac:dyDescent="0.25">
      <c r="A26" s="94"/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6"/>
      <c r="N26" s="102" t="s">
        <v>48</v>
      </c>
      <c r="O26" s="82"/>
      <c r="P26" s="83"/>
      <c r="Q26" s="83"/>
      <c r="R26" s="83"/>
    </row>
    <row r="27" spans="1:35" ht="15.75" x14ac:dyDescent="0.25">
      <c r="A27" s="107" t="s">
        <v>88</v>
      </c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9"/>
      <c r="N27" s="106"/>
      <c r="O27" s="82"/>
      <c r="P27" s="83"/>
      <c r="Q27" s="83"/>
      <c r="R27" s="83"/>
      <c r="S27" s="81"/>
      <c r="T27" s="81"/>
      <c r="U27" s="81"/>
      <c r="V27" s="81"/>
      <c r="W27" s="81"/>
      <c r="X27" s="81"/>
      <c r="Y27" s="81"/>
      <c r="Z27" s="81"/>
      <c r="AA27" s="81"/>
      <c r="AB27" s="81"/>
    </row>
    <row r="28" spans="1:35" ht="15.75" x14ac:dyDescent="0.25">
      <c r="A28" s="91" t="s">
        <v>49</v>
      </c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3"/>
      <c r="N28" s="72"/>
      <c r="O28" s="82"/>
      <c r="P28" s="83"/>
      <c r="Q28" s="83"/>
      <c r="R28" s="83"/>
      <c r="S28" s="81"/>
      <c r="T28" s="81"/>
      <c r="U28" s="81"/>
      <c r="V28" s="81"/>
      <c r="W28" s="81"/>
      <c r="X28" s="81"/>
      <c r="Y28" s="81"/>
      <c r="Z28" s="81"/>
      <c r="AA28" s="81"/>
      <c r="AB28" s="81"/>
    </row>
    <row r="29" spans="1:35" ht="15.75" x14ac:dyDescent="0.25">
      <c r="A29" s="91" t="s">
        <v>50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3"/>
      <c r="N29" s="69"/>
      <c r="O29" s="82"/>
      <c r="P29" s="83"/>
      <c r="Q29" s="83"/>
      <c r="R29" s="83"/>
      <c r="S29" s="81"/>
      <c r="T29" s="81"/>
      <c r="U29" s="81"/>
      <c r="V29" s="81"/>
      <c r="W29" s="81"/>
      <c r="X29" s="81"/>
      <c r="Y29" s="81"/>
      <c r="Z29" s="81"/>
      <c r="AA29" s="81"/>
      <c r="AB29" s="81"/>
    </row>
    <row r="30" spans="1:35" ht="15.75" x14ac:dyDescent="0.25">
      <c r="A30" s="91" t="s">
        <v>63</v>
      </c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3"/>
      <c r="N30" s="71"/>
      <c r="O30" s="82"/>
      <c r="P30" s="83"/>
      <c r="Q30" s="83"/>
      <c r="R30" s="83"/>
      <c r="S30" s="81"/>
      <c r="T30" s="81"/>
      <c r="U30" s="81"/>
      <c r="V30" s="81"/>
      <c r="W30" s="81"/>
      <c r="X30" s="81"/>
      <c r="Y30" s="81"/>
      <c r="Z30" s="81"/>
      <c r="AA30" s="81"/>
      <c r="AB30" s="81"/>
    </row>
    <row r="31" spans="1:35" ht="15.75" x14ac:dyDescent="0.25">
      <c r="A31" s="91" t="s">
        <v>64</v>
      </c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3"/>
      <c r="N31" s="105"/>
      <c r="O31" s="82"/>
      <c r="P31" s="83"/>
      <c r="Q31" s="83"/>
      <c r="R31" s="83"/>
      <c r="S31" s="81"/>
      <c r="T31" s="81"/>
      <c r="U31" s="81"/>
      <c r="V31" s="81"/>
      <c r="W31" s="81"/>
      <c r="X31" s="81"/>
      <c r="Y31" s="81"/>
      <c r="Z31" s="81"/>
      <c r="AA31" s="81"/>
      <c r="AB31" s="81"/>
    </row>
    <row r="32" spans="1:35" ht="15.75" x14ac:dyDescent="0.25">
      <c r="A32" s="77" t="s">
        <v>51</v>
      </c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9"/>
      <c r="N32" s="121" t="str">
        <f>IF(N28&gt;0,N2," ")</f>
        <v xml:space="preserve"> </v>
      </c>
      <c r="O32" s="82"/>
      <c r="P32" s="83"/>
      <c r="Q32" s="83"/>
      <c r="R32" s="83"/>
      <c r="S32" s="81"/>
      <c r="T32" s="81"/>
      <c r="U32" s="81"/>
      <c r="V32" s="81"/>
      <c r="W32" s="81"/>
      <c r="X32" s="81"/>
      <c r="Y32" s="81"/>
      <c r="Z32" s="81"/>
      <c r="AA32" s="81"/>
      <c r="AB32" s="81"/>
    </row>
    <row r="33" spans="1:28" ht="15.75" x14ac:dyDescent="0.25">
      <c r="A33" s="107" t="s">
        <v>75</v>
      </c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6"/>
      <c r="O33" s="88"/>
      <c r="P33" s="89"/>
      <c r="Q33" s="89"/>
      <c r="R33" s="89"/>
      <c r="S33" s="81"/>
      <c r="T33" s="81"/>
      <c r="U33" s="81"/>
      <c r="V33" s="81"/>
      <c r="W33" s="81"/>
      <c r="X33" s="81"/>
      <c r="Y33" s="81"/>
      <c r="Z33" s="81"/>
      <c r="AA33" s="81"/>
      <c r="AB33" s="81"/>
    </row>
    <row r="34" spans="1:28" ht="15.75" x14ac:dyDescent="0.25">
      <c r="A34" s="91" t="s">
        <v>76</v>
      </c>
      <c r="B34" s="92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72" t="s">
        <v>81</v>
      </c>
      <c r="O34" s="90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</row>
    <row r="35" spans="1:28" ht="15.75" x14ac:dyDescent="0.25">
      <c r="A35" s="91" t="s">
        <v>82</v>
      </c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119"/>
      <c r="O35" s="90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</row>
    <row r="36" spans="1:28" ht="15.75" x14ac:dyDescent="0.25">
      <c r="A36" s="91" t="s">
        <v>77</v>
      </c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71"/>
      <c r="O36" s="90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</row>
    <row r="37" spans="1:28" ht="15.75" x14ac:dyDescent="0.25">
      <c r="A37" s="91" t="s">
        <v>78</v>
      </c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116"/>
      <c r="O37" s="90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</row>
    <row r="38" spans="1:28" ht="15.75" x14ac:dyDescent="0.25">
      <c r="A38" s="91" t="s">
        <v>79</v>
      </c>
      <c r="B38" s="92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72"/>
      <c r="O38" s="90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</row>
    <row r="39" spans="1:28" ht="15.75" x14ac:dyDescent="0.25">
      <c r="A39" s="91" t="s">
        <v>85</v>
      </c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117"/>
      <c r="O39" s="90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</row>
    <row r="40" spans="1:28" ht="15.75" x14ac:dyDescent="0.25">
      <c r="A40" s="91" t="s">
        <v>86</v>
      </c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118"/>
      <c r="O40" s="90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</row>
    <row r="41" spans="1:28" ht="15.75" x14ac:dyDescent="0.25">
      <c r="A41" s="94" t="s">
        <v>80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120"/>
      <c r="O41" s="90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</row>
    <row r="42" spans="1:28" x14ac:dyDescent="0.25">
      <c r="O42" s="90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</row>
    <row r="43" spans="1:28" x14ac:dyDescent="0.25">
      <c r="O43" s="90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</row>
    <row r="44" spans="1:28" x14ac:dyDescent="0.25">
      <c r="O44" s="90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</row>
    <row r="45" spans="1:28" x14ac:dyDescent="0.25">
      <c r="O45" s="90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</row>
    <row r="46" spans="1:28" x14ac:dyDescent="0.25">
      <c r="O46" s="90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</row>
    <row r="47" spans="1:28" x14ac:dyDescent="0.25">
      <c r="O47" s="90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</row>
    <row r="48" spans="1:28" x14ac:dyDescent="0.25">
      <c r="O48" s="90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</row>
    <row r="49" spans="15:28" x14ac:dyDescent="0.25">
      <c r="O49" s="90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</row>
    <row r="50" spans="15:28" x14ac:dyDescent="0.25">
      <c r="O50" s="90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</row>
    <row r="51" spans="15:28" x14ac:dyDescent="0.25">
      <c r="O51" s="90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</row>
    <row r="52" spans="15:28" x14ac:dyDescent="0.25">
      <c r="O52" s="90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</row>
    <row r="53" spans="15:28" x14ac:dyDescent="0.25">
      <c r="O53" s="90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</row>
    <row r="54" spans="15:28" x14ac:dyDescent="0.25">
      <c r="O54" s="90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</row>
    <row r="55" spans="15:28" x14ac:dyDescent="0.25">
      <c r="O55" s="90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</row>
    <row r="56" spans="15:28" x14ac:dyDescent="0.25">
      <c r="O56" s="90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</row>
    <row r="57" spans="15:28" x14ac:dyDescent="0.25">
      <c r="O57" s="90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</row>
    <row r="58" spans="15:28" x14ac:dyDescent="0.25">
      <c r="O58" s="90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</row>
    <row r="59" spans="15:28" x14ac:dyDescent="0.25">
      <c r="O59" s="90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</row>
    <row r="60" spans="15:28" x14ac:dyDescent="0.25">
      <c r="O60" s="90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</row>
    <row r="61" spans="15:28" x14ac:dyDescent="0.25">
      <c r="O61" s="90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</row>
    <row r="62" spans="15:28" x14ac:dyDescent="0.25">
      <c r="O62" s="90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</row>
    <row r="63" spans="15:28" x14ac:dyDescent="0.25">
      <c r="O63" s="90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</row>
    <row r="64" spans="15:28" x14ac:dyDescent="0.25">
      <c r="O64" s="90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</row>
    <row r="65" spans="15:28" x14ac:dyDescent="0.25">
      <c r="O65" s="90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</row>
    <row r="66" spans="15:28" x14ac:dyDescent="0.25">
      <c r="O66" s="90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</row>
    <row r="67" spans="15:28" x14ac:dyDescent="0.25">
      <c r="O67" s="90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</row>
    <row r="68" spans="15:28" x14ac:dyDescent="0.25">
      <c r="O68" s="90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</row>
    <row r="69" spans="15:28" x14ac:dyDescent="0.25">
      <c r="O69" s="90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</row>
    <row r="70" spans="15:28" x14ac:dyDescent="0.25">
      <c r="O70" s="90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</row>
    <row r="71" spans="15:28" x14ac:dyDescent="0.25">
      <c r="O71" s="90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</row>
    <row r="72" spans="15:28" x14ac:dyDescent="0.25">
      <c r="O72" s="90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</row>
    <row r="73" spans="15:28" x14ac:dyDescent="0.25">
      <c r="O73" s="90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</row>
    <row r="74" spans="15:28" x14ac:dyDescent="0.25">
      <c r="O74" s="90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</row>
    <row r="75" spans="15:28" x14ac:dyDescent="0.25">
      <c r="O75" s="90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</row>
    <row r="76" spans="15:28" x14ac:dyDescent="0.25">
      <c r="O76" s="90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</row>
    <row r="77" spans="15:28" x14ac:dyDescent="0.25">
      <c r="O77" s="90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</row>
    <row r="78" spans="15:28" x14ac:dyDescent="0.25">
      <c r="O78" s="90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</row>
    <row r="79" spans="15:28" x14ac:dyDescent="0.25">
      <c r="O79" s="90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</row>
    <row r="80" spans="15:28" x14ac:dyDescent="0.25">
      <c r="O80" s="90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</row>
    <row r="81" spans="15:28" x14ac:dyDescent="0.25">
      <c r="O81" s="90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</row>
    <row r="82" spans="15:28" x14ac:dyDescent="0.25">
      <c r="O82" s="90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</row>
    <row r="83" spans="15:28" x14ac:dyDescent="0.25">
      <c r="O83" s="90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</row>
    <row r="84" spans="15:28" x14ac:dyDescent="0.25">
      <c r="O84" s="90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</row>
    <row r="85" spans="15:28" x14ac:dyDescent="0.25">
      <c r="O85" s="90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</row>
    <row r="86" spans="15:28" x14ac:dyDescent="0.25">
      <c r="O86" s="90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</row>
    <row r="87" spans="15:28" x14ac:dyDescent="0.25">
      <c r="O87" s="90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</row>
    <row r="88" spans="15:28" x14ac:dyDescent="0.25">
      <c r="O88" s="90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</row>
    <row r="89" spans="15:28" x14ac:dyDescent="0.25">
      <c r="O89" s="90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/>
    </row>
    <row r="90" spans="15:28" x14ac:dyDescent="0.25">
      <c r="O90" s="90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</row>
    <row r="91" spans="15:28" x14ac:dyDescent="0.25">
      <c r="O91" s="90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</row>
    <row r="92" spans="15:28" x14ac:dyDescent="0.25">
      <c r="O92" s="90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</row>
    <row r="93" spans="15:28" x14ac:dyDescent="0.25">
      <c r="O93" s="90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</row>
    <row r="94" spans="15:28" x14ac:dyDescent="0.25">
      <c r="O94" s="90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</row>
    <row r="95" spans="15:28" x14ac:dyDescent="0.25">
      <c r="O95" s="90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</row>
    <row r="96" spans="15:28" x14ac:dyDescent="0.25">
      <c r="O96" s="90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</row>
    <row r="97" spans="15:28" x14ac:dyDescent="0.25">
      <c r="O97" s="90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</row>
    <row r="98" spans="15:28" x14ac:dyDescent="0.25">
      <c r="O98" s="90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</row>
    <row r="99" spans="15:28" x14ac:dyDescent="0.25">
      <c r="O99" s="90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</row>
    <row r="100" spans="15:28" x14ac:dyDescent="0.25">
      <c r="O100" s="90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</row>
    <row r="101" spans="15:28" x14ac:dyDescent="0.25">
      <c r="O101" s="90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</row>
    <row r="102" spans="15:28" x14ac:dyDescent="0.25">
      <c r="O102" s="90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</row>
    <row r="103" spans="15:28" x14ac:dyDescent="0.25">
      <c r="O103" s="90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</row>
    <row r="104" spans="15:28" x14ac:dyDescent="0.25">
      <c r="O104" s="90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</row>
    <row r="105" spans="15:28" x14ac:dyDescent="0.25">
      <c r="O105" s="90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</row>
    <row r="106" spans="15:28" x14ac:dyDescent="0.25">
      <c r="O106" s="90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</row>
    <row r="107" spans="15:28" x14ac:dyDescent="0.25">
      <c r="O107" s="90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</row>
    <row r="108" spans="15:28" x14ac:dyDescent="0.25">
      <c r="O108" s="90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</row>
    <row r="109" spans="15:28" x14ac:dyDescent="0.25">
      <c r="O109" s="90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</row>
    <row r="110" spans="15:28" x14ac:dyDescent="0.25">
      <c r="O110" s="90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</row>
    <row r="111" spans="15:28" x14ac:dyDescent="0.25">
      <c r="O111" s="90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</row>
    <row r="112" spans="15:28" x14ac:dyDescent="0.25">
      <c r="O112" s="90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</row>
    <row r="113" spans="15:28" x14ac:dyDescent="0.25">
      <c r="O113" s="90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</row>
    <row r="114" spans="15:28" x14ac:dyDescent="0.25">
      <c r="O114" s="90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</row>
    <row r="115" spans="15:28" x14ac:dyDescent="0.25">
      <c r="O115" s="90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</row>
    <row r="116" spans="15:28" x14ac:dyDescent="0.25">
      <c r="O116" s="90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</row>
    <row r="117" spans="15:28" x14ac:dyDescent="0.25">
      <c r="O117" s="90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</row>
    <row r="118" spans="15:28" x14ac:dyDescent="0.25">
      <c r="O118" s="90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</row>
    <row r="119" spans="15:28" x14ac:dyDescent="0.25">
      <c r="O119" s="90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</row>
    <row r="120" spans="15:28" x14ac:dyDescent="0.25">
      <c r="O120" s="90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</row>
    <row r="121" spans="15:28" x14ac:dyDescent="0.25">
      <c r="O121" s="90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</row>
    <row r="122" spans="15:28" x14ac:dyDescent="0.25">
      <c r="O122" s="90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</row>
    <row r="123" spans="15:28" x14ac:dyDescent="0.25">
      <c r="O123" s="90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</row>
    <row r="124" spans="15:28" x14ac:dyDescent="0.25">
      <c r="O124" s="90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</row>
    <row r="125" spans="15:28" x14ac:dyDescent="0.25">
      <c r="O125" s="90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</row>
    <row r="126" spans="15:28" x14ac:dyDescent="0.25">
      <c r="O126" s="90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</row>
    <row r="127" spans="15:28" x14ac:dyDescent="0.25">
      <c r="O127" s="90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</row>
    <row r="128" spans="15:28" x14ac:dyDescent="0.25">
      <c r="O128" s="90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</row>
    <row r="129" spans="15:28" x14ac:dyDescent="0.25">
      <c r="O129" s="90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</row>
    <row r="130" spans="15:28" x14ac:dyDescent="0.25">
      <c r="O130" s="90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</row>
    <row r="131" spans="15:28" x14ac:dyDescent="0.25">
      <c r="O131" s="90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</row>
    <row r="132" spans="15:28" x14ac:dyDescent="0.25">
      <c r="O132" s="90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  <c r="AB132" s="81"/>
    </row>
    <row r="133" spans="15:28" x14ac:dyDescent="0.25">
      <c r="O133" s="90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  <c r="AB133" s="81"/>
    </row>
    <row r="134" spans="15:28" x14ac:dyDescent="0.25">
      <c r="O134" s="90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  <c r="AB134" s="81"/>
    </row>
    <row r="135" spans="15:28" x14ac:dyDescent="0.25">
      <c r="O135" s="90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  <c r="AB135" s="81"/>
    </row>
    <row r="136" spans="15:28" x14ac:dyDescent="0.25">
      <c r="O136" s="90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</row>
    <row r="137" spans="15:28" x14ac:dyDescent="0.25">
      <c r="O137" s="90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  <c r="AB137" s="81"/>
    </row>
    <row r="138" spans="15:28" x14ac:dyDescent="0.25">
      <c r="O138" s="90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  <c r="AA138" s="81"/>
      <c r="AB138" s="81"/>
    </row>
    <row r="139" spans="15:28" x14ac:dyDescent="0.25">
      <c r="O139" s="90"/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1"/>
      <c r="AA139" s="81"/>
      <c r="AB139" s="81"/>
    </row>
    <row r="140" spans="15:28" x14ac:dyDescent="0.25">
      <c r="O140" s="90"/>
      <c r="P140" s="81"/>
      <c r="Q140" s="81"/>
      <c r="R140" s="81"/>
      <c r="S140" s="81"/>
      <c r="T140" s="81"/>
      <c r="U140" s="81"/>
      <c r="V140" s="81"/>
      <c r="W140" s="81"/>
      <c r="X140" s="81"/>
      <c r="Y140" s="81"/>
      <c r="Z140" s="81"/>
      <c r="AA140" s="81"/>
      <c r="AB140" s="81"/>
    </row>
    <row r="141" spans="15:28" x14ac:dyDescent="0.25">
      <c r="O141" s="90"/>
      <c r="P141" s="81"/>
      <c r="Q141" s="81"/>
      <c r="R141" s="81"/>
      <c r="S141" s="81"/>
      <c r="T141" s="81"/>
      <c r="U141" s="81"/>
      <c r="V141" s="81"/>
      <c r="W141" s="81"/>
      <c r="X141" s="81"/>
      <c r="Y141" s="81"/>
      <c r="Z141" s="81"/>
      <c r="AA141" s="81"/>
      <c r="AB141" s="81"/>
    </row>
    <row r="142" spans="15:28" x14ac:dyDescent="0.25">
      <c r="O142" s="90"/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81"/>
      <c r="AA142" s="81"/>
      <c r="AB142" s="81"/>
    </row>
    <row r="143" spans="15:28" x14ac:dyDescent="0.25">
      <c r="O143" s="90"/>
      <c r="P143" s="81"/>
      <c r="Q143" s="81"/>
      <c r="R143" s="81"/>
      <c r="S143" s="81"/>
      <c r="T143" s="81"/>
      <c r="U143" s="81"/>
      <c r="V143" s="81"/>
      <c r="W143" s="81"/>
      <c r="X143" s="81"/>
      <c r="Y143" s="81"/>
      <c r="Z143" s="81"/>
      <c r="AA143" s="81"/>
      <c r="AB143" s="81"/>
    </row>
    <row r="144" spans="15:28" x14ac:dyDescent="0.25">
      <c r="O144" s="90"/>
      <c r="P144" s="81"/>
      <c r="Q144" s="81"/>
      <c r="R144" s="81"/>
      <c r="S144" s="81"/>
      <c r="T144" s="81"/>
      <c r="U144" s="81"/>
      <c r="V144" s="81"/>
      <c r="W144" s="81"/>
      <c r="X144" s="81"/>
      <c r="Y144" s="81"/>
      <c r="Z144" s="81"/>
      <c r="AA144" s="81"/>
      <c r="AB144" s="81"/>
    </row>
    <row r="145" spans="15:28" x14ac:dyDescent="0.25">
      <c r="O145" s="90"/>
      <c r="P145" s="81"/>
      <c r="Q145" s="81"/>
      <c r="R145" s="81"/>
      <c r="S145" s="81"/>
      <c r="T145" s="81"/>
      <c r="U145" s="81"/>
      <c r="V145" s="81"/>
      <c r="W145" s="81"/>
      <c r="X145" s="81"/>
      <c r="Y145" s="81"/>
      <c r="Z145" s="81"/>
      <c r="AA145" s="81"/>
      <c r="AB145" s="81"/>
    </row>
    <row r="146" spans="15:28" x14ac:dyDescent="0.25">
      <c r="O146" s="90"/>
      <c r="P146" s="81"/>
      <c r="Q146" s="81"/>
      <c r="R146" s="81"/>
      <c r="S146" s="81"/>
      <c r="T146" s="81"/>
      <c r="U146" s="81"/>
      <c r="V146" s="81"/>
      <c r="W146" s="81"/>
      <c r="X146" s="81"/>
      <c r="Y146" s="81"/>
      <c r="Z146" s="81"/>
      <c r="AA146" s="81"/>
      <c r="AB146" s="81"/>
    </row>
    <row r="147" spans="15:28" x14ac:dyDescent="0.25">
      <c r="O147" s="90"/>
      <c r="P147" s="81"/>
      <c r="Q147" s="81"/>
      <c r="R147" s="81"/>
      <c r="S147" s="81"/>
      <c r="T147" s="81"/>
      <c r="U147" s="81"/>
      <c r="V147" s="81"/>
      <c r="W147" s="81"/>
      <c r="X147" s="81"/>
      <c r="Y147" s="81"/>
      <c r="Z147" s="81"/>
      <c r="AA147" s="81"/>
      <c r="AB147" s="81"/>
    </row>
    <row r="148" spans="15:28" x14ac:dyDescent="0.25">
      <c r="O148" s="90"/>
      <c r="P148" s="81"/>
      <c r="Q148" s="81"/>
      <c r="R148" s="81"/>
      <c r="S148" s="81"/>
      <c r="T148" s="81"/>
      <c r="U148" s="81"/>
      <c r="V148" s="81"/>
      <c r="W148" s="81"/>
      <c r="X148" s="81"/>
      <c r="Y148" s="81"/>
      <c r="Z148" s="81"/>
      <c r="AA148" s="81"/>
      <c r="AB148" s="81"/>
    </row>
    <row r="149" spans="15:28" x14ac:dyDescent="0.25">
      <c r="O149" s="90"/>
      <c r="P149" s="81"/>
      <c r="Q149" s="81"/>
      <c r="R149" s="81"/>
      <c r="S149" s="81"/>
      <c r="T149" s="81"/>
      <c r="U149" s="81"/>
      <c r="V149" s="81"/>
      <c r="W149" s="81"/>
      <c r="X149" s="81"/>
      <c r="Y149" s="81"/>
      <c r="Z149" s="81"/>
      <c r="AA149" s="81"/>
      <c r="AB149" s="81"/>
    </row>
    <row r="150" spans="15:28" x14ac:dyDescent="0.25">
      <c r="O150" s="90"/>
      <c r="P150" s="81"/>
      <c r="Q150" s="81"/>
      <c r="R150" s="81"/>
      <c r="S150" s="81"/>
      <c r="T150" s="81"/>
      <c r="U150" s="81"/>
      <c r="V150" s="81"/>
      <c r="W150" s="81"/>
      <c r="X150" s="81"/>
      <c r="Y150" s="81"/>
      <c r="Z150" s="81"/>
      <c r="AA150" s="81"/>
      <c r="AB150" s="81"/>
    </row>
    <row r="151" spans="15:28" x14ac:dyDescent="0.25">
      <c r="O151" s="90"/>
      <c r="P151" s="81"/>
      <c r="Q151" s="81"/>
      <c r="R151" s="81"/>
      <c r="S151" s="81"/>
      <c r="T151" s="81"/>
      <c r="U151" s="81"/>
      <c r="V151" s="81"/>
      <c r="W151" s="81"/>
      <c r="X151" s="81"/>
      <c r="Y151" s="81"/>
      <c r="Z151" s="81"/>
      <c r="AA151" s="81"/>
      <c r="AB151" s="81"/>
    </row>
    <row r="152" spans="15:28" x14ac:dyDescent="0.25">
      <c r="O152" s="90"/>
      <c r="P152" s="81"/>
      <c r="Q152" s="81"/>
      <c r="R152" s="81"/>
      <c r="S152" s="81"/>
      <c r="T152" s="81"/>
      <c r="U152" s="81"/>
      <c r="V152" s="81"/>
      <c r="W152" s="81"/>
      <c r="X152" s="81"/>
      <c r="Y152" s="81"/>
      <c r="Z152" s="81"/>
      <c r="AA152" s="81"/>
      <c r="AB152" s="81"/>
    </row>
    <row r="153" spans="15:28" x14ac:dyDescent="0.25">
      <c r="O153" s="90"/>
      <c r="P153" s="81"/>
      <c r="Q153" s="81"/>
      <c r="R153" s="81"/>
      <c r="S153" s="81"/>
      <c r="T153" s="81"/>
      <c r="U153" s="81"/>
      <c r="V153" s="81"/>
      <c r="W153" s="81"/>
      <c r="X153" s="81"/>
      <c r="Y153" s="81"/>
      <c r="Z153" s="81"/>
      <c r="AA153" s="81"/>
      <c r="AB153" s="81"/>
    </row>
    <row r="154" spans="15:28" x14ac:dyDescent="0.25">
      <c r="O154" s="90"/>
      <c r="P154" s="81"/>
      <c r="Q154" s="81"/>
      <c r="R154" s="81"/>
      <c r="S154" s="81"/>
      <c r="T154" s="81"/>
      <c r="U154" s="81"/>
      <c r="V154" s="81"/>
      <c r="W154" s="81"/>
      <c r="X154" s="81"/>
      <c r="Y154" s="81"/>
      <c r="Z154" s="81"/>
      <c r="AA154" s="81"/>
      <c r="AB154" s="81"/>
    </row>
    <row r="155" spans="15:28" x14ac:dyDescent="0.25">
      <c r="O155" s="90"/>
      <c r="P155" s="81"/>
      <c r="Q155" s="81"/>
      <c r="R155" s="81"/>
      <c r="S155" s="81"/>
      <c r="T155" s="81"/>
      <c r="U155" s="81"/>
      <c r="V155" s="81"/>
      <c r="W155" s="81"/>
      <c r="X155" s="81"/>
      <c r="Y155" s="81"/>
      <c r="Z155" s="81"/>
      <c r="AA155" s="81"/>
      <c r="AB155" s="81"/>
    </row>
    <row r="156" spans="15:28" x14ac:dyDescent="0.25">
      <c r="O156" s="90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  <c r="AA156" s="81"/>
      <c r="AB156" s="81"/>
    </row>
    <row r="157" spans="15:28" x14ac:dyDescent="0.25">
      <c r="O157" s="90"/>
      <c r="P157" s="81"/>
      <c r="Q157" s="81"/>
      <c r="R157" s="81"/>
      <c r="S157" s="81"/>
      <c r="T157" s="81"/>
      <c r="U157" s="81"/>
      <c r="V157" s="81"/>
      <c r="W157" s="81"/>
      <c r="X157" s="81"/>
      <c r="Y157" s="81"/>
      <c r="Z157" s="81"/>
      <c r="AA157" s="81"/>
      <c r="AB157" s="81"/>
    </row>
    <row r="158" spans="15:28" x14ac:dyDescent="0.25">
      <c r="O158" s="90"/>
      <c r="P158" s="81"/>
      <c r="Q158" s="81"/>
      <c r="R158" s="81"/>
      <c r="S158" s="81"/>
      <c r="T158" s="81"/>
      <c r="U158" s="81"/>
      <c r="V158" s="81"/>
      <c r="W158" s="81"/>
      <c r="X158" s="81"/>
      <c r="Y158" s="81"/>
      <c r="Z158" s="81"/>
      <c r="AA158" s="81"/>
      <c r="AB158" s="81"/>
    </row>
    <row r="159" spans="15:28" x14ac:dyDescent="0.25">
      <c r="O159" s="90"/>
      <c r="P159" s="81"/>
      <c r="Q159" s="81"/>
      <c r="R159" s="81"/>
      <c r="S159" s="81"/>
      <c r="T159" s="81"/>
      <c r="U159" s="81"/>
      <c r="V159" s="81"/>
      <c r="W159" s="81"/>
      <c r="X159" s="81"/>
      <c r="Y159" s="81"/>
      <c r="Z159" s="81"/>
      <c r="AA159" s="81"/>
      <c r="AB159" s="81"/>
    </row>
    <row r="160" spans="15:28" x14ac:dyDescent="0.25">
      <c r="O160" s="90"/>
      <c r="P160" s="81"/>
      <c r="Q160" s="81"/>
      <c r="R160" s="81"/>
      <c r="S160" s="81"/>
      <c r="T160" s="81"/>
      <c r="U160" s="81"/>
      <c r="V160" s="81"/>
      <c r="W160" s="81"/>
      <c r="X160" s="81"/>
      <c r="Y160" s="81"/>
      <c r="Z160" s="81"/>
      <c r="AA160" s="81"/>
      <c r="AB160" s="81"/>
    </row>
    <row r="161" spans="15:28" x14ac:dyDescent="0.25">
      <c r="O161" s="90"/>
      <c r="P161" s="81"/>
      <c r="Q161" s="81"/>
      <c r="R161" s="81"/>
      <c r="S161" s="81"/>
      <c r="T161" s="81"/>
      <c r="U161" s="81"/>
      <c r="V161" s="81"/>
      <c r="W161" s="81"/>
      <c r="X161" s="81"/>
      <c r="Y161" s="81"/>
      <c r="Z161" s="81"/>
      <c r="AA161" s="81"/>
      <c r="AB161" s="81"/>
    </row>
    <row r="162" spans="15:28" x14ac:dyDescent="0.25">
      <c r="O162" s="90"/>
      <c r="P162" s="81"/>
      <c r="Q162" s="81"/>
      <c r="R162" s="81"/>
      <c r="S162" s="81"/>
      <c r="T162" s="81"/>
      <c r="U162" s="81"/>
      <c r="V162" s="81"/>
      <c r="W162" s="81"/>
      <c r="X162" s="81"/>
      <c r="Y162" s="81"/>
      <c r="Z162" s="81"/>
      <c r="AA162" s="81"/>
      <c r="AB162" s="81"/>
    </row>
    <row r="163" spans="15:28" x14ac:dyDescent="0.25">
      <c r="O163" s="90"/>
      <c r="P163" s="81"/>
      <c r="Q163" s="81"/>
      <c r="R163" s="81"/>
      <c r="S163" s="81"/>
      <c r="T163" s="81"/>
      <c r="U163" s="81"/>
      <c r="V163" s="81"/>
      <c r="W163" s="81"/>
      <c r="X163" s="81"/>
      <c r="Y163" s="81"/>
      <c r="Z163" s="81"/>
      <c r="AA163" s="81"/>
      <c r="AB163" s="81"/>
    </row>
    <row r="164" spans="15:28" x14ac:dyDescent="0.25">
      <c r="O164" s="90"/>
      <c r="P164" s="81"/>
      <c r="Q164" s="81"/>
      <c r="R164" s="81"/>
      <c r="S164" s="81"/>
      <c r="T164" s="81"/>
      <c r="U164" s="81"/>
      <c r="V164" s="81"/>
      <c r="W164" s="81"/>
      <c r="X164" s="81"/>
      <c r="Y164" s="81"/>
      <c r="Z164" s="81"/>
      <c r="AA164" s="81"/>
      <c r="AB164" s="81"/>
    </row>
    <row r="165" spans="15:28" x14ac:dyDescent="0.25">
      <c r="O165" s="90"/>
      <c r="P165" s="81"/>
      <c r="Q165" s="81"/>
      <c r="R165" s="81"/>
      <c r="S165" s="81"/>
      <c r="T165" s="81"/>
      <c r="U165" s="81"/>
      <c r="V165" s="81"/>
      <c r="W165" s="81"/>
      <c r="X165" s="81"/>
      <c r="Y165" s="81"/>
      <c r="Z165" s="81"/>
      <c r="AA165" s="81"/>
      <c r="AB165" s="81"/>
    </row>
    <row r="166" spans="15:28" x14ac:dyDescent="0.25">
      <c r="O166" s="90"/>
      <c r="P166" s="81"/>
      <c r="Q166" s="81"/>
      <c r="R166" s="81"/>
      <c r="S166" s="81"/>
      <c r="T166" s="81"/>
      <c r="U166" s="81"/>
      <c r="V166" s="81"/>
      <c r="W166" s="81"/>
      <c r="X166" s="81"/>
      <c r="Y166" s="81"/>
      <c r="Z166" s="81"/>
      <c r="AA166" s="81"/>
      <c r="AB166" s="81"/>
    </row>
    <row r="167" spans="15:28" x14ac:dyDescent="0.25">
      <c r="O167" s="90"/>
      <c r="P167" s="81"/>
      <c r="Q167" s="81"/>
      <c r="R167" s="81"/>
      <c r="S167" s="81"/>
      <c r="T167" s="81"/>
      <c r="U167" s="81"/>
      <c r="V167" s="81"/>
      <c r="W167" s="81"/>
      <c r="X167" s="81"/>
      <c r="Y167" s="81"/>
      <c r="Z167" s="81"/>
      <c r="AA167" s="81"/>
      <c r="AB167" s="81"/>
    </row>
    <row r="168" spans="15:28" x14ac:dyDescent="0.25">
      <c r="O168" s="90"/>
      <c r="P168" s="81"/>
      <c r="Q168" s="81"/>
      <c r="R168" s="81"/>
      <c r="S168" s="81"/>
      <c r="T168" s="81"/>
      <c r="U168" s="81"/>
      <c r="V168" s="81"/>
      <c r="W168" s="81"/>
      <c r="X168" s="81"/>
      <c r="Y168" s="81"/>
      <c r="Z168" s="81"/>
      <c r="AA168" s="81"/>
      <c r="AB168" s="81"/>
    </row>
    <row r="169" spans="15:28" x14ac:dyDescent="0.25">
      <c r="O169" s="90"/>
      <c r="P169" s="81"/>
      <c r="Q169" s="81"/>
      <c r="R169" s="81"/>
      <c r="S169" s="81"/>
      <c r="T169" s="81"/>
      <c r="U169" s="81"/>
      <c r="V169" s="81"/>
      <c r="W169" s="81"/>
      <c r="X169" s="81"/>
      <c r="Y169" s="81"/>
      <c r="Z169" s="81"/>
      <c r="AA169" s="81"/>
      <c r="AB169" s="81"/>
    </row>
    <row r="170" spans="15:28" x14ac:dyDescent="0.25">
      <c r="O170" s="90"/>
      <c r="P170" s="81"/>
      <c r="Q170" s="81"/>
      <c r="R170" s="81"/>
      <c r="S170" s="81"/>
      <c r="T170" s="81"/>
      <c r="U170" s="81"/>
      <c r="V170" s="81"/>
      <c r="W170" s="81"/>
      <c r="X170" s="81"/>
      <c r="Y170" s="81"/>
      <c r="Z170" s="81"/>
      <c r="AA170" s="81"/>
      <c r="AB170" s="81"/>
    </row>
    <row r="171" spans="15:28" x14ac:dyDescent="0.25">
      <c r="O171" s="90"/>
      <c r="P171" s="81"/>
      <c r="Q171" s="81"/>
      <c r="R171" s="81"/>
      <c r="S171" s="81"/>
      <c r="T171" s="81"/>
      <c r="U171" s="81"/>
      <c r="V171" s="81"/>
      <c r="W171" s="81"/>
      <c r="X171" s="81"/>
      <c r="Y171" s="81"/>
      <c r="Z171" s="81"/>
      <c r="AA171" s="81"/>
      <c r="AB171" s="81"/>
    </row>
    <row r="172" spans="15:28" x14ac:dyDescent="0.25">
      <c r="O172" s="90"/>
      <c r="P172" s="81"/>
      <c r="Q172" s="81"/>
      <c r="R172" s="81"/>
      <c r="S172" s="81"/>
      <c r="T172" s="81"/>
      <c r="U172" s="81"/>
      <c r="V172" s="81"/>
      <c r="W172" s="81"/>
      <c r="X172" s="81"/>
      <c r="Y172" s="81"/>
      <c r="Z172" s="81"/>
      <c r="AA172" s="81"/>
      <c r="AB172" s="81"/>
    </row>
    <row r="173" spans="15:28" x14ac:dyDescent="0.25">
      <c r="O173" s="90"/>
      <c r="P173" s="81"/>
      <c r="Q173" s="81"/>
      <c r="R173" s="81"/>
      <c r="S173" s="81"/>
      <c r="T173" s="81"/>
      <c r="U173" s="81"/>
      <c r="V173" s="81"/>
      <c r="W173" s="81"/>
      <c r="X173" s="81"/>
      <c r="Y173" s="81"/>
      <c r="Z173" s="81"/>
      <c r="AA173" s="81"/>
      <c r="AB173" s="81"/>
    </row>
    <row r="174" spans="15:28" x14ac:dyDescent="0.25">
      <c r="O174" s="90"/>
      <c r="P174" s="81"/>
      <c r="Q174" s="81"/>
      <c r="R174" s="81"/>
      <c r="S174" s="81"/>
      <c r="T174" s="81"/>
      <c r="U174" s="81"/>
      <c r="V174" s="81"/>
      <c r="W174" s="81"/>
      <c r="X174" s="81"/>
      <c r="Y174" s="81"/>
      <c r="Z174" s="81"/>
      <c r="AA174" s="81"/>
      <c r="AB174" s="81"/>
    </row>
    <row r="175" spans="15:28" x14ac:dyDescent="0.25">
      <c r="O175" s="90"/>
      <c r="P175" s="81"/>
      <c r="Q175" s="81"/>
      <c r="R175" s="81"/>
      <c r="S175" s="81"/>
      <c r="T175" s="81"/>
      <c r="U175" s="81"/>
      <c r="V175" s="81"/>
      <c r="W175" s="81"/>
      <c r="X175" s="81"/>
      <c r="Y175" s="81"/>
      <c r="Z175" s="81"/>
      <c r="AA175" s="81"/>
      <c r="AB175" s="81"/>
    </row>
    <row r="176" spans="15:28" x14ac:dyDescent="0.25">
      <c r="O176" s="90"/>
      <c r="P176" s="81"/>
      <c r="Q176" s="81"/>
      <c r="R176" s="81"/>
      <c r="S176" s="81"/>
      <c r="T176" s="81"/>
      <c r="U176" s="81"/>
      <c r="V176" s="81"/>
      <c r="W176" s="81"/>
      <c r="X176" s="81"/>
      <c r="Y176" s="81"/>
      <c r="Z176" s="81"/>
      <c r="AA176" s="81"/>
      <c r="AB176" s="81"/>
    </row>
    <row r="177" spans="15:28" x14ac:dyDescent="0.25">
      <c r="O177" s="90"/>
      <c r="P177" s="81"/>
      <c r="Q177" s="81"/>
      <c r="R177" s="81"/>
      <c r="S177" s="81"/>
      <c r="T177" s="81"/>
      <c r="U177" s="81"/>
      <c r="V177" s="81"/>
      <c r="W177" s="81"/>
      <c r="X177" s="81"/>
      <c r="Y177" s="81"/>
      <c r="Z177" s="81"/>
      <c r="AA177" s="81"/>
      <c r="AB177" s="81"/>
    </row>
    <row r="178" spans="15:28" x14ac:dyDescent="0.25">
      <c r="O178" s="90"/>
      <c r="P178" s="81"/>
      <c r="Q178" s="81"/>
      <c r="R178" s="81"/>
      <c r="S178" s="81"/>
      <c r="T178" s="81"/>
      <c r="U178" s="81"/>
      <c r="V178" s="81"/>
      <c r="W178" s="81"/>
      <c r="X178" s="81"/>
      <c r="Y178" s="81"/>
      <c r="Z178" s="81"/>
      <c r="AA178" s="81"/>
      <c r="AB178" s="81"/>
    </row>
    <row r="179" spans="15:28" x14ac:dyDescent="0.25">
      <c r="O179" s="90"/>
      <c r="P179" s="81"/>
      <c r="Q179" s="81"/>
      <c r="R179" s="81"/>
      <c r="S179" s="81"/>
      <c r="T179" s="81"/>
      <c r="U179" s="81"/>
      <c r="V179" s="81"/>
      <c r="W179" s="81"/>
      <c r="X179" s="81"/>
      <c r="Y179" s="81"/>
      <c r="Z179" s="81"/>
      <c r="AA179" s="81"/>
      <c r="AB179" s="81"/>
    </row>
    <row r="180" spans="15:28" x14ac:dyDescent="0.25">
      <c r="O180" s="90"/>
      <c r="P180" s="81"/>
      <c r="Q180" s="81"/>
      <c r="R180" s="81"/>
      <c r="S180" s="81"/>
      <c r="T180" s="81"/>
      <c r="U180" s="81"/>
      <c r="V180" s="81"/>
      <c r="W180" s="81"/>
      <c r="X180" s="81"/>
      <c r="Y180" s="81"/>
      <c r="Z180" s="81"/>
      <c r="AA180" s="81"/>
      <c r="AB180" s="81"/>
    </row>
    <row r="181" spans="15:28" x14ac:dyDescent="0.25">
      <c r="O181" s="90"/>
      <c r="P181" s="81"/>
      <c r="Q181" s="81"/>
      <c r="R181" s="81"/>
      <c r="S181" s="81"/>
      <c r="T181" s="81"/>
      <c r="U181" s="81"/>
      <c r="V181" s="81"/>
      <c r="W181" s="81"/>
      <c r="X181" s="81"/>
      <c r="Y181" s="81"/>
      <c r="Z181" s="81"/>
      <c r="AA181" s="81"/>
      <c r="AB181" s="81"/>
    </row>
    <row r="182" spans="15:28" x14ac:dyDescent="0.25">
      <c r="O182" s="90"/>
      <c r="P182" s="81"/>
      <c r="Q182" s="81"/>
      <c r="R182" s="81"/>
      <c r="S182" s="81"/>
      <c r="T182" s="81"/>
      <c r="U182" s="81"/>
      <c r="V182" s="81"/>
      <c r="W182" s="81"/>
      <c r="X182" s="81"/>
      <c r="Y182" s="81"/>
      <c r="Z182" s="81"/>
      <c r="AA182" s="81"/>
      <c r="AB182" s="81"/>
    </row>
    <row r="183" spans="15:28" x14ac:dyDescent="0.25">
      <c r="O183" s="90"/>
      <c r="P183" s="81"/>
      <c r="Q183" s="81"/>
      <c r="R183" s="81"/>
      <c r="S183" s="81"/>
      <c r="T183" s="81"/>
      <c r="U183" s="81"/>
      <c r="V183" s="81"/>
      <c r="W183" s="81"/>
      <c r="X183" s="81"/>
      <c r="Y183" s="81"/>
      <c r="Z183" s="81"/>
      <c r="AA183" s="81"/>
      <c r="AB183" s="81"/>
    </row>
    <row r="184" spans="15:28" x14ac:dyDescent="0.25">
      <c r="O184" s="90"/>
      <c r="P184" s="81"/>
      <c r="Q184" s="81"/>
      <c r="R184" s="81"/>
      <c r="S184" s="81"/>
      <c r="T184" s="81"/>
      <c r="U184" s="81"/>
      <c r="V184" s="81"/>
      <c r="W184" s="81"/>
      <c r="X184" s="81"/>
      <c r="Y184" s="81"/>
      <c r="Z184" s="81"/>
      <c r="AA184" s="81"/>
      <c r="AB184" s="81"/>
    </row>
    <row r="185" spans="15:28" x14ac:dyDescent="0.25">
      <c r="O185" s="90"/>
      <c r="P185" s="81"/>
      <c r="Q185" s="81"/>
      <c r="R185" s="81"/>
      <c r="S185" s="81"/>
      <c r="T185" s="81"/>
      <c r="U185" s="81"/>
      <c r="V185" s="81"/>
      <c r="W185" s="81"/>
      <c r="X185" s="81"/>
      <c r="Y185" s="81"/>
      <c r="Z185" s="81"/>
      <c r="AA185" s="81"/>
      <c r="AB185" s="81"/>
    </row>
    <row r="186" spans="15:28" x14ac:dyDescent="0.25">
      <c r="O186" s="90"/>
      <c r="P186" s="81"/>
      <c r="Q186" s="81"/>
      <c r="R186" s="81"/>
      <c r="S186" s="81"/>
      <c r="T186" s="81"/>
      <c r="U186" s="81"/>
      <c r="V186" s="81"/>
      <c r="W186" s="81"/>
      <c r="X186" s="81"/>
      <c r="Y186" s="81"/>
      <c r="Z186" s="81"/>
      <c r="AA186" s="81"/>
      <c r="AB186" s="81"/>
    </row>
    <row r="187" spans="15:28" x14ac:dyDescent="0.25">
      <c r="O187" s="90"/>
      <c r="P187" s="81"/>
      <c r="Q187" s="81"/>
      <c r="R187" s="81"/>
      <c r="S187" s="81"/>
      <c r="T187" s="81"/>
      <c r="U187" s="81"/>
      <c r="V187" s="81"/>
      <c r="W187" s="81"/>
      <c r="X187" s="81"/>
      <c r="Y187" s="81"/>
      <c r="Z187" s="81"/>
      <c r="AA187" s="81"/>
      <c r="AB187" s="81"/>
    </row>
    <row r="188" spans="15:28" x14ac:dyDescent="0.25">
      <c r="O188" s="90"/>
      <c r="P188" s="81"/>
      <c r="Q188" s="81"/>
      <c r="R188" s="81"/>
      <c r="S188" s="81"/>
      <c r="T188" s="81"/>
      <c r="U188" s="81"/>
      <c r="V188" s="81"/>
      <c r="W188" s="81"/>
      <c r="X188" s="81"/>
      <c r="Y188" s="81"/>
      <c r="Z188" s="81"/>
      <c r="AA188" s="81"/>
      <c r="AB188" s="81"/>
    </row>
    <row r="189" spans="15:28" x14ac:dyDescent="0.25">
      <c r="O189" s="90"/>
      <c r="P189" s="81"/>
      <c r="Q189" s="81"/>
      <c r="R189" s="81"/>
      <c r="S189" s="81"/>
      <c r="T189" s="81"/>
      <c r="U189" s="81"/>
      <c r="V189" s="81"/>
      <c r="W189" s="81"/>
      <c r="X189" s="81"/>
      <c r="Y189" s="81"/>
      <c r="Z189" s="81"/>
      <c r="AA189" s="81"/>
      <c r="AB189" s="81"/>
    </row>
    <row r="190" spans="15:28" x14ac:dyDescent="0.25">
      <c r="O190" s="90"/>
      <c r="P190" s="81"/>
      <c r="Q190" s="81"/>
      <c r="R190" s="81"/>
      <c r="S190" s="81"/>
      <c r="T190" s="81"/>
      <c r="U190" s="81"/>
      <c r="V190" s="81"/>
      <c r="W190" s="81"/>
      <c r="X190" s="81"/>
      <c r="Y190" s="81"/>
      <c r="Z190" s="81"/>
      <c r="AA190" s="81"/>
      <c r="AB190" s="81"/>
    </row>
    <row r="191" spans="15:28" x14ac:dyDescent="0.25">
      <c r="O191" s="90"/>
      <c r="P191" s="81"/>
      <c r="Q191" s="81"/>
      <c r="R191" s="81"/>
      <c r="S191" s="81"/>
      <c r="T191" s="81"/>
      <c r="U191" s="81"/>
      <c r="V191" s="81"/>
      <c r="W191" s="81"/>
      <c r="X191" s="81"/>
      <c r="Y191" s="81"/>
      <c r="Z191" s="81"/>
      <c r="AA191" s="81"/>
      <c r="AB191" s="81"/>
    </row>
    <row r="192" spans="15:28" x14ac:dyDescent="0.25">
      <c r="O192" s="90"/>
      <c r="P192" s="81"/>
      <c r="Q192" s="81"/>
      <c r="R192" s="81"/>
      <c r="S192" s="81"/>
      <c r="T192" s="81"/>
      <c r="U192" s="81"/>
      <c r="V192" s="81"/>
      <c r="W192" s="81"/>
      <c r="X192" s="81"/>
      <c r="Y192" s="81"/>
      <c r="Z192" s="81"/>
      <c r="AA192" s="81"/>
      <c r="AB192" s="81"/>
    </row>
    <row r="193" spans="15:28" x14ac:dyDescent="0.25">
      <c r="O193" s="90"/>
      <c r="P193" s="81"/>
      <c r="Q193" s="81"/>
      <c r="R193" s="81"/>
      <c r="S193" s="81"/>
      <c r="T193" s="81"/>
      <c r="U193" s="81"/>
      <c r="V193" s="81"/>
      <c r="W193" s="81"/>
      <c r="X193" s="81"/>
      <c r="Y193" s="81"/>
      <c r="Z193" s="81"/>
      <c r="AA193" s="81"/>
      <c r="AB193" s="81"/>
    </row>
    <row r="194" spans="15:28" x14ac:dyDescent="0.25">
      <c r="O194" s="90"/>
      <c r="P194" s="81"/>
      <c r="Q194" s="81"/>
      <c r="R194" s="81"/>
      <c r="S194" s="81"/>
      <c r="T194" s="81"/>
      <c r="U194" s="81"/>
      <c r="V194" s="81"/>
      <c r="W194" s="81"/>
      <c r="X194" s="81"/>
      <c r="Y194" s="81"/>
      <c r="Z194" s="81"/>
      <c r="AA194" s="81"/>
      <c r="AB194" s="81"/>
    </row>
    <row r="195" spans="15:28" x14ac:dyDescent="0.25">
      <c r="O195" s="90"/>
      <c r="P195" s="81"/>
      <c r="Q195" s="81"/>
      <c r="R195" s="81"/>
      <c r="S195" s="81"/>
      <c r="T195" s="81"/>
      <c r="U195" s="81"/>
      <c r="V195" s="81"/>
      <c r="W195" s="81"/>
      <c r="X195" s="81"/>
      <c r="Y195" s="81"/>
      <c r="Z195" s="81"/>
      <c r="AA195" s="81"/>
      <c r="AB195" s="81"/>
    </row>
    <row r="196" spans="15:28" x14ac:dyDescent="0.25">
      <c r="O196" s="90"/>
      <c r="P196" s="81"/>
      <c r="Q196" s="81"/>
      <c r="R196" s="81"/>
      <c r="S196" s="81"/>
      <c r="T196" s="81"/>
      <c r="U196" s="81"/>
      <c r="V196" s="81"/>
      <c r="W196" s="81"/>
      <c r="X196" s="81"/>
      <c r="Y196" s="81"/>
      <c r="Z196" s="81"/>
      <c r="AA196" s="81"/>
      <c r="AB196" s="81"/>
    </row>
    <row r="197" spans="15:28" x14ac:dyDescent="0.25">
      <c r="O197" s="90"/>
      <c r="P197" s="81"/>
      <c r="Q197" s="81"/>
      <c r="R197" s="81"/>
      <c r="S197" s="81"/>
      <c r="T197" s="81"/>
      <c r="U197" s="81"/>
      <c r="V197" s="81"/>
      <c r="W197" s="81"/>
      <c r="X197" s="81"/>
      <c r="Y197" s="81"/>
      <c r="Z197" s="81"/>
      <c r="AA197" s="81"/>
      <c r="AB197" s="81"/>
    </row>
    <row r="198" spans="15:28" x14ac:dyDescent="0.25">
      <c r="O198" s="90"/>
      <c r="P198" s="81"/>
      <c r="Q198" s="81"/>
      <c r="R198" s="81"/>
      <c r="S198" s="81"/>
      <c r="T198" s="81"/>
      <c r="U198" s="81"/>
      <c r="V198" s="81"/>
      <c r="W198" s="81"/>
      <c r="X198" s="81"/>
      <c r="Y198" s="81"/>
      <c r="Z198" s="81"/>
      <c r="AA198" s="81"/>
      <c r="AB198" s="81"/>
    </row>
    <row r="199" spans="15:28" x14ac:dyDescent="0.25">
      <c r="O199" s="90"/>
      <c r="P199" s="81"/>
      <c r="Q199" s="81"/>
      <c r="R199" s="81"/>
      <c r="S199" s="81"/>
      <c r="T199" s="81"/>
      <c r="U199" s="81"/>
      <c r="V199" s="81"/>
      <c r="W199" s="81"/>
      <c r="X199" s="81"/>
      <c r="Y199" s="81"/>
      <c r="Z199" s="81"/>
      <c r="AA199" s="81"/>
      <c r="AB199" s="81"/>
    </row>
    <row r="200" spans="15:28" x14ac:dyDescent="0.25">
      <c r="O200" s="90"/>
      <c r="P200" s="81"/>
      <c r="Q200" s="81"/>
      <c r="R200" s="81"/>
      <c r="S200" s="81"/>
      <c r="T200" s="81"/>
      <c r="U200" s="81"/>
      <c r="V200" s="81"/>
      <c r="W200" s="81"/>
      <c r="X200" s="81"/>
      <c r="Y200" s="81"/>
      <c r="Z200" s="81"/>
      <c r="AA200" s="81"/>
      <c r="AB200" s="81"/>
    </row>
    <row r="201" spans="15:28" x14ac:dyDescent="0.25">
      <c r="O201" s="90"/>
      <c r="P201" s="81"/>
      <c r="Q201" s="81"/>
      <c r="R201" s="81"/>
      <c r="S201" s="81"/>
      <c r="T201" s="81"/>
      <c r="U201" s="81"/>
      <c r="V201" s="81"/>
      <c r="W201" s="81"/>
      <c r="X201" s="81"/>
      <c r="Y201" s="81"/>
      <c r="Z201" s="81"/>
      <c r="AA201" s="81"/>
      <c r="AB201" s="81"/>
    </row>
    <row r="202" spans="15:28" x14ac:dyDescent="0.25">
      <c r="O202" s="90"/>
      <c r="P202" s="81"/>
      <c r="Q202" s="81"/>
      <c r="R202" s="81"/>
      <c r="S202" s="81"/>
      <c r="T202" s="81"/>
      <c r="U202" s="81"/>
      <c r="V202" s="81"/>
      <c r="W202" s="81"/>
      <c r="X202" s="81"/>
      <c r="Y202" s="81"/>
      <c r="Z202" s="81"/>
      <c r="AA202" s="81"/>
      <c r="AB202" s="81"/>
    </row>
    <row r="203" spans="15:28" x14ac:dyDescent="0.25">
      <c r="O203" s="90"/>
      <c r="P203" s="81"/>
      <c r="Q203" s="81"/>
      <c r="R203" s="81"/>
      <c r="S203" s="81"/>
      <c r="T203" s="81"/>
      <c r="U203" s="81"/>
      <c r="V203" s="81"/>
      <c r="W203" s="81"/>
      <c r="X203" s="81"/>
      <c r="Y203" s="81"/>
      <c r="Z203" s="81"/>
      <c r="AA203" s="81"/>
      <c r="AB203" s="81"/>
    </row>
    <row r="204" spans="15:28" x14ac:dyDescent="0.25">
      <c r="O204" s="90"/>
      <c r="P204" s="81"/>
      <c r="Q204" s="81"/>
      <c r="R204" s="81"/>
      <c r="S204" s="81"/>
      <c r="T204" s="81"/>
      <c r="U204" s="81"/>
      <c r="V204" s="81"/>
      <c r="W204" s="81"/>
      <c r="X204" s="81"/>
      <c r="Y204" s="81"/>
      <c r="Z204" s="81"/>
      <c r="AA204" s="81"/>
      <c r="AB204" s="81"/>
    </row>
    <row r="205" spans="15:28" x14ac:dyDescent="0.25">
      <c r="O205" s="90"/>
      <c r="P205" s="81"/>
      <c r="Q205" s="81"/>
      <c r="R205" s="81"/>
      <c r="S205" s="81"/>
      <c r="T205" s="81"/>
      <c r="U205" s="81"/>
      <c r="V205" s="81"/>
      <c r="W205" s="81"/>
      <c r="X205" s="81"/>
      <c r="Y205" s="81"/>
      <c r="Z205" s="81"/>
      <c r="AA205" s="81"/>
      <c r="AB205" s="81"/>
    </row>
    <row r="206" spans="15:28" x14ac:dyDescent="0.25">
      <c r="O206" s="90"/>
      <c r="P206" s="81"/>
      <c r="Q206" s="81"/>
      <c r="R206" s="81"/>
      <c r="S206" s="81"/>
      <c r="T206" s="81"/>
      <c r="U206" s="81"/>
      <c r="V206" s="81"/>
      <c r="W206" s="81"/>
      <c r="X206" s="81"/>
      <c r="Y206" s="81"/>
      <c r="Z206" s="81"/>
      <c r="AA206" s="81"/>
      <c r="AB206" s="81"/>
    </row>
    <row r="207" spans="15:28" x14ac:dyDescent="0.25">
      <c r="O207" s="90"/>
      <c r="P207" s="81"/>
      <c r="Q207" s="81"/>
      <c r="R207" s="81"/>
      <c r="S207" s="81"/>
      <c r="T207" s="81"/>
      <c r="U207" s="81"/>
      <c r="V207" s="81"/>
      <c r="W207" s="81"/>
      <c r="X207" s="81"/>
      <c r="Y207" s="81"/>
      <c r="Z207" s="81"/>
      <c r="AA207" s="81"/>
      <c r="AB207" s="81"/>
    </row>
    <row r="208" spans="15:28" x14ac:dyDescent="0.25">
      <c r="O208" s="90"/>
      <c r="P208" s="81"/>
      <c r="Q208" s="81"/>
      <c r="R208" s="81"/>
      <c r="S208" s="81"/>
      <c r="T208" s="81"/>
      <c r="U208" s="81"/>
      <c r="V208" s="81"/>
      <c r="W208" s="81"/>
      <c r="X208" s="81"/>
      <c r="Y208" s="81"/>
      <c r="Z208" s="81"/>
      <c r="AA208" s="81"/>
      <c r="AB208" s="81"/>
    </row>
    <row r="209" spans="15:28" x14ac:dyDescent="0.25">
      <c r="O209" s="90"/>
      <c r="P209" s="81"/>
      <c r="Q209" s="81"/>
      <c r="R209" s="81"/>
      <c r="S209" s="81"/>
      <c r="T209" s="81"/>
      <c r="U209" s="81"/>
      <c r="V209" s="81"/>
      <c r="W209" s="81"/>
      <c r="X209" s="81"/>
      <c r="Y209" s="81"/>
      <c r="Z209" s="81"/>
      <c r="AA209" s="81"/>
      <c r="AB209" s="81"/>
    </row>
    <row r="210" spans="15:28" x14ac:dyDescent="0.25">
      <c r="O210" s="90"/>
      <c r="P210" s="81"/>
      <c r="Q210" s="81"/>
      <c r="R210" s="81"/>
      <c r="S210" s="81"/>
      <c r="T210" s="81"/>
      <c r="U210" s="81"/>
      <c r="V210" s="81"/>
      <c r="W210" s="81"/>
      <c r="X210" s="81"/>
      <c r="Y210" s="81"/>
      <c r="Z210" s="81"/>
      <c r="AA210" s="81"/>
      <c r="AB210" s="81"/>
    </row>
    <row r="211" spans="15:28" x14ac:dyDescent="0.25">
      <c r="O211" s="90"/>
      <c r="P211" s="81"/>
      <c r="Q211" s="81"/>
      <c r="R211" s="81"/>
      <c r="S211" s="81"/>
      <c r="T211" s="81"/>
      <c r="U211" s="81"/>
      <c r="V211" s="81"/>
      <c r="W211" s="81"/>
      <c r="X211" s="81"/>
      <c r="Y211" s="81"/>
      <c r="Z211" s="81"/>
      <c r="AA211" s="81"/>
      <c r="AB211" s="81"/>
    </row>
    <row r="212" spans="15:28" x14ac:dyDescent="0.25">
      <c r="O212" s="90"/>
      <c r="P212" s="81"/>
      <c r="Q212" s="81"/>
      <c r="R212" s="81"/>
      <c r="S212" s="81"/>
      <c r="T212" s="81"/>
      <c r="U212" s="81"/>
      <c r="V212" s="81"/>
      <c r="W212" s="81"/>
      <c r="X212" s="81"/>
      <c r="Y212" s="81"/>
      <c r="Z212" s="81"/>
      <c r="AA212" s="81"/>
      <c r="AB212" s="81"/>
    </row>
    <row r="213" spans="15:28" x14ac:dyDescent="0.25">
      <c r="O213" s="90"/>
      <c r="P213" s="81"/>
      <c r="Q213" s="81"/>
      <c r="R213" s="81"/>
      <c r="S213" s="81"/>
      <c r="T213" s="81"/>
      <c r="U213" s="81"/>
      <c r="V213" s="81"/>
      <c r="W213" s="81"/>
      <c r="X213" s="81"/>
      <c r="Y213" s="81"/>
      <c r="Z213" s="81"/>
      <c r="AA213" s="81"/>
      <c r="AB213" s="81"/>
    </row>
    <row r="214" spans="15:28" x14ac:dyDescent="0.25">
      <c r="O214" s="90"/>
      <c r="P214" s="81"/>
      <c r="Q214" s="81"/>
      <c r="R214" s="81"/>
      <c r="S214" s="81"/>
      <c r="T214" s="81"/>
      <c r="U214" s="81"/>
      <c r="V214" s="81"/>
      <c r="W214" s="81"/>
      <c r="X214" s="81"/>
      <c r="Y214" s="81"/>
      <c r="Z214" s="81"/>
      <c r="AA214" s="81"/>
      <c r="AB214" s="81"/>
    </row>
    <row r="215" spans="15:28" x14ac:dyDescent="0.25">
      <c r="O215" s="90"/>
      <c r="P215" s="81"/>
      <c r="Q215" s="81"/>
      <c r="R215" s="81"/>
      <c r="S215" s="81"/>
      <c r="T215" s="81"/>
      <c r="U215" s="81"/>
      <c r="V215" s="81"/>
      <c r="W215" s="81"/>
      <c r="X215" s="81"/>
      <c r="Y215" s="81"/>
      <c r="Z215" s="81"/>
      <c r="AA215" s="81"/>
      <c r="AB215" s="81"/>
    </row>
  </sheetData>
  <protectedRanges>
    <protectedRange sqref="N24" name="Диапазон1"/>
    <protectedRange password="CF66" sqref="N32" name="Диапазон2"/>
  </protectedRanges>
  <dataConsolidate/>
  <customSheetViews>
    <customSheetView guid="{3FFC0940-F421-40A3-8FA5-33C609033398}" showGridLines="0" topLeftCell="A10">
      <selection activeCell="N24" sqref="N24"/>
      <pageMargins left="0.7" right="0.7" top="0.75" bottom="0.75" header="0.3" footer="0.3"/>
      <pageSetup paperSize="9" orientation="portrait" r:id="rId1"/>
    </customSheetView>
  </customSheetViews>
  <dataValidations count="2">
    <dataValidation type="list" allowBlank="1" showInputMessage="1" showErrorMessage="1" sqref="N23">
      <formula1>$P$23:$Q$23</formula1>
    </dataValidation>
    <dataValidation type="list" allowBlank="1" showInputMessage="1" showErrorMessage="1" sqref="N24">
      <formula1>$P$24:$R$24</formula1>
    </dataValidation>
  </dataValidations>
  <pageMargins left="0.7" right="0.7" top="0.75" bottom="0.75" header="0.3" footer="0.3"/>
  <pageSetup paperSize="9"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00B050"/>
  </sheetPr>
  <dimension ref="A1:H31"/>
  <sheetViews>
    <sheetView zoomScale="110" zoomScaleNormal="110" zoomScaleSheetLayoutView="130" workbookViewId="0">
      <pane ySplit="1" topLeftCell="A2" activePane="bottomLeft" state="frozen"/>
      <selection pane="bottomLeft" activeCell="N10" sqref="N10"/>
    </sheetView>
  </sheetViews>
  <sheetFormatPr defaultRowHeight="15" x14ac:dyDescent="0.25"/>
  <cols>
    <col min="1" max="1" width="2.7109375" bestFit="1" customWidth="1"/>
    <col min="2" max="2" width="9.42578125" style="16" bestFit="1" customWidth="1"/>
    <col min="3" max="3" width="37" style="16" bestFit="1" customWidth="1"/>
    <col min="4" max="4" width="3.140625" style="17" bestFit="1" customWidth="1"/>
    <col min="5" max="5" width="6.28515625" style="16" bestFit="1" customWidth="1"/>
    <col min="6" max="6" width="7.85546875" style="16" bestFit="1" customWidth="1"/>
    <col min="7" max="7" width="7.42578125" style="16" customWidth="1"/>
    <col min="8" max="8" width="10" style="16" bestFit="1" customWidth="1"/>
  </cols>
  <sheetData>
    <row r="1" spans="1:8" ht="21.75" thickBot="1" x14ac:dyDescent="0.3">
      <c r="A1" s="67" t="s">
        <v>11</v>
      </c>
      <c r="B1" s="62" t="s">
        <v>52</v>
      </c>
      <c r="C1" s="62" t="s">
        <v>9</v>
      </c>
      <c r="D1" s="62" t="s">
        <v>46</v>
      </c>
      <c r="E1" s="62" t="s">
        <v>10</v>
      </c>
      <c r="F1" s="63" t="s">
        <v>98</v>
      </c>
      <c r="G1" s="63" t="s">
        <v>93</v>
      </c>
      <c r="H1" s="62" t="s">
        <v>45</v>
      </c>
    </row>
    <row r="2" spans="1:8" x14ac:dyDescent="0.25">
      <c r="A2" s="65">
        <v>1</v>
      </c>
      <c r="B2" s="64">
        <v>223</v>
      </c>
      <c r="C2" s="125" t="s">
        <v>100</v>
      </c>
      <c r="D2" s="58" t="s">
        <v>73</v>
      </c>
      <c r="E2" s="59">
        <v>2</v>
      </c>
      <c r="F2" s="60">
        <v>2523350</v>
      </c>
      <c r="G2" s="60">
        <v>0</v>
      </c>
      <c r="H2" s="61">
        <f>(F2+(G$2/SUM(E$2:E26)))</f>
        <v>2523350</v>
      </c>
    </row>
    <row r="3" spans="1:8" x14ac:dyDescent="0.25">
      <c r="A3" s="65">
        <v>2</v>
      </c>
      <c r="B3" s="64">
        <v>224</v>
      </c>
      <c r="C3" s="125" t="s">
        <v>110</v>
      </c>
      <c r="D3" s="54" t="s">
        <v>73</v>
      </c>
      <c r="E3" s="52">
        <v>1</v>
      </c>
      <c r="F3" s="57">
        <v>360055</v>
      </c>
      <c r="G3" s="126"/>
      <c r="H3" s="61">
        <f>(F3+(G$2/SUM(E$2:E27)))</f>
        <v>360055</v>
      </c>
    </row>
    <row r="4" spans="1:8" x14ac:dyDescent="0.25">
      <c r="A4" s="65">
        <v>3</v>
      </c>
      <c r="B4" s="64">
        <v>225</v>
      </c>
      <c r="C4" s="125" t="s">
        <v>116</v>
      </c>
      <c r="D4" s="54" t="s">
        <v>73</v>
      </c>
      <c r="E4" s="52">
        <v>3</v>
      </c>
      <c r="F4" s="57">
        <v>52235</v>
      </c>
      <c r="G4" s="127"/>
      <c r="H4" s="61">
        <f>(F4+(G$2/SUM(E$2:E28)))</f>
        <v>52235</v>
      </c>
    </row>
    <row r="5" spans="1:8" x14ac:dyDescent="0.25">
      <c r="A5" s="65">
        <v>4</v>
      </c>
      <c r="B5" s="64"/>
      <c r="C5" s="53"/>
      <c r="D5" s="54" t="s">
        <v>73</v>
      </c>
      <c r="E5" s="52"/>
      <c r="F5" s="57"/>
      <c r="G5" s="127"/>
      <c r="H5" s="61">
        <v>0</v>
      </c>
    </row>
    <row r="6" spans="1:8" x14ac:dyDescent="0.25">
      <c r="A6" s="65">
        <v>5</v>
      </c>
      <c r="B6" s="51"/>
      <c r="C6" s="55"/>
      <c r="D6" s="54" t="s">
        <v>73</v>
      </c>
      <c r="E6" s="52"/>
      <c r="F6" s="57"/>
      <c r="G6" s="127"/>
      <c r="H6" s="61">
        <v>0</v>
      </c>
    </row>
    <row r="7" spans="1:8" x14ac:dyDescent="0.25">
      <c r="A7" s="65">
        <v>6</v>
      </c>
      <c r="B7" s="51"/>
      <c r="C7" s="53"/>
      <c r="D7" s="54" t="s">
        <v>73</v>
      </c>
      <c r="E7" s="52"/>
      <c r="F7" s="57"/>
      <c r="G7" s="127"/>
      <c r="H7" s="61">
        <v>0</v>
      </c>
    </row>
    <row r="8" spans="1:8" x14ac:dyDescent="0.25">
      <c r="A8" s="65">
        <v>7</v>
      </c>
      <c r="B8" s="51"/>
      <c r="C8" s="53"/>
      <c r="D8" s="54" t="s">
        <v>73</v>
      </c>
      <c r="E8" s="52"/>
      <c r="F8" s="57"/>
      <c r="G8" s="127"/>
      <c r="H8" s="61">
        <v>0</v>
      </c>
    </row>
    <row r="9" spans="1:8" x14ac:dyDescent="0.25">
      <c r="A9" s="65">
        <v>8</v>
      </c>
      <c r="B9" s="51"/>
      <c r="C9" s="53"/>
      <c r="D9" s="54" t="s">
        <v>73</v>
      </c>
      <c r="E9" s="52"/>
      <c r="F9" s="57"/>
      <c r="G9" s="127"/>
      <c r="H9" s="61">
        <v>0</v>
      </c>
    </row>
    <row r="10" spans="1:8" x14ac:dyDescent="0.25">
      <c r="A10" s="65">
        <v>9</v>
      </c>
      <c r="B10" s="51"/>
      <c r="C10" s="53"/>
      <c r="D10" s="54" t="s">
        <v>73</v>
      </c>
      <c r="E10" s="52"/>
      <c r="F10" s="57"/>
      <c r="G10" s="127"/>
      <c r="H10" s="61">
        <v>0</v>
      </c>
    </row>
    <row r="11" spans="1:8" x14ac:dyDescent="0.25">
      <c r="A11" s="65">
        <v>10</v>
      </c>
      <c r="B11" s="51"/>
      <c r="C11" s="53"/>
      <c r="D11" s="54" t="s">
        <v>73</v>
      </c>
      <c r="E11" s="52"/>
      <c r="F11" s="57"/>
      <c r="G11" s="127"/>
      <c r="H11" s="61">
        <v>0</v>
      </c>
    </row>
    <row r="12" spans="1:8" x14ac:dyDescent="0.25">
      <c r="A12" s="65">
        <v>11</v>
      </c>
      <c r="B12" s="51"/>
      <c r="C12" s="53"/>
      <c r="D12" s="54" t="s">
        <v>73</v>
      </c>
      <c r="E12" s="52"/>
      <c r="F12" s="57"/>
      <c r="G12" s="127"/>
      <c r="H12" s="61">
        <v>0</v>
      </c>
    </row>
    <row r="13" spans="1:8" x14ac:dyDescent="0.25">
      <c r="A13" s="65">
        <v>12</v>
      </c>
      <c r="B13" s="51"/>
      <c r="C13" s="53"/>
      <c r="D13" s="54" t="s">
        <v>73</v>
      </c>
      <c r="E13" s="52"/>
      <c r="F13" s="57"/>
      <c r="G13" s="127"/>
      <c r="H13" s="61">
        <v>0</v>
      </c>
    </row>
    <row r="14" spans="1:8" x14ac:dyDescent="0.25">
      <c r="A14" s="65">
        <v>13</v>
      </c>
      <c r="B14" s="51"/>
      <c r="C14" s="53"/>
      <c r="D14" s="54" t="s">
        <v>73</v>
      </c>
      <c r="E14" s="52"/>
      <c r="F14" s="57"/>
      <c r="G14" s="127"/>
      <c r="H14" s="61">
        <v>0</v>
      </c>
    </row>
    <row r="15" spans="1:8" x14ac:dyDescent="0.25">
      <c r="A15" s="65">
        <v>14</v>
      </c>
      <c r="B15" s="51"/>
      <c r="C15" s="53"/>
      <c r="D15" s="54" t="s">
        <v>73</v>
      </c>
      <c r="E15" s="52"/>
      <c r="F15" s="57"/>
      <c r="G15" s="127"/>
      <c r="H15" s="61">
        <v>0</v>
      </c>
    </row>
    <row r="16" spans="1:8" x14ac:dyDescent="0.25">
      <c r="A16" s="65">
        <v>15</v>
      </c>
      <c r="B16" s="51"/>
      <c r="C16" s="53"/>
      <c r="D16" s="54" t="s">
        <v>73</v>
      </c>
      <c r="E16" s="52"/>
      <c r="F16" s="57"/>
      <c r="G16" s="127"/>
      <c r="H16" s="61">
        <v>0</v>
      </c>
    </row>
    <row r="17" spans="1:8" x14ac:dyDescent="0.25">
      <c r="A17" s="65">
        <v>16</v>
      </c>
      <c r="B17" s="51"/>
      <c r="C17" s="53"/>
      <c r="D17" s="54" t="s">
        <v>73</v>
      </c>
      <c r="E17" s="52"/>
      <c r="F17" s="57"/>
      <c r="G17" s="127"/>
      <c r="H17" s="61">
        <v>0</v>
      </c>
    </row>
    <row r="18" spans="1:8" x14ac:dyDescent="0.25">
      <c r="A18" s="65">
        <v>17</v>
      </c>
      <c r="B18" s="51"/>
      <c r="C18" s="53"/>
      <c r="D18" s="54" t="s">
        <v>73</v>
      </c>
      <c r="E18" s="52"/>
      <c r="F18" s="57"/>
      <c r="G18" s="127"/>
      <c r="H18" s="61">
        <v>0</v>
      </c>
    </row>
    <row r="19" spans="1:8" x14ac:dyDescent="0.25">
      <c r="A19" s="65">
        <v>18</v>
      </c>
      <c r="B19" s="51"/>
      <c r="C19" s="53"/>
      <c r="D19" s="54" t="s">
        <v>73</v>
      </c>
      <c r="E19" s="52"/>
      <c r="F19" s="57"/>
      <c r="G19" s="127"/>
      <c r="H19" s="61">
        <v>0</v>
      </c>
    </row>
    <row r="20" spans="1:8" x14ac:dyDescent="0.25">
      <c r="A20" s="65">
        <v>19</v>
      </c>
      <c r="B20" s="51"/>
      <c r="C20" s="53"/>
      <c r="D20" s="54" t="s">
        <v>73</v>
      </c>
      <c r="E20" s="52"/>
      <c r="F20" s="57"/>
      <c r="G20" s="127"/>
      <c r="H20" s="61">
        <v>0</v>
      </c>
    </row>
    <row r="21" spans="1:8" x14ac:dyDescent="0.25">
      <c r="A21" s="65">
        <v>20</v>
      </c>
      <c r="B21" s="51"/>
      <c r="C21" s="53"/>
      <c r="D21" s="54" t="s">
        <v>73</v>
      </c>
      <c r="E21" s="52"/>
      <c r="F21" s="57"/>
      <c r="G21" s="127"/>
      <c r="H21" s="61">
        <v>0</v>
      </c>
    </row>
    <row r="22" spans="1:8" x14ac:dyDescent="0.25">
      <c r="A22" s="65">
        <v>21</v>
      </c>
      <c r="B22" s="51"/>
      <c r="C22" s="53"/>
      <c r="D22" s="54" t="s">
        <v>73</v>
      </c>
      <c r="E22" s="52"/>
      <c r="F22" s="57"/>
      <c r="G22" s="127"/>
      <c r="H22" s="61">
        <v>0</v>
      </c>
    </row>
    <row r="23" spans="1:8" x14ac:dyDescent="0.25">
      <c r="A23" s="65">
        <v>22</v>
      </c>
      <c r="B23" s="51"/>
      <c r="C23" s="53"/>
      <c r="D23" s="54" t="s">
        <v>73</v>
      </c>
      <c r="E23" s="52"/>
      <c r="F23" s="57"/>
      <c r="G23" s="127"/>
      <c r="H23" s="61">
        <v>0</v>
      </c>
    </row>
    <row r="24" spans="1:8" x14ac:dyDescent="0.25">
      <c r="A24" s="65">
        <v>23</v>
      </c>
      <c r="B24" s="51"/>
      <c r="C24" s="53"/>
      <c r="D24" s="54" t="s">
        <v>73</v>
      </c>
      <c r="E24" s="52"/>
      <c r="F24" s="57"/>
      <c r="G24" s="127"/>
      <c r="H24" s="61">
        <v>0</v>
      </c>
    </row>
    <row r="25" spans="1:8" x14ac:dyDescent="0.25">
      <c r="A25" s="65">
        <v>24</v>
      </c>
      <c r="B25" s="51"/>
      <c r="C25" s="53"/>
      <c r="D25" s="54" t="s">
        <v>73</v>
      </c>
      <c r="E25" s="52"/>
      <c r="F25" s="57"/>
      <c r="G25" s="127"/>
      <c r="H25" s="61">
        <v>0</v>
      </c>
    </row>
    <row r="26" spans="1:8" ht="15.75" thickBot="1" x14ac:dyDescent="0.3">
      <c r="A26" s="66">
        <v>25</v>
      </c>
      <c r="B26" s="51"/>
      <c r="C26" s="53"/>
      <c r="D26" s="54" t="s">
        <v>73</v>
      </c>
      <c r="E26" s="52"/>
      <c r="F26" s="57"/>
      <c r="G26" s="128"/>
      <c r="H26" s="61">
        <v>0</v>
      </c>
    </row>
    <row r="27" spans="1:8" x14ac:dyDescent="0.25">
      <c r="A27" s="50"/>
      <c r="B27" s="7"/>
      <c r="C27" s="7"/>
      <c r="D27" s="49"/>
      <c r="E27" s="7"/>
      <c r="F27" s="7"/>
      <c r="G27" s="7"/>
      <c r="H27" s="56"/>
    </row>
    <row r="28" spans="1:8" x14ac:dyDescent="0.25">
      <c r="A28" s="50"/>
      <c r="B28" s="7"/>
      <c r="C28" s="7"/>
      <c r="D28" s="49"/>
      <c r="E28" s="7"/>
      <c r="F28" s="7"/>
      <c r="G28" s="7"/>
      <c r="H28" s="56"/>
    </row>
    <row r="31" spans="1:8" x14ac:dyDescent="0.25">
      <c r="H31" s="21"/>
    </row>
  </sheetData>
  <customSheetViews>
    <customSheetView guid="{3FFC0940-F421-40A3-8FA5-33C609033398}" scale="120">
      <selection activeCell="D15" sqref="D15"/>
      <pageMargins left="0.7" right="0.7" top="0.75" bottom="0.75" header="0.3" footer="0.3"/>
      <pageSetup paperSize="9" orientation="portrait" r:id="rId1"/>
    </customSheetView>
  </customSheetViews>
  <mergeCells count="1">
    <mergeCell ref="G3:G26"/>
  </mergeCell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FFFF00"/>
  </sheetPr>
  <dimension ref="A1:CB194"/>
  <sheetViews>
    <sheetView showGridLines="0" tabSelected="1" view="pageBreakPreview" zoomScaleNormal="120" zoomScaleSheetLayoutView="100" workbookViewId="0">
      <pane ySplit="1" topLeftCell="A2" activePane="bottomLeft" state="frozen"/>
      <selection activeCell="B1" sqref="B1"/>
      <selection pane="bottomLeft" activeCell="AK46" sqref="AK46:BR46"/>
    </sheetView>
  </sheetViews>
  <sheetFormatPr defaultColWidth="1.5703125" defaultRowHeight="15" x14ac:dyDescent="0.25"/>
  <cols>
    <col min="1" max="1" width="0.85546875" style="1" customWidth="1"/>
    <col min="2" max="2" width="1.5703125" style="1" customWidth="1"/>
    <col min="3" max="8" width="1.42578125" style="1" customWidth="1"/>
    <col min="9" max="9" width="2.28515625" style="1" customWidth="1"/>
    <col min="10" max="10" width="2.5703125" style="1" customWidth="1"/>
    <col min="11" max="11" width="1.42578125" style="1" customWidth="1"/>
    <col min="12" max="12" width="1.7109375" style="1" customWidth="1"/>
    <col min="13" max="19" width="1.42578125" style="1" customWidth="1"/>
    <col min="20" max="20" width="0.28515625" style="1" customWidth="1"/>
    <col min="21" max="24" width="1.42578125" style="1" customWidth="1"/>
    <col min="25" max="25" width="0.7109375" style="1" customWidth="1"/>
    <col min="26" max="26" width="3.7109375" style="1" customWidth="1"/>
    <col min="27" max="29" width="1.42578125" style="1" customWidth="1"/>
    <col min="30" max="30" width="0.5703125" style="1" customWidth="1"/>
    <col min="31" max="31" width="1.7109375" style="1" customWidth="1"/>
    <col min="32" max="32" width="0.42578125" style="1" customWidth="1"/>
    <col min="33" max="34" width="1.42578125" style="1" customWidth="1"/>
    <col min="35" max="35" width="1.28515625" style="1" customWidth="1"/>
    <col min="36" max="36" width="0.5703125" style="1" customWidth="1"/>
    <col min="37" max="37" width="0.28515625" style="1" customWidth="1"/>
    <col min="38" max="38" width="1.42578125" style="1" customWidth="1"/>
    <col min="39" max="39" width="0.42578125" style="1" customWidth="1"/>
    <col min="40" max="42" width="1.42578125" style="1" customWidth="1"/>
    <col min="43" max="43" width="0.42578125" style="1" customWidth="1"/>
    <col min="44" max="45" width="1.42578125" style="1" customWidth="1"/>
    <col min="46" max="46" width="2.7109375" style="1" customWidth="1"/>
    <col min="47" max="47" width="2" style="1" customWidth="1"/>
    <col min="48" max="48" width="2.85546875" style="1" customWidth="1"/>
    <col min="49" max="49" width="1.7109375" style="1" customWidth="1"/>
    <col min="50" max="50" width="2" style="1" customWidth="1"/>
    <col min="51" max="51" width="2.7109375" style="1" customWidth="1"/>
    <col min="52" max="52" width="2.28515625" style="1" customWidth="1"/>
    <col min="53" max="53" width="2" style="1" customWidth="1"/>
    <col min="54" max="54" width="1.28515625" style="1" customWidth="1"/>
    <col min="55" max="55" width="2.140625" style="1" customWidth="1"/>
    <col min="56" max="56" width="1.42578125" style="1" customWidth="1"/>
    <col min="57" max="57" width="2.28515625" style="1" customWidth="1"/>
    <col min="58" max="58" width="1.42578125" style="1" customWidth="1"/>
    <col min="59" max="59" width="1.85546875" style="1" customWidth="1"/>
    <col min="60" max="60" width="3.7109375" style="1" customWidth="1"/>
    <col min="61" max="61" width="1.42578125" style="1" customWidth="1"/>
    <col min="62" max="62" width="2.42578125" style="1" customWidth="1"/>
    <col min="63" max="63" width="1.5703125" style="1" customWidth="1"/>
    <col min="64" max="64" width="1.140625" style="1" customWidth="1"/>
    <col min="65" max="65" width="1.42578125" style="1" customWidth="1"/>
    <col min="66" max="66" width="2.28515625" style="1" customWidth="1"/>
    <col min="67" max="67" width="1.42578125" style="1" customWidth="1"/>
    <col min="68" max="68" width="2.42578125" style="1" customWidth="1"/>
    <col min="69" max="69" width="1" style="1" customWidth="1"/>
    <col min="70" max="70" width="1.85546875" style="1" customWidth="1"/>
    <col min="71" max="16384" width="1.5703125" style="1"/>
  </cols>
  <sheetData>
    <row r="1" spans="1:80" ht="15.75" customHeight="1" x14ac:dyDescent="0.25">
      <c r="A1" s="170" t="str">
        <f>CONCATENATE("ДОГОВОР № ",'1'!N21)</f>
        <v>ДОГОВОР № 1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0"/>
      <c r="AN1" s="170"/>
      <c r="AO1" s="170"/>
      <c r="AP1" s="170"/>
      <c r="AQ1" s="170"/>
      <c r="AR1" s="170"/>
      <c r="AS1" s="170"/>
      <c r="AT1" s="170"/>
      <c r="AU1" s="170"/>
      <c r="AV1" s="170"/>
      <c r="AW1" s="170"/>
      <c r="AX1" s="170"/>
      <c r="AY1" s="170"/>
      <c r="AZ1" s="170"/>
      <c r="BA1" s="170"/>
      <c r="BB1" s="170"/>
      <c r="BC1" s="170"/>
      <c r="BD1" s="170"/>
      <c r="BE1" s="170"/>
      <c r="BF1" s="170"/>
      <c r="BG1" s="170"/>
      <c r="BH1" s="170"/>
      <c r="BI1" s="170"/>
      <c r="BJ1" s="170"/>
      <c r="BK1" s="170"/>
      <c r="BL1" s="170"/>
      <c r="BM1" s="170"/>
      <c r="BN1" s="170"/>
      <c r="BO1" s="170"/>
      <c r="BP1" s="170"/>
      <c r="BQ1" s="170"/>
      <c r="BR1" s="170"/>
    </row>
    <row r="2" spans="1:80" ht="13.5" customHeight="1" x14ac:dyDescent="0.25">
      <c r="A2" s="18"/>
      <c r="B2" s="171" t="s">
        <v>59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172">
        <f>'1'!N22</f>
        <v>41640</v>
      </c>
      <c r="AW2" s="172"/>
      <c r="AX2" s="172"/>
      <c r="AY2" s="172"/>
      <c r="AZ2" s="172"/>
      <c r="BA2" s="172"/>
      <c r="BB2" s="172"/>
      <c r="BC2" s="172"/>
      <c r="BD2" s="172"/>
      <c r="BE2" s="172"/>
      <c r="BF2" s="172"/>
      <c r="BG2" s="172"/>
      <c r="BH2" s="172"/>
      <c r="BI2" s="172"/>
      <c r="BJ2" s="172"/>
      <c r="BK2" s="172"/>
      <c r="BL2" s="172"/>
      <c r="BM2" s="172"/>
      <c r="BN2" s="172"/>
      <c r="BO2" s="172"/>
      <c r="BP2" s="172"/>
      <c r="BQ2" s="172"/>
      <c r="BR2" s="172"/>
    </row>
    <row r="3" spans="1:80" ht="3.75" customHeight="1" x14ac:dyDescent="0.25">
      <c r="A3" s="18"/>
      <c r="B3" s="26"/>
      <c r="C3" s="26"/>
      <c r="D3" s="26"/>
      <c r="E3" s="27"/>
      <c r="F3" s="27"/>
      <c r="G3" s="27"/>
      <c r="H3" s="26"/>
      <c r="I3" s="26"/>
      <c r="J3" s="27"/>
      <c r="K3" s="26"/>
      <c r="L3" s="26"/>
      <c r="M3" s="26"/>
      <c r="N3" s="26"/>
      <c r="O3" s="23"/>
      <c r="P3" s="26"/>
      <c r="Q3" s="26"/>
      <c r="R3" s="26"/>
      <c r="S3" s="26"/>
      <c r="T3" s="26"/>
      <c r="U3" s="23"/>
      <c r="V3" s="23"/>
      <c r="W3" s="23"/>
      <c r="X3" s="27"/>
      <c r="Y3" s="27"/>
      <c r="Z3" s="23"/>
      <c r="AA3" s="27"/>
      <c r="AB3" s="27"/>
      <c r="AC3" s="27"/>
      <c r="AD3" s="27"/>
      <c r="AE3" s="27"/>
      <c r="AF3" s="27"/>
      <c r="AG3" s="28"/>
      <c r="AH3" s="23"/>
      <c r="AI3" s="23"/>
      <c r="AJ3" s="23"/>
      <c r="AK3" s="23"/>
      <c r="AL3" s="23"/>
      <c r="AM3" s="23"/>
      <c r="AN3" s="23"/>
      <c r="AO3" s="27"/>
      <c r="AP3" s="27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27"/>
      <c r="BL3" s="27"/>
      <c r="BM3" s="27"/>
      <c r="BN3" s="27"/>
      <c r="BO3" s="27"/>
      <c r="BP3" s="27"/>
      <c r="BQ3" s="27"/>
      <c r="BR3" s="27"/>
    </row>
    <row r="4" spans="1:80" ht="3.75" customHeight="1" x14ac:dyDescent="0.25">
      <c r="A4" s="18"/>
      <c r="B4" s="173" t="str">
        <f>IF(B52="Директор",CONCATENATE("   Частное торговое унитарное предприятие ",'1'!A1,", в лице Директора Иванова Ивана Ивановича, действующего на основании Устава, именуемое в дальнейшем Продавец, с одной стороны и ",'1'!N2,", в лице ",'1'!A14," ",'1'!N14, ", действующего на основании ",'1'!N15,", именуемое в дальнейшем Покупатель, с другой стороны, заключили настоящий договор о нижеследующем:"),CONCATENATE("   Частное торговое унитарное предприятие ",'1'!A1,", в лице Коммерческого директора Щербачени Павла Евгеньевича, действующего на основании доверенности № 1 от 01 октября 2013 г., именуемое в дальнейшем Продавец, с одной стороны и ",'1'!N2,", в лице ",'1'!A14," ",'1'!N14, ", действующего на основании ",'1'!N15,", именуемое в дальнейшем Покупатель, с другой стороны, заключили настоящий договор о нижеследующем:"))</f>
        <v xml:space="preserve">   Частное торговое унитарное предприятие "Сидоров", в лице Директора Иванова Ивана Ивановича, действующего на основании Устава, именуемое в дальнейшем Продавец, с одной стороны и ЧУП “Иванов”, в лице Директора  Перова И.К, действующего на основании Устава, именуемое в дальнейшем Покупатель, с другой стороны, заключили настоящий договор о нижеследующем:</v>
      </c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3"/>
      <c r="AH4" s="173"/>
      <c r="AI4" s="173"/>
      <c r="AJ4" s="173"/>
      <c r="AK4" s="173"/>
      <c r="AL4" s="173"/>
      <c r="AM4" s="173"/>
      <c r="AN4" s="173"/>
      <c r="AO4" s="173"/>
      <c r="AP4" s="173"/>
      <c r="AQ4" s="173"/>
      <c r="AR4" s="173"/>
      <c r="AS4" s="173"/>
      <c r="AT4" s="173"/>
      <c r="AU4" s="173"/>
      <c r="AV4" s="173"/>
      <c r="AW4" s="173"/>
      <c r="AX4" s="173"/>
      <c r="AY4" s="173"/>
      <c r="AZ4" s="173"/>
      <c r="BA4" s="173"/>
      <c r="BB4" s="173"/>
      <c r="BC4" s="173"/>
      <c r="BD4" s="173"/>
      <c r="BE4" s="173"/>
      <c r="BF4" s="173"/>
      <c r="BG4" s="173"/>
      <c r="BH4" s="173"/>
      <c r="BI4" s="173"/>
      <c r="BJ4" s="173"/>
      <c r="BK4" s="173"/>
      <c r="BL4" s="173"/>
      <c r="BM4" s="173"/>
      <c r="BN4" s="173"/>
      <c r="BO4" s="173"/>
      <c r="BP4" s="173"/>
      <c r="BQ4" s="173"/>
      <c r="BR4" s="173"/>
    </row>
    <row r="5" spans="1:80" s="6" customFormat="1" ht="13.5" customHeight="1" x14ac:dyDescent="0.2"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</row>
    <row r="6" spans="1:80" s="6" customFormat="1" ht="11.25" customHeight="1" x14ac:dyDescent="0.2"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3"/>
      <c r="AG6" s="173"/>
      <c r="AH6" s="173"/>
      <c r="AI6" s="173"/>
      <c r="AJ6" s="173"/>
      <c r="AK6" s="173"/>
      <c r="AL6" s="173"/>
      <c r="AM6" s="173"/>
      <c r="AN6" s="173"/>
      <c r="AO6" s="173"/>
      <c r="AP6" s="173"/>
      <c r="AQ6" s="173"/>
      <c r="AR6" s="173"/>
      <c r="AS6" s="173"/>
      <c r="AT6" s="173"/>
      <c r="AU6" s="173"/>
      <c r="AV6" s="173"/>
      <c r="AW6" s="173"/>
      <c r="AX6" s="173"/>
      <c r="AY6" s="173"/>
      <c r="AZ6" s="173"/>
      <c r="BA6" s="173"/>
      <c r="BB6" s="173"/>
      <c r="BC6" s="173"/>
      <c r="BD6" s="173"/>
      <c r="BE6" s="173"/>
      <c r="BF6" s="173"/>
      <c r="BG6" s="173"/>
      <c r="BH6" s="173"/>
      <c r="BI6" s="173"/>
      <c r="BJ6" s="173"/>
      <c r="BK6" s="173"/>
      <c r="BL6" s="173"/>
      <c r="BM6" s="173"/>
      <c r="BN6" s="173"/>
      <c r="BO6" s="173"/>
      <c r="BP6" s="173"/>
      <c r="BQ6" s="173"/>
      <c r="BR6" s="173"/>
    </row>
    <row r="7" spans="1:80" s="6" customFormat="1" ht="11.25" customHeight="1" x14ac:dyDescent="0.2">
      <c r="B7" s="173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</row>
    <row r="8" spans="1:80" s="6" customFormat="1" ht="11.25" customHeight="1" x14ac:dyDescent="0.2">
      <c r="B8" s="173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173"/>
      <c r="AG8" s="173"/>
      <c r="AH8" s="173"/>
      <c r="AI8" s="173"/>
      <c r="AJ8" s="173"/>
      <c r="AK8" s="173"/>
      <c r="AL8" s="173"/>
      <c r="AM8" s="173"/>
      <c r="AN8" s="173"/>
      <c r="AO8" s="173"/>
      <c r="AP8" s="173"/>
      <c r="AQ8" s="173"/>
      <c r="AR8" s="173"/>
      <c r="AS8" s="173"/>
      <c r="AT8" s="173"/>
      <c r="AU8" s="173"/>
      <c r="AV8" s="173"/>
      <c r="AW8" s="173"/>
      <c r="AX8" s="173"/>
      <c r="AY8" s="173"/>
      <c r="AZ8" s="173"/>
      <c r="BA8" s="173"/>
      <c r="BB8" s="173"/>
      <c r="BC8" s="173"/>
      <c r="BD8" s="173"/>
      <c r="BE8" s="173"/>
      <c r="BF8" s="173"/>
      <c r="BG8" s="173"/>
      <c r="BH8" s="173"/>
      <c r="BI8" s="173"/>
      <c r="BJ8" s="173"/>
      <c r="BK8" s="173"/>
      <c r="BL8" s="173"/>
      <c r="BM8" s="173"/>
      <c r="BN8" s="173"/>
      <c r="BO8" s="173"/>
      <c r="BP8" s="173"/>
      <c r="BQ8" s="173"/>
      <c r="BR8" s="173"/>
    </row>
    <row r="9" spans="1:80" s="6" customFormat="1" ht="11.25" customHeight="1" x14ac:dyDescent="0.2">
      <c r="B9" s="173"/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73"/>
      <c r="AF9" s="173"/>
      <c r="AG9" s="173"/>
      <c r="AH9" s="173"/>
      <c r="AI9" s="173"/>
      <c r="AJ9" s="173"/>
      <c r="AK9" s="173"/>
      <c r="AL9" s="173"/>
      <c r="AM9" s="173"/>
      <c r="AN9" s="173"/>
      <c r="AO9" s="173"/>
      <c r="AP9" s="173"/>
      <c r="AQ9" s="173"/>
      <c r="AR9" s="173"/>
      <c r="AS9" s="173"/>
      <c r="AT9" s="173"/>
      <c r="AU9" s="173"/>
      <c r="AV9" s="173"/>
      <c r="AW9" s="173"/>
      <c r="AX9" s="173"/>
      <c r="AY9" s="173"/>
      <c r="AZ9" s="173"/>
      <c r="BA9" s="173"/>
      <c r="BB9" s="173"/>
      <c r="BC9" s="173"/>
      <c r="BD9" s="173"/>
      <c r="BE9" s="173"/>
      <c r="BF9" s="173"/>
      <c r="BG9" s="173"/>
      <c r="BH9" s="173"/>
      <c r="BI9" s="173"/>
      <c r="BJ9" s="173"/>
      <c r="BK9" s="173"/>
      <c r="BL9" s="173"/>
      <c r="BM9" s="173"/>
      <c r="BN9" s="173"/>
      <c r="BO9" s="173"/>
      <c r="BP9" s="173"/>
      <c r="BQ9" s="173"/>
      <c r="BR9" s="173"/>
      <c r="BX9" s="111"/>
      <c r="BY9" s="111"/>
      <c r="BZ9" s="111"/>
      <c r="CA9" s="111"/>
      <c r="CB9" s="111"/>
    </row>
    <row r="10" spans="1:80" s="5" customFormat="1" ht="7.5" customHeight="1" x14ac:dyDescent="0.25"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X10" s="112"/>
      <c r="BY10" s="112"/>
      <c r="BZ10" s="112"/>
      <c r="CA10" s="112"/>
      <c r="CB10" s="112"/>
    </row>
    <row r="11" spans="1:80" s="6" customFormat="1" ht="11.25" customHeight="1" x14ac:dyDescent="0.25">
      <c r="B11" s="174" t="s">
        <v>56</v>
      </c>
      <c r="C11" s="174"/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A11" s="174"/>
      <c r="AB11" s="174"/>
      <c r="AC11" s="174"/>
      <c r="AD11" s="174"/>
      <c r="AE11" s="174"/>
      <c r="AF11" s="174"/>
      <c r="AG11" s="174"/>
      <c r="AH11" s="174"/>
      <c r="AI11" s="174"/>
      <c r="AJ11" s="174"/>
      <c r="AK11" s="174"/>
      <c r="AL11" s="174"/>
      <c r="AM11" s="174"/>
      <c r="AN11" s="174"/>
      <c r="AO11" s="174"/>
      <c r="AP11" s="174"/>
      <c r="AQ11" s="174"/>
      <c r="AR11" s="174"/>
      <c r="AS11" s="174"/>
      <c r="AT11" s="174"/>
      <c r="AU11" s="174"/>
      <c r="AV11" s="174"/>
      <c r="AW11" s="174"/>
      <c r="AX11" s="174"/>
      <c r="AY11" s="174"/>
      <c r="AZ11" s="174"/>
      <c r="BA11" s="174"/>
      <c r="BB11" s="174"/>
      <c r="BC11" s="174"/>
      <c r="BD11" s="174"/>
      <c r="BE11" s="174"/>
      <c r="BF11" s="174"/>
      <c r="BG11" s="174"/>
      <c r="BH11" s="174"/>
      <c r="BI11" s="174"/>
      <c r="BJ11" s="174"/>
      <c r="BK11" s="174"/>
      <c r="BL11" s="174"/>
      <c r="BM11" s="174"/>
      <c r="BN11" s="174"/>
      <c r="BO11" s="174"/>
      <c r="BP11" s="174"/>
      <c r="BQ11" s="174"/>
      <c r="BR11" s="174"/>
      <c r="BX11" s="113"/>
      <c r="BY11" s="114"/>
      <c r="BZ11" s="113"/>
      <c r="CA11" s="113"/>
      <c r="CB11" s="113"/>
    </row>
    <row r="12" spans="1:80" s="6" customFormat="1" ht="3.75" customHeight="1" x14ac:dyDescent="0.25">
      <c r="B12" s="29"/>
      <c r="C12" s="29"/>
      <c r="D12" s="169"/>
      <c r="E12" s="169"/>
      <c r="F12" s="169"/>
      <c r="G12" s="169"/>
      <c r="H12" s="169"/>
      <c r="I12" s="169"/>
      <c r="J12" s="169"/>
      <c r="K12" s="16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29"/>
      <c r="AQ12" s="29"/>
      <c r="AR12" s="30"/>
      <c r="AS12" s="30"/>
      <c r="AT12" s="30"/>
      <c r="AU12" s="29"/>
      <c r="AV12" s="29"/>
      <c r="AW12" s="29"/>
      <c r="AX12" s="29"/>
      <c r="AY12" s="29"/>
      <c r="AZ12" s="29"/>
      <c r="BA12" s="30"/>
      <c r="BB12" s="30"/>
      <c r="BC12" s="30"/>
      <c r="BD12" s="30"/>
      <c r="BE12" s="30"/>
      <c r="BF12" s="30"/>
      <c r="BG12" s="29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X12" s="113"/>
      <c r="BY12" s="114"/>
      <c r="BZ12" s="113"/>
      <c r="CA12" s="113"/>
      <c r="CB12" s="113"/>
    </row>
    <row r="13" spans="1:80" ht="42" customHeight="1" x14ac:dyDescent="0.25">
      <c r="B13" s="165" t="s">
        <v>11</v>
      </c>
      <c r="C13" s="165"/>
      <c r="D13" s="166" t="s">
        <v>13</v>
      </c>
      <c r="E13" s="167"/>
      <c r="F13" s="167"/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67"/>
      <c r="U13" s="167"/>
      <c r="V13" s="167"/>
      <c r="W13" s="167"/>
      <c r="X13" s="167"/>
      <c r="Y13" s="167"/>
      <c r="Z13" s="167"/>
      <c r="AA13" s="167"/>
      <c r="AB13" s="167"/>
      <c r="AC13" s="167"/>
      <c r="AD13" s="167"/>
      <c r="AE13" s="167"/>
      <c r="AF13" s="167"/>
      <c r="AG13" s="168"/>
      <c r="AH13" s="164" t="s">
        <v>24</v>
      </c>
      <c r="AI13" s="164"/>
      <c r="AJ13" s="164"/>
      <c r="AK13" s="164"/>
      <c r="AL13" s="164"/>
      <c r="AM13" s="164"/>
      <c r="AN13" s="164" t="s">
        <v>10</v>
      </c>
      <c r="AO13" s="164"/>
      <c r="AP13" s="164"/>
      <c r="AQ13" s="164"/>
      <c r="AR13" s="164" t="s">
        <v>41</v>
      </c>
      <c r="AS13" s="164"/>
      <c r="AT13" s="164"/>
      <c r="AU13" s="164"/>
      <c r="AV13" s="164"/>
      <c r="AW13" s="164"/>
      <c r="AX13" s="165" t="s">
        <v>42</v>
      </c>
      <c r="AY13" s="165"/>
      <c r="AZ13" s="165"/>
      <c r="BA13" s="165"/>
      <c r="BB13" s="165"/>
      <c r="BC13" s="165"/>
      <c r="BD13" s="161" t="s">
        <v>14</v>
      </c>
      <c r="BE13" s="162"/>
      <c r="BF13" s="163"/>
      <c r="BG13" s="164" t="s">
        <v>47</v>
      </c>
      <c r="BH13" s="164"/>
      <c r="BI13" s="164"/>
      <c r="BJ13" s="164"/>
      <c r="BK13" s="164"/>
      <c r="BL13" s="164" t="s">
        <v>12</v>
      </c>
      <c r="BM13" s="164"/>
      <c r="BN13" s="164"/>
      <c r="BO13" s="164"/>
      <c r="BP13" s="164"/>
      <c r="BQ13" s="164"/>
      <c r="BR13" s="164"/>
      <c r="BX13" s="115"/>
      <c r="BY13" s="114"/>
      <c r="BZ13" s="115"/>
      <c r="CA13" s="115"/>
      <c r="CB13" s="115"/>
    </row>
    <row r="14" spans="1:80" ht="27" customHeight="1" x14ac:dyDescent="0.25">
      <c r="B14" s="132">
        <f>'2'!A2</f>
        <v>1</v>
      </c>
      <c r="C14" s="134"/>
      <c r="D14" s="135" t="str">
        <f>'2'!C2</f>
        <v>Кабель принтерный USB AM-BM 2.0</v>
      </c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  <c r="AA14" s="136"/>
      <c r="AB14" s="136"/>
      <c r="AC14" s="136"/>
      <c r="AD14" s="136"/>
      <c r="AE14" s="136"/>
      <c r="AF14" s="136"/>
      <c r="AG14" s="137"/>
      <c r="AH14" s="129" t="s">
        <v>73</v>
      </c>
      <c r="AI14" s="130"/>
      <c r="AJ14" s="130"/>
      <c r="AK14" s="130"/>
      <c r="AL14" s="130"/>
      <c r="AM14" s="131"/>
      <c r="AN14" s="129">
        <f>'2'!E2</f>
        <v>2</v>
      </c>
      <c r="AO14" s="130"/>
      <c r="AP14" s="130"/>
      <c r="AQ14" s="131"/>
      <c r="AR14" s="129">
        <f>(('2'!H2)-(('2'!H2*20/120)))</f>
        <v>2102792</v>
      </c>
      <c r="AS14" s="130"/>
      <c r="AT14" s="130"/>
      <c r="AU14" s="130"/>
      <c r="AV14" s="130"/>
      <c r="AW14" s="131"/>
      <c r="AX14" s="129">
        <f>AR14*AN14</f>
        <v>4205584</v>
      </c>
      <c r="AY14" s="130"/>
      <c r="AZ14" s="130"/>
      <c r="BA14" s="130"/>
      <c r="BB14" s="130"/>
      <c r="BC14" s="131"/>
      <c r="BD14" s="132">
        <v>20</v>
      </c>
      <c r="BE14" s="133"/>
      <c r="BF14" s="134"/>
      <c r="BG14" s="129">
        <f>AX14*0.2</f>
        <v>841117</v>
      </c>
      <c r="BH14" s="130"/>
      <c r="BI14" s="130"/>
      <c r="BJ14" s="130"/>
      <c r="BK14" s="131"/>
      <c r="BL14" s="129">
        <f>BG14+AX14</f>
        <v>5046701</v>
      </c>
      <c r="BM14" s="130"/>
      <c r="BN14" s="130"/>
      <c r="BO14" s="130"/>
      <c r="BP14" s="130"/>
      <c r="BQ14" s="130"/>
      <c r="BR14" s="131"/>
      <c r="BX14" s="115"/>
      <c r="BY14" s="114"/>
      <c r="BZ14" s="115"/>
      <c r="CA14" s="115"/>
      <c r="CB14" s="115"/>
    </row>
    <row r="15" spans="1:80" ht="27" customHeight="1" x14ac:dyDescent="0.25">
      <c r="B15" s="132">
        <f>'2'!A3</f>
        <v>2</v>
      </c>
      <c r="C15" s="134"/>
      <c r="D15" s="135" t="str">
        <f>'2'!C3</f>
        <v>Электрочайник 556</v>
      </c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6"/>
      <c r="AD15" s="136"/>
      <c r="AE15" s="136"/>
      <c r="AF15" s="136"/>
      <c r="AG15" s="137"/>
      <c r="AH15" s="129" t="s">
        <v>73</v>
      </c>
      <c r="AI15" s="130"/>
      <c r="AJ15" s="130"/>
      <c r="AK15" s="130"/>
      <c r="AL15" s="130"/>
      <c r="AM15" s="131"/>
      <c r="AN15" s="129">
        <f>'2'!E3</f>
        <v>1</v>
      </c>
      <c r="AO15" s="130"/>
      <c r="AP15" s="130"/>
      <c r="AQ15" s="131"/>
      <c r="AR15" s="129">
        <f>(('2'!H3)-(('2'!H3*20/120)))</f>
        <v>300046</v>
      </c>
      <c r="AS15" s="130"/>
      <c r="AT15" s="130"/>
      <c r="AU15" s="130"/>
      <c r="AV15" s="130"/>
      <c r="AW15" s="131"/>
      <c r="AX15" s="129">
        <f>AR15*AN15</f>
        <v>300046</v>
      </c>
      <c r="AY15" s="130"/>
      <c r="AZ15" s="130"/>
      <c r="BA15" s="130"/>
      <c r="BB15" s="130"/>
      <c r="BC15" s="131"/>
      <c r="BD15" s="132">
        <v>20</v>
      </c>
      <c r="BE15" s="133"/>
      <c r="BF15" s="134"/>
      <c r="BG15" s="129">
        <f>AX15*0.2</f>
        <v>60009</v>
      </c>
      <c r="BH15" s="130"/>
      <c r="BI15" s="130"/>
      <c r="BJ15" s="130"/>
      <c r="BK15" s="131"/>
      <c r="BL15" s="129">
        <f>BG15+AX15</f>
        <v>360055</v>
      </c>
      <c r="BM15" s="130"/>
      <c r="BN15" s="130"/>
      <c r="BO15" s="130"/>
      <c r="BP15" s="130"/>
      <c r="BQ15" s="130"/>
      <c r="BR15" s="131"/>
      <c r="BX15" s="115"/>
      <c r="BY15" s="114"/>
      <c r="BZ15" s="115"/>
      <c r="CA15" s="115"/>
      <c r="CB15" s="115"/>
    </row>
    <row r="16" spans="1:80" ht="27" customHeight="1" x14ac:dyDescent="0.25">
      <c r="B16" s="132">
        <f>'2'!A4</f>
        <v>3</v>
      </c>
      <c r="C16" s="134"/>
      <c r="D16" s="135" t="str">
        <f>'2'!C4</f>
        <v>Утюг</v>
      </c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  <c r="AA16" s="136"/>
      <c r="AB16" s="136"/>
      <c r="AC16" s="136"/>
      <c r="AD16" s="136"/>
      <c r="AE16" s="136"/>
      <c r="AF16" s="136"/>
      <c r="AG16" s="137"/>
      <c r="AH16" s="129" t="s">
        <v>73</v>
      </c>
      <c r="AI16" s="130"/>
      <c r="AJ16" s="130"/>
      <c r="AK16" s="130"/>
      <c r="AL16" s="130"/>
      <c r="AM16" s="131"/>
      <c r="AN16" s="129">
        <f>'2'!E4</f>
        <v>3</v>
      </c>
      <c r="AO16" s="130"/>
      <c r="AP16" s="130"/>
      <c r="AQ16" s="131"/>
      <c r="AR16" s="129">
        <f>(('2'!H4)-(('2'!H4*20/120)))</f>
        <v>43529</v>
      </c>
      <c r="AS16" s="130"/>
      <c r="AT16" s="130"/>
      <c r="AU16" s="130"/>
      <c r="AV16" s="130"/>
      <c r="AW16" s="131"/>
      <c r="AX16" s="129">
        <f>AR16*AN16</f>
        <v>130587</v>
      </c>
      <c r="AY16" s="130"/>
      <c r="AZ16" s="130"/>
      <c r="BA16" s="130"/>
      <c r="BB16" s="130"/>
      <c r="BC16" s="131"/>
      <c r="BD16" s="132">
        <v>20</v>
      </c>
      <c r="BE16" s="133"/>
      <c r="BF16" s="134"/>
      <c r="BG16" s="129">
        <f>AX16*0.2</f>
        <v>26117</v>
      </c>
      <c r="BH16" s="130"/>
      <c r="BI16" s="130"/>
      <c r="BJ16" s="130"/>
      <c r="BK16" s="131"/>
      <c r="BL16" s="129">
        <f>BG16+AX16</f>
        <v>156704</v>
      </c>
      <c r="BM16" s="130"/>
      <c r="BN16" s="130"/>
      <c r="BO16" s="130"/>
      <c r="BP16" s="130"/>
      <c r="BQ16" s="130"/>
      <c r="BR16" s="131"/>
      <c r="BX16" s="115"/>
      <c r="BY16" s="114"/>
      <c r="BZ16" s="115"/>
      <c r="CA16" s="115"/>
      <c r="CB16" s="115"/>
    </row>
    <row r="17" spans="1:80" ht="12.75" customHeight="1" x14ac:dyDescent="0.25"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2"/>
      <c r="AO17" s="32"/>
      <c r="AP17" s="32"/>
      <c r="AQ17" s="32"/>
      <c r="AR17" s="33"/>
      <c r="AS17" s="33"/>
      <c r="AT17" s="33"/>
      <c r="AU17" s="32"/>
      <c r="AV17" s="32"/>
      <c r="AW17" s="32"/>
      <c r="AX17" s="146">
        <f t="shared" ref="AX17" si="0">SUM(AX14:BC16)</f>
        <v>4636217</v>
      </c>
      <c r="AY17" s="147"/>
      <c r="AZ17" s="147"/>
      <c r="BA17" s="147"/>
      <c r="BB17" s="147"/>
      <c r="BC17" s="148"/>
      <c r="BD17" s="30"/>
      <c r="BE17" s="30"/>
      <c r="BF17" s="30"/>
      <c r="BG17" s="149">
        <f t="shared" ref="BG17" si="1">SUM(BG14:BK16)</f>
        <v>927243</v>
      </c>
      <c r="BH17" s="150"/>
      <c r="BI17" s="150"/>
      <c r="BJ17" s="150"/>
      <c r="BK17" s="151"/>
      <c r="BL17" s="152">
        <f t="shared" ref="BL17" si="2">SUM(BL14:BR16)</f>
        <v>5563460</v>
      </c>
      <c r="BM17" s="152"/>
      <c r="BN17" s="152"/>
      <c r="BO17" s="152"/>
      <c r="BP17" s="152"/>
      <c r="BQ17" s="152"/>
      <c r="BR17" s="152"/>
      <c r="BX17" s="115"/>
      <c r="BY17" s="114"/>
      <c r="BZ17" s="115"/>
      <c r="CA17" s="115"/>
      <c r="CB17" s="115"/>
    </row>
    <row r="18" spans="1:80" ht="11.25" customHeight="1" x14ac:dyDescent="0.25">
      <c r="A18" s="6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1"/>
      <c r="AS18" s="31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X18" s="115"/>
      <c r="BY18" s="115"/>
      <c r="BZ18" s="115"/>
      <c r="CA18" s="115"/>
      <c r="CB18" s="115"/>
    </row>
    <row r="19" spans="1:80" ht="15" customHeight="1" x14ac:dyDescent="0.25">
      <c r="A19" s="25"/>
      <c r="B19" s="138" t="s">
        <v>57</v>
      </c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9" t="str">
        <f>CONCATENATE(BL17," (",СуммаПрописью(BL17),")")</f>
        <v>5563460 (Пять миллионов пятьсот шестьдесят три тысячи четыреста шестьдесят рублей)</v>
      </c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39"/>
      <c r="BA19" s="139"/>
      <c r="BB19" s="139"/>
      <c r="BC19" s="139"/>
      <c r="BD19" s="139"/>
      <c r="BE19" s="139"/>
      <c r="BF19" s="139"/>
      <c r="BG19" s="139"/>
      <c r="BH19" s="139"/>
      <c r="BI19" s="139"/>
      <c r="BJ19" s="139"/>
      <c r="BK19" s="139"/>
      <c r="BL19" s="139"/>
      <c r="BM19" s="139"/>
      <c r="BN19" s="139"/>
      <c r="BO19" s="139"/>
      <c r="BP19" s="139"/>
      <c r="BQ19" s="139"/>
      <c r="BR19" s="139"/>
      <c r="BX19" s="115"/>
      <c r="BY19" s="115"/>
      <c r="BZ19" s="115"/>
      <c r="CA19" s="115"/>
      <c r="CB19" s="115"/>
    </row>
    <row r="20" spans="1:80" ht="15" customHeight="1" x14ac:dyDescent="0.25">
      <c r="A20" s="25"/>
      <c r="B20" s="138" t="s">
        <v>58</v>
      </c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9" t="str">
        <f>CONCATENATE(BG17," (",СуммаПрописью(BG17),")")</f>
        <v>927243 (Девятьсот двадцать семь тысяч двести сорок три рубля)</v>
      </c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39"/>
      <c r="BA20" s="139"/>
      <c r="BB20" s="139"/>
      <c r="BC20" s="139"/>
      <c r="BD20" s="139"/>
      <c r="BE20" s="139"/>
      <c r="BF20" s="139"/>
      <c r="BG20" s="139"/>
      <c r="BH20" s="139"/>
      <c r="BI20" s="139"/>
      <c r="BJ20" s="139"/>
      <c r="BK20" s="139"/>
      <c r="BL20" s="139"/>
      <c r="BM20" s="139"/>
      <c r="BN20" s="139"/>
      <c r="BO20" s="139"/>
      <c r="BP20" s="139"/>
      <c r="BQ20" s="139"/>
      <c r="BR20" s="139"/>
      <c r="BS20" s="24"/>
      <c r="BT20" s="24"/>
      <c r="BX20" s="18"/>
      <c r="BY20" s="18"/>
      <c r="BZ20" s="18"/>
      <c r="CA20" s="18"/>
      <c r="CB20" s="18"/>
    </row>
    <row r="21" spans="1:80" ht="11.25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8"/>
      <c r="AY21" s="8"/>
      <c r="AZ21" s="8"/>
      <c r="BA21" s="8"/>
      <c r="BB21" s="8"/>
    </row>
    <row r="22" spans="1:80" ht="11.25" customHeight="1" x14ac:dyDescent="0.25">
      <c r="A22" s="6"/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  <c r="AE22" s="144"/>
      <c r="AF22" s="144"/>
      <c r="AG22" s="144"/>
      <c r="AH22" s="144"/>
      <c r="AI22" s="144"/>
      <c r="AJ22" s="144"/>
      <c r="AK22" s="144"/>
      <c r="AL22" s="144"/>
      <c r="AM22" s="144"/>
      <c r="AN22" s="144"/>
      <c r="AO22" s="144"/>
      <c r="AP22" s="144"/>
      <c r="AQ22" s="144"/>
      <c r="AR22" s="144"/>
      <c r="AS22" s="144"/>
      <c r="AT22" s="144"/>
      <c r="AU22" s="144"/>
      <c r="AV22" s="144"/>
      <c r="AW22" s="144"/>
      <c r="AX22" s="144"/>
      <c r="AY22" s="144"/>
      <c r="AZ22" s="144"/>
      <c r="BA22" s="144"/>
      <c r="BB22" s="144"/>
      <c r="BC22" s="144"/>
      <c r="BD22" s="144"/>
      <c r="BE22" s="144"/>
      <c r="BF22" s="144"/>
      <c r="BG22" s="144"/>
      <c r="BH22" s="144"/>
      <c r="BI22" s="144"/>
      <c r="BJ22" s="144"/>
      <c r="BK22" s="144"/>
      <c r="BL22" s="144"/>
      <c r="BM22" s="144"/>
      <c r="BN22" s="144"/>
      <c r="BO22" s="144"/>
      <c r="BP22" s="144"/>
      <c r="BQ22" s="144"/>
      <c r="BR22" s="144"/>
    </row>
    <row r="23" spans="1:80" ht="11.25" customHeight="1" x14ac:dyDescent="0.25">
      <c r="A23" s="6"/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4"/>
      <c r="AE23" s="144"/>
      <c r="AF23" s="144"/>
      <c r="AG23" s="144"/>
      <c r="AH23" s="144"/>
      <c r="AI23" s="144"/>
      <c r="AJ23" s="144"/>
      <c r="AK23" s="144"/>
      <c r="AL23" s="144"/>
      <c r="AM23" s="144"/>
      <c r="AN23" s="144"/>
      <c r="AO23" s="144"/>
      <c r="AP23" s="144"/>
      <c r="AQ23" s="144"/>
      <c r="AR23" s="144"/>
      <c r="AS23" s="144"/>
      <c r="AT23" s="144"/>
      <c r="AU23" s="144"/>
      <c r="AV23" s="144"/>
      <c r="AW23" s="144"/>
      <c r="AX23" s="144"/>
      <c r="AY23" s="144"/>
      <c r="AZ23" s="144"/>
      <c r="BA23" s="144"/>
      <c r="BB23" s="144"/>
      <c r="BC23" s="144"/>
      <c r="BD23" s="144"/>
      <c r="BE23" s="144"/>
      <c r="BF23" s="144"/>
      <c r="BG23" s="144"/>
      <c r="BH23" s="144"/>
      <c r="BI23" s="144"/>
      <c r="BJ23" s="144"/>
      <c r="BK23" s="144"/>
      <c r="BL23" s="144"/>
      <c r="BM23" s="144"/>
      <c r="BN23" s="144"/>
      <c r="BO23" s="144"/>
      <c r="BP23" s="144"/>
      <c r="BQ23" s="144"/>
      <c r="BR23" s="144"/>
    </row>
    <row r="24" spans="1:80" s="6" customFormat="1" ht="11.25" customHeight="1" x14ac:dyDescent="0.2">
      <c r="B24" s="144"/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4"/>
      <c r="AD24" s="144"/>
      <c r="AE24" s="144"/>
      <c r="AF24" s="144"/>
      <c r="AG24" s="144"/>
      <c r="AH24" s="144"/>
      <c r="AI24" s="144"/>
      <c r="AJ24" s="144"/>
      <c r="AK24" s="144"/>
      <c r="AL24" s="144"/>
      <c r="AM24" s="144"/>
      <c r="AN24" s="144"/>
      <c r="AO24" s="144"/>
      <c r="AP24" s="144"/>
      <c r="AQ24" s="144"/>
      <c r="AR24" s="144"/>
      <c r="AS24" s="144"/>
      <c r="AT24" s="144"/>
      <c r="AU24" s="144"/>
      <c r="AV24" s="144"/>
      <c r="AW24" s="144"/>
      <c r="AX24" s="144"/>
      <c r="AY24" s="144"/>
      <c r="AZ24" s="144"/>
      <c r="BA24" s="144"/>
      <c r="BB24" s="144"/>
      <c r="BC24" s="144"/>
      <c r="BD24" s="144"/>
      <c r="BE24" s="144"/>
      <c r="BF24" s="144"/>
      <c r="BG24" s="144"/>
      <c r="BH24" s="144"/>
      <c r="BI24" s="144"/>
      <c r="BJ24" s="144"/>
      <c r="BK24" s="144"/>
      <c r="BL24" s="144"/>
      <c r="BM24" s="144"/>
      <c r="BN24" s="144"/>
      <c r="BO24" s="144"/>
      <c r="BP24" s="144"/>
      <c r="BQ24" s="144"/>
      <c r="BR24" s="144"/>
    </row>
    <row r="25" spans="1:80" ht="111.75" customHeight="1" x14ac:dyDescent="0.25">
      <c r="A25" s="6"/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144"/>
      <c r="AJ25" s="144"/>
      <c r="AK25" s="144"/>
      <c r="AL25" s="144"/>
      <c r="AM25" s="144"/>
      <c r="AN25" s="144"/>
      <c r="AO25" s="144"/>
      <c r="AP25" s="144"/>
      <c r="AQ25" s="144"/>
      <c r="AR25" s="144"/>
      <c r="AS25" s="144"/>
      <c r="AT25" s="144"/>
      <c r="AU25" s="144"/>
      <c r="AV25" s="144"/>
      <c r="AW25" s="144"/>
      <c r="AX25" s="144"/>
      <c r="AY25" s="144"/>
      <c r="AZ25" s="144"/>
      <c r="BA25" s="144"/>
      <c r="BB25" s="144"/>
      <c r="BC25" s="144"/>
      <c r="BD25" s="144"/>
      <c r="BE25" s="144"/>
      <c r="BF25" s="144"/>
      <c r="BG25" s="144"/>
      <c r="BH25" s="144"/>
      <c r="BI25" s="144"/>
      <c r="BJ25" s="144"/>
      <c r="BK25" s="144"/>
      <c r="BL25" s="144"/>
      <c r="BM25" s="144"/>
      <c r="BN25" s="144"/>
      <c r="BO25" s="144"/>
      <c r="BP25" s="144"/>
      <c r="BQ25" s="144"/>
      <c r="BR25" s="144"/>
    </row>
    <row r="26" spans="1:80" ht="38.25" customHeight="1" x14ac:dyDescent="0.25">
      <c r="A26" s="6"/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  <c r="AJ26" s="144"/>
      <c r="AK26" s="144"/>
      <c r="AL26" s="144"/>
      <c r="AM26" s="144"/>
      <c r="AN26" s="144"/>
      <c r="AO26" s="144"/>
      <c r="AP26" s="144"/>
      <c r="AQ26" s="144"/>
      <c r="AR26" s="144"/>
      <c r="AS26" s="144"/>
      <c r="AT26" s="144"/>
      <c r="AU26" s="144"/>
      <c r="AV26" s="144"/>
      <c r="AW26" s="144"/>
      <c r="AX26" s="144"/>
      <c r="AY26" s="144"/>
      <c r="AZ26" s="144"/>
      <c r="BA26" s="144"/>
      <c r="BB26" s="144"/>
      <c r="BC26" s="144"/>
      <c r="BD26" s="144"/>
      <c r="BE26" s="144"/>
      <c r="BF26" s="144"/>
      <c r="BG26" s="144"/>
      <c r="BH26" s="144"/>
      <c r="BI26" s="144"/>
      <c r="BJ26" s="144"/>
      <c r="BK26" s="144"/>
      <c r="BL26" s="144"/>
      <c r="BM26" s="144"/>
      <c r="BN26" s="144"/>
      <c r="BO26" s="144"/>
      <c r="BP26" s="144"/>
      <c r="BQ26" s="144"/>
      <c r="BR26" s="144"/>
    </row>
    <row r="27" spans="1:80" ht="15" customHeight="1" x14ac:dyDescent="0.25">
      <c r="A27" s="6"/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144"/>
      <c r="AJ27" s="144"/>
      <c r="AK27" s="144"/>
      <c r="AL27" s="144"/>
      <c r="AM27" s="144"/>
      <c r="AN27" s="144"/>
      <c r="AO27" s="144"/>
      <c r="AP27" s="144"/>
      <c r="AQ27" s="144"/>
      <c r="AR27" s="144"/>
      <c r="AS27" s="144"/>
      <c r="AT27" s="144"/>
      <c r="AU27" s="144"/>
      <c r="AV27" s="144"/>
      <c r="AW27" s="144"/>
      <c r="AX27" s="144"/>
      <c r="AY27" s="144"/>
      <c r="AZ27" s="144"/>
      <c r="BA27" s="144"/>
      <c r="BB27" s="144"/>
      <c r="BC27" s="144"/>
      <c r="BD27" s="144"/>
      <c r="BE27" s="144"/>
      <c r="BF27" s="144"/>
      <c r="BG27" s="144"/>
      <c r="BH27" s="144"/>
      <c r="BI27" s="144"/>
      <c r="BJ27" s="144"/>
      <c r="BK27" s="144"/>
      <c r="BL27" s="144"/>
      <c r="BM27" s="144"/>
      <c r="BN27" s="144"/>
      <c r="BO27" s="144"/>
      <c r="BP27" s="144"/>
      <c r="BQ27" s="144"/>
      <c r="BR27" s="144"/>
    </row>
    <row r="28" spans="1:80" ht="11.25" customHeight="1" x14ac:dyDescent="0.25">
      <c r="A28" s="6"/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4"/>
      <c r="Y28" s="144"/>
      <c r="Z28" s="144"/>
      <c r="AA28" s="144"/>
      <c r="AB28" s="144"/>
      <c r="AC28" s="144"/>
      <c r="AD28" s="144"/>
      <c r="AE28" s="144"/>
      <c r="AF28" s="144"/>
      <c r="AG28" s="144"/>
      <c r="AH28" s="144"/>
      <c r="AI28" s="144"/>
      <c r="AJ28" s="144"/>
      <c r="AK28" s="144"/>
      <c r="AL28" s="144"/>
      <c r="AM28" s="144"/>
      <c r="AN28" s="144"/>
      <c r="AO28" s="144"/>
      <c r="AP28" s="144"/>
      <c r="AQ28" s="144"/>
      <c r="AR28" s="144"/>
      <c r="AS28" s="144"/>
      <c r="AT28" s="144"/>
      <c r="AU28" s="144"/>
      <c r="AV28" s="144"/>
      <c r="AW28" s="144"/>
      <c r="AX28" s="144"/>
      <c r="AY28" s="144"/>
      <c r="AZ28" s="144"/>
      <c r="BA28" s="144"/>
      <c r="BB28" s="144"/>
      <c r="BC28" s="144"/>
      <c r="BD28" s="144"/>
      <c r="BE28" s="144"/>
      <c r="BF28" s="144"/>
      <c r="BG28" s="144"/>
      <c r="BH28" s="144"/>
      <c r="BI28" s="144"/>
      <c r="BJ28" s="144"/>
      <c r="BK28" s="144"/>
      <c r="BL28" s="144"/>
      <c r="BM28" s="144"/>
      <c r="BN28" s="144"/>
      <c r="BO28" s="144"/>
      <c r="BP28" s="144"/>
      <c r="BQ28" s="144"/>
      <c r="BR28" s="144"/>
    </row>
    <row r="29" spans="1:80" ht="11.25" customHeight="1" x14ac:dyDescent="0.25">
      <c r="A29" s="6"/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  <c r="AO29" s="144"/>
      <c r="AP29" s="144"/>
      <c r="AQ29" s="144"/>
      <c r="AR29" s="144"/>
      <c r="AS29" s="144"/>
      <c r="AT29" s="144"/>
      <c r="AU29" s="144"/>
      <c r="AV29" s="144"/>
      <c r="AW29" s="144"/>
      <c r="AX29" s="144"/>
      <c r="AY29" s="144"/>
      <c r="AZ29" s="144"/>
      <c r="BA29" s="144"/>
      <c r="BB29" s="144"/>
      <c r="BC29" s="144"/>
      <c r="BD29" s="144"/>
      <c r="BE29" s="144"/>
      <c r="BF29" s="144"/>
      <c r="BG29" s="144"/>
      <c r="BH29" s="144"/>
      <c r="BI29" s="144"/>
      <c r="BJ29" s="144"/>
      <c r="BK29" s="144"/>
      <c r="BL29" s="144"/>
      <c r="BM29" s="144"/>
      <c r="BN29" s="144"/>
      <c r="BO29" s="144"/>
      <c r="BP29" s="144"/>
      <c r="BQ29" s="144"/>
      <c r="BR29" s="144"/>
    </row>
    <row r="30" spans="1:80" ht="11.25" customHeight="1" x14ac:dyDescent="0.25">
      <c r="A30" s="6"/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44"/>
      <c r="Z30" s="144"/>
      <c r="AA30" s="144"/>
      <c r="AB30" s="144"/>
      <c r="AC30" s="144"/>
      <c r="AD30" s="144"/>
      <c r="AE30" s="144"/>
      <c r="AF30" s="144"/>
      <c r="AG30" s="144"/>
      <c r="AH30" s="144"/>
      <c r="AI30" s="144"/>
      <c r="AJ30" s="144"/>
      <c r="AK30" s="144"/>
      <c r="AL30" s="144"/>
      <c r="AM30" s="144"/>
      <c r="AN30" s="144"/>
      <c r="AO30" s="144"/>
      <c r="AP30" s="144"/>
      <c r="AQ30" s="144"/>
      <c r="AR30" s="144"/>
      <c r="AS30" s="144"/>
      <c r="AT30" s="144"/>
      <c r="AU30" s="144"/>
      <c r="AV30" s="144"/>
      <c r="AW30" s="144"/>
      <c r="AX30" s="144"/>
      <c r="AY30" s="144"/>
      <c r="AZ30" s="144"/>
      <c r="BA30" s="144"/>
      <c r="BB30" s="144"/>
      <c r="BC30" s="144"/>
      <c r="BD30" s="144"/>
      <c r="BE30" s="144"/>
      <c r="BF30" s="144"/>
      <c r="BG30" s="144"/>
      <c r="BH30" s="144"/>
      <c r="BI30" s="144"/>
      <c r="BJ30" s="144"/>
      <c r="BK30" s="144"/>
      <c r="BL30" s="144"/>
      <c r="BM30" s="144"/>
      <c r="BN30" s="144"/>
      <c r="BO30" s="144"/>
      <c r="BP30" s="144"/>
      <c r="BQ30" s="144"/>
      <c r="BR30" s="144"/>
    </row>
    <row r="31" spans="1:80" ht="15" customHeight="1" x14ac:dyDescent="0.25"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  <c r="AQ31" s="144"/>
      <c r="AR31" s="144"/>
      <c r="AS31" s="144"/>
      <c r="AT31" s="144"/>
      <c r="AU31" s="144"/>
      <c r="AV31" s="144"/>
      <c r="AW31" s="144"/>
      <c r="AX31" s="144"/>
      <c r="AY31" s="144"/>
      <c r="AZ31" s="144"/>
      <c r="BA31" s="144"/>
      <c r="BB31" s="144"/>
      <c r="BC31" s="144"/>
      <c r="BD31" s="144"/>
      <c r="BE31" s="144"/>
      <c r="BF31" s="144"/>
      <c r="BG31" s="144"/>
      <c r="BH31" s="144"/>
      <c r="BI31" s="144"/>
      <c r="BJ31" s="144"/>
      <c r="BK31" s="144"/>
      <c r="BL31" s="144"/>
      <c r="BM31" s="144"/>
      <c r="BN31" s="144"/>
      <c r="BO31" s="144"/>
      <c r="BP31" s="144"/>
      <c r="BQ31" s="144"/>
      <c r="BR31" s="144"/>
    </row>
    <row r="32" spans="1:80" ht="19.5" customHeight="1" x14ac:dyDescent="0.25"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144"/>
      <c r="Z32" s="144"/>
      <c r="AA32" s="144"/>
      <c r="AB32" s="144"/>
      <c r="AC32" s="144"/>
      <c r="AD32" s="144"/>
      <c r="AE32" s="144"/>
      <c r="AF32" s="144"/>
      <c r="AG32" s="144"/>
      <c r="AH32" s="144"/>
      <c r="AI32" s="144"/>
      <c r="AJ32" s="144"/>
      <c r="AK32" s="144"/>
      <c r="AL32" s="144"/>
      <c r="AM32" s="144"/>
      <c r="AN32" s="144"/>
      <c r="AO32" s="144"/>
      <c r="AP32" s="144"/>
      <c r="AQ32" s="144"/>
      <c r="AR32" s="144"/>
      <c r="AS32" s="144"/>
      <c r="AT32" s="144"/>
      <c r="AU32" s="144"/>
      <c r="AV32" s="144"/>
      <c r="AW32" s="144"/>
      <c r="AX32" s="144"/>
      <c r="AY32" s="144"/>
      <c r="AZ32" s="144"/>
      <c r="BA32" s="144"/>
      <c r="BB32" s="144"/>
      <c r="BC32" s="144"/>
      <c r="BD32" s="144"/>
      <c r="BE32" s="144"/>
      <c r="BF32" s="144"/>
      <c r="BG32" s="144"/>
      <c r="BH32" s="144"/>
      <c r="BI32" s="144"/>
      <c r="BJ32" s="144"/>
      <c r="BK32" s="144"/>
      <c r="BL32" s="144"/>
      <c r="BM32" s="144"/>
      <c r="BN32" s="144"/>
      <c r="BO32" s="144"/>
      <c r="BP32" s="144"/>
      <c r="BQ32" s="144"/>
      <c r="BR32" s="144"/>
    </row>
    <row r="33" spans="2:74" ht="23.25" customHeight="1" x14ac:dyDescent="0.25">
      <c r="B33" s="144"/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144"/>
      <c r="AJ33" s="144"/>
      <c r="AK33" s="144"/>
      <c r="AL33" s="144"/>
      <c r="AM33" s="144"/>
      <c r="AN33" s="144"/>
      <c r="AO33" s="144"/>
      <c r="AP33" s="144"/>
      <c r="AQ33" s="144"/>
      <c r="AR33" s="144"/>
      <c r="AS33" s="144"/>
      <c r="AT33" s="144"/>
      <c r="AU33" s="144"/>
      <c r="AV33" s="144"/>
      <c r="AW33" s="144"/>
      <c r="AX33" s="144"/>
      <c r="AY33" s="144"/>
      <c r="AZ33" s="144"/>
      <c r="BA33" s="144"/>
      <c r="BB33" s="144"/>
      <c r="BC33" s="144"/>
      <c r="BD33" s="144"/>
      <c r="BE33" s="144"/>
      <c r="BF33" s="144"/>
      <c r="BG33" s="144"/>
      <c r="BH33" s="144"/>
      <c r="BI33" s="144"/>
      <c r="BJ33" s="144"/>
      <c r="BK33" s="144"/>
      <c r="BL33" s="144"/>
      <c r="BM33" s="144"/>
      <c r="BN33" s="144"/>
      <c r="BO33" s="144"/>
      <c r="BP33" s="144"/>
      <c r="BQ33" s="144"/>
      <c r="BR33" s="144"/>
    </row>
    <row r="34" spans="2:74" ht="15" customHeight="1" x14ac:dyDescent="0.25">
      <c r="B34" s="144"/>
      <c r="C34" s="144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  <c r="Y34" s="144"/>
      <c r="Z34" s="144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44"/>
      <c r="AL34" s="144"/>
      <c r="AM34" s="144"/>
      <c r="AN34" s="144"/>
      <c r="AO34" s="144"/>
      <c r="AP34" s="144"/>
      <c r="AQ34" s="144"/>
      <c r="AR34" s="144"/>
      <c r="AS34" s="144"/>
      <c r="AT34" s="144"/>
      <c r="AU34" s="144"/>
      <c r="AV34" s="144"/>
      <c r="AW34" s="144"/>
      <c r="AX34" s="144"/>
      <c r="AY34" s="144"/>
      <c r="AZ34" s="144"/>
      <c r="BA34" s="144"/>
      <c r="BB34" s="144"/>
      <c r="BC34" s="144"/>
      <c r="BD34" s="144"/>
      <c r="BE34" s="144"/>
      <c r="BF34" s="144"/>
      <c r="BG34" s="144"/>
      <c r="BH34" s="144"/>
      <c r="BI34" s="144"/>
      <c r="BJ34" s="144"/>
      <c r="BK34" s="144"/>
      <c r="BL34" s="144"/>
      <c r="BM34" s="144"/>
      <c r="BN34" s="144"/>
      <c r="BO34" s="144"/>
      <c r="BP34" s="144"/>
      <c r="BQ34" s="144"/>
      <c r="BR34" s="144"/>
    </row>
    <row r="35" spans="2:74" ht="15.75" customHeight="1" x14ac:dyDescent="0.25">
      <c r="B35" s="144"/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4"/>
      <c r="Z35" s="144"/>
      <c r="AA35" s="144"/>
      <c r="AB35" s="144"/>
      <c r="AC35" s="144"/>
      <c r="AD35" s="144"/>
      <c r="AE35" s="144"/>
      <c r="AF35" s="144"/>
      <c r="AG35" s="144"/>
      <c r="AH35" s="144"/>
      <c r="AI35" s="144"/>
      <c r="AJ35" s="144"/>
      <c r="AK35" s="144"/>
      <c r="AL35" s="144"/>
      <c r="AM35" s="144"/>
      <c r="AN35" s="144"/>
      <c r="AO35" s="144"/>
      <c r="AP35" s="144"/>
      <c r="AQ35" s="144"/>
      <c r="AR35" s="144"/>
      <c r="AS35" s="144"/>
      <c r="AT35" s="144"/>
      <c r="AU35" s="144"/>
      <c r="AV35" s="144"/>
      <c r="AW35" s="144"/>
      <c r="AX35" s="144"/>
      <c r="AY35" s="144"/>
      <c r="AZ35" s="144"/>
      <c r="BA35" s="144"/>
      <c r="BB35" s="144"/>
      <c r="BC35" s="144"/>
      <c r="BD35" s="144"/>
      <c r="BE35" s="144"/>
      <c r="BF35" s="144"/>
      <c r="BG35" s="144"/>
      <c r="BH35" s="144"/>
      <c r="BI35" s="144"/>
      <c r="BJ35" s="144"/>
      <c r="BK35" s="144"/>
      <c r="BL35" s="144"/>
      <c r="BM35" s="144"/>
      <c r="BN35" s="144"/>
      <c r="BO35" s="144"/>
      <c r="BP35" s="144"/>
      <c r="BQ35" s="144"/>
      <c r="BR35" s="144"/>
    </row>
    <row r="36" spans="2:74" ht="24" customHeight="1" x14ac:dyDescent="0.25">
      <c r="B36" s="144"/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44"/>
      <c r="Z36" s="144"/>
      <c r="AA36" s="144"/>
      <c r="AB36" s="144"/>
      <c r="AC36" s="144"/>
      <c r="AD36" s="144"/>
      <c r="AE36" s="144"/>
      <c r="AF36" s="144"/>
      <c r="AG36" s="144"/>
      <c r="AH36" s="144"/>
      <c r="AI36" s="144"/>
      <c r="AJ36" s="144"/>
      <c r="AK36" s="144"/>
      <c r="AL36" s="144"/>
      <c r="AM36" s="144"/>
      <c r="AN36" s="144"/>
      <c r="AO36" s="144"/>
      <c r="AP36" s="144"/>
      <c r="AQ36" s="144"/>
      <c r="AR36" s="144"/>
      <c r="AS36" s="144"/>
      <c r="AT36" s="144"/>
      <c r="AU36" s="144"/>
      <c r="AV36" s="144"/>
      <c r="AW36" s="144"/>
      <c r="AX36" s="144"/>
      <c r="AY36" s="144"/>
      <c r="AZ36" s="144"/>
      <c r="BA36" s="144"/>
      <c r="BB36" s="144"/>
      <c r="BC36" s="144"/>
      <c r="BD36" s="144"/>
      <c r="BE36" s="144"/>
      <c r="BF36" s="144"/>
      <c r="BG36" s="144"/>
      <c r="BH36" s="144"/>
      <c r="BI36" s="144"/>
      <c r="BJ36" s="144"/>
      <c r="BK36" s="144"/>
      <c r="BL36" s="144"/>
      <c r="BM36" s="144"/>
      <c r="BN36" s="144"/>
      <c r="BO36" s="144"/>
      <c r="BP36" s="144"/>
      <c r="BQ36" s="144"/>
      <c r="BR36" s="144"/>
    </row>
    <row r="37" spans="2:74" ht="11.25" customHeight="1" x14ac:dyDescent="0.25">
      <c r="B37" s="145"/>
      <c r="C37" s="145"/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5"/>
      <c r="AH37" s="145"/>
      <c r="AI37" s="145"/>
      <c r="AJ37" s="145"/>
      <c r="AK37" s="145"/>
      <c r="AL37" s="145"/>
      <c r="AM37" s="145"/>
      <c r="AN37" s="145"/>
      <c r="AO37" s="145"/>
      <c r="AP37" s="145"/>
      <c r="AQ37" s="145"/>
      <c r="AR37" s="145"/>
      <c r="AS37" s="145"/>
      <c r="AT37" s="145"/>
      <c r="AU37" s="145"/>
      <c r="AV37" s="145"/>
      <c r="AW37" s="145"/>
      <c r="AX37" s="145"/>
      <c r="AY37" s="145"/>
      <c r="AZ37" s="145"/>
      <c r="BA37" s="145"/>
      <c r="BB37" s="145"/>
      <c r="BC37" s="145"/>
      <c r="BD37" s="145"/>
      <c r="BE37" s="145"/>
      <c r="BF37" s="145"/>
      <c r="BG37" s="145"/>
      <c r="BH37" s="145"/>
      <c r="BI37" s="145"/>
      <c r="BJ37" s="145"/>
      <c r="BK37" s="145"/>
      <c r="BL37" s="145"/>
      <c r="BM37" s="145"/>
      <c r="BN37" s="145"/>
      <c r="BO37" s="145"/>
      <c r="BP37" s="145"/>
      <c r="BQ37" s="145"/>
      <c r="BR37" s="145"/>
    </row>
    <row r="38" spans="2:74" ht="13.5" customHeight="1" x14ac:dyDescent="0.25">
      <c r="B38" s="145"/>
      <c r="C38" s="145"/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45"/>
      <c r="S38" s="145"/>
      <c r="T38" s="145"/>
      <c r="U38" s="145"/>
      <c r="V38" s="145"/>
      <c r="W38" s="145"/>
      <c r="X38" s="145"/>
      <c r="Y38" s="145"/>
      <c r="Z38" s="145"/>
      <c r="AA38" s="145"/>
      <c r="AB38" s="145"/>
      <c r="AC38" s="145"/>
      <c r="AD38" s="145"/>
      <c r="AE38" s="145"/>
      <c r="AF38" s="145"/>
      <c r="AG38" s="145"/>
      <c r="AH38" s="145"/>
      <c r="AI38" s="145"/>
      <c r="AJ38" s="145"/>
      <c r="AK38" s="145"/>
      <c r="AL38" s="145"/>
      <c r="AM38" s="145"/>
      <c r="AN38" s="145"/>
      <c r="AO38" s="145"/>
      <c r="AP38" s="145"/>
      <c r="AQ38" s="145"/>
      <c r="AR38" s="145"/>
      <c r="AS38" s="145"/>
      <c r="AT38" s="145"/>
      <c r="AU38" s="145"/>
      <c r="AV38" s="145"/>
      <c r="AW38" s="145"/>
      <c r="AX38" s="145"/>
      <c r="AY38" s="145"/>
      <c r="AZ38" s="145"/>
      <c r="BA38" s="145"/>
      <c r="BB38" s="145"/>
      <c r="BC38" s="145"/>
      <c r="BD38" s="145"/>
      <c r="BE38" s="145"/>
      <c r="BF38" s="145"/>
      <c r="BG38" s="145"/>
      <c r="BH38" s="145"/>
      <c r="BI38" s="145"/>
      <c r="BJ38" s="145"/>
      <c r="BK38" s="145"/>
      <c r="BL38" s="145"/>
      <c r="BM38" s="145"/>
      <c r="BN38" s="145"/>
      <c r="BO38" s="145"/>
      <c r="BP38" s="145"/>
      <c r="BQ38" s="145"/>
      <c r="BR38" s="145"/>
    </row>
    <row r="39" spans="2:74" ht="15" customHeight="1" x14ac:dyDescent="0.25">
      <c r="B39" s="140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  <c r="AA39" s="140"/>
      <c r="AB39" s="140"/>
      <c r="AC39" s="140"/>
      <c r="AD39" s="140"/>
      <c r="AE39" s="140"/>
      <c r="AF39" s="140"/>
      <c r="AG39" s="140"/>
      <c r="AH39" s="140"/>
      <c r="AI39" s="140"/>
      <c r="AJ39" s="140"/>
      <c r="AK39" s="140"/>
      <c r="AL39" s="140"/>
      <c r="AM39" s="140"/>
      <c r="AN39" s="140"/>
      <c r="AO39" s="140"/>
      <c r="AP39" s="140"/>
      <c r="AQ39" s="140"/>
      <c r="AR39" s="140"/>
      <c r="AS39" s="140"/>
      <c r="AT39" s="140"/>
      <c r="AU39" s="140"/>
      <c r="AV39" s="140"/>
      <c r="AW39" s="140"/>
      <c r="AX39" s="140"/>
      <c r="AY39" s="140"/>
      <c r="AZ39" s="140"/>
      <c r="BA39" s="140"/>
      <c r="BB39" s="140"/>
      <c r="BC39" s="140"/>
      <c r="BD39" s="140"/>
      <c r="BE39" s="140"/>
      <c r="BF39" s="140"/>
      <c r="BG39" s="140"/>
      <c r="BH39" s="140"/>
      <c r="BI39" s="140"/>
      <c r="BJ39" s="140"/>
      <c r="BK39" s="140"/>
      <c r="BL39" s="140"/>
      <c r="BM39" s="140"/>
      <c r="BN39" s="140"/>
      <c r="BO39" s="140"/>
      <c r="BP39" s="140"/>
      <c r="BQ39" s="140"/>
      <c r="BR39" s="140"/>
    </row>
    <row r="40" spans="2:74" ht="6" customHeight="1" x14ac:dyDescent="0.25">
      <c r="B40" s="140"/>
      <c r="C40" s="140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0"/>
      <c r="X40" s="140"/>
      <c r="Y40" s="140"/>
      <c r="Z40" s="140"/>
      <c r="AA40" s="140"/>
      <c r="AB40" s="140"/>
      <c r="AC40" s="140"/>
      <c r="AD40" s="140"/>
      <c r="AE40" s="140"/>
      <c r="AF40" s="140"/>
      <c r="AG40" s="140"/>
      <c r="AH40" s="140"/>
      <c r="AI40" s="140"/>
      <c r="AJ40" s="140"/>
      <c r="AK40" s="140"/>
      <c r="AL40" s="140"/>
      <c r="AM40" s="140"/>
      <c r="AN40" s="140"/>
      <c r="AO40" s="140"/>
      <c r="AP40" s="140"/>
      <c r="AQ40" s="140"/>
      <c r="AR40" s="140"/>
      <c r="AS40" s="140"/>
      <c r="AT40" s="140"/>
      <c r="AU40" s="140"/>
      <c r="AV40" s="140"/>
      <c r="AW40" s="140"/>
      <c r="AX40" s="140"/>
      <c r="AY40" s="140"/>
      <c r="AZ40" s="140"/>
      <c r="BA40" s="140"/>
      <c r="BB40" s="140"/>
      <c r="BC40" s="140"/>
      <c r="BD40" s="140"/>
      <c r="BE40" s="140"/>
      <c r="BF40" s="140"/>
      <c r="BG40" s="140"/>
      <c r="BH40" s="140"/>
      <c r="BI40" s="140"/>
      <c r="BJ40" s="140"/>
      <c r="BK40" s="140"/>
      <c r="BL40" s="140"/>
      <c r="BM40" s="140"/>
      <c r="BN40" s="140"/>
      <c r="BO40" s="140"/>
      <c r="BP40" s="140"/>
      <c r="BQ40" s="140"/>
      <c r="BR40" s="140"/>
    </row>
    <row r="41" spans="2:74" ht="15" customHeight="1" x14ac:dyDescent="0.25">
      <c r="B41" s="143" t="s">
        <v>60</v>
      </c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3"/>
      <c r="AD41" s="143"/>
      <c r="AE41" s="143"/>
      <c r="AF41" s="143"/>
      <c r="AG41" s="143"/>
      <c r="AH41" s="143"/>
      <c r="AI41" s="143"/>
      <c r="AJ41" s="23"/>
      <c r="AK41" s="143"/>
      <c r="AL41" s="143"/>
      <c r="AM41" s="143"/>
      <c r="AN41" s="143"/>
      <c r="AO41" s="143"/>
      <c r="AP41" s="143"/>
      <c r="AQ41" s="143"/>
      <c r="AR41" s="143"/>
      <c r="AS41" s="143"/>
      <c r="AT41" s="143"/>
      <c r="AU41" s="143"/>
      <c r="AV41" s="143"/>
      <c r="AW41" s="143"/>
      <c r="AX41" s="143"/>
      <c r="AY41" s="143"/>
      <c r="AZ41" s="143"/>
      <c r="BA41" s="143"/>
      <c r="BB41" s="143"/>
      <c r="BC41" s="143"/>
      <c r="BD41" s="143"/>
      <c r="BE41" s="143"/>
      <c r="BF41" s="143"/>
      <c r="BG41" s="143"/>
      <c r="BH41" s="143"/>
      <c r="BI41" s="143"/>
      <c r="BJ41" s="143"/>
      <c r="BK41" s="143"/>
      <c r="BL41" s="143"/>
      <c r="BM41" s="143"/>
      <c r="BN41" s="143"/>
      <c r="BO41" s="143"/>
      <c r="BP41" s="143"/>
      <c r="BQ41" s="143"/>
      <c r="BR41" s="143"/>
      <c r="BS41" s="23"/>
      <c r="BT41" s="23"/>
      <c r="BU41" s="23"/>
      <c r="BV41" s="23"/>
    </row>
    <row r="42" spans="2:74" ht="11.25" customHeight="1" x14ac:dyDescent="0.25">
      <c r="B42" s="141"/>
      <c r="C42" s="141"/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41"/>
      <c r="AA42" s="141"/>
      <c r="AB42" s="141"/>
      <c r="AC42" s="141"/>
      <c r="AD42" s="141"/>
      <c r="AE42" s="141"/>
      <c r="AF42" s="141"/>
      <c r="AG42" s="141"/>
      <c r="AH42" s="141"/>
      <c r="AI42" s="141"/>
      <c r="AJ42" s="11"/>
      <c r="AK42" s="142"/>
      <c r="AL42" s="142"/>
      <c r="AM42" s="142"/>
      <c r="AN42" s="142"/>
      <c r="AO42" s="142"/>
      <c r="AP42" s="142"/>
      <c r="AQ42" s="142"/>
      <c r="AR42" s="142"/>
      <c r="AS42" s="142"/>
      <c r="AT42" s="142"/>
      <c r="AU42" s="142"/>
      <c r="AV42" s="142"/>
      <c r="AW42" s="142"/>
      <c r="AX42" s="142"/>
      <c r="AY42" s="142"/>
      <c r="AZ42" s="142"/>
      <c r="BA42" s="142"/>
      <c r="BB42" s="142"/>
      <c r="BC42" s="142"/>
      <c r="BD42" s="142"/>
      <c r="BE42" s="142"/>
      <c r="BF42" s="142"/>
      <c r="BG42" s="142"/>
      <c r="BH42" s="142"/>
      <c r="BI42" s="142"/>
      <c r="BJ42" s="142"/>
      <c r="BK42" s="142"/>
      <c r="BL42" s="142"/>
      <c r="BM42" s="142"/>
      <c r="BN42" s="142"/>
      <c r="BO42" s="142"/>
      <c r="BP42" s="142"/>
      <c r="BQ42" s="142"/>
      <c r="BR42" s="142"/>
    </row>
    <row r="43" spans="2:74" ht="6.75" customHeight="1" x14ac:dyDescent="0.25">
      <c r="B43" s="141"/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41"/>
      <c r="AA43" s="141"/>
      <c r="AB43" s="141"/>
      <c r="AC43" s="141"/>
      <c r="AD43" s="141"/>
      <c r="AE43" s="141"/>
      <c r="AF43" s="141"/>
      <c r="AG43" s="141"/>
      <c r="AH43" s="141"/>
      <c r="AI43" s="141"/>
      <c r="AJ43" s="18"/>
      <c r="AK43" s="142"/>
      <c r="AL43" s="142"/>
      <c r="AM43" s="142"/>
      <c r="AN43" s="142"/>
      <c r="AO43" s="142"/>
      <c r="AP43" s="142"/>
      <c r="AQ43" s="142"/>
      <c r="AR43" s="142"/>
      <c r="AS43" s="142"/>
      <c r="AT43" s="142"/>
      <c r="AU43" s="142"/>
      <c r="AV43" s="142"/>
      <c r="AW43" s="142"/>
      <c r="AX43" s="142"/>
      <c r="AY43" s="142"/>
      <c r="AZ43" s="142"/>
      <c r="BA43" s="142"/>
      <c r="BB43" s="142"/>
      <c r="BC43" s="142"/>
      <c r="BD43" s="142"/>
      <c r="BE43" s="142"/>
      <c r="BF43" s="142"/>
      <c r="BG43" s="142"/>
      <c r="BH43" s="142"/>
      <c r="BI43" s="142"/>
      <c r="BJ43" s="142"/>
      <c r="BK43" s="142"/>
      <c r="BL43" s="142"/>
      <c r="BM43" s="142"/>
      <c r="BN43" s="142"/>
      <c r="BO43" s="142"/>
      <c r="BP43" s="142"/>
      <c r="BQ43" s="142"/>
      <c r="BR43" s="142"/>
    </row>
    <row r="44" spans="2:74" ht="15.75" customHeight="1" x14ac:dyDescent="0.25">
      <c r="B44" s="14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  <c r="AF44" s="144"/>
      <c r="AG44" s="144"/>
      <c r="AH44" s="144"/>
      <c r="AI44" s="144"/>
      <c r="AJ44" s="22"/>
      <c r="AK44" s="153"/>
      <c r="AL44" s="153"/>
      <c r="AM44" s="153"/>
      <c r="AN44" s="153"/>
      <c r="AO44" s="153"/>
      <c r="AP44" s="153"/>
      <c r="AQ44" s="153"/>
      <c r="AR44" s="153"/>
      <c r="AS44" s="153"/>
      <c r="AT44" s="153"/>
      <c r="AU44" s="153"/>
      <c r="AV44" s="153"/>
      <c r="AW44" s="153"/>
      <c r="AX44" s="153"/>
      <c r="AY44" s="153"/>
      <c r="AZ44" s="153"/>
      <c r="BA44" s="153"/>
      <c r="BB44" s="153"/>
      <c r="BC44" s="153"/>
      <c r="BD44" s="153"/>
      <c r="BE44" s="153"/>
      <c r="BF44" s="153"/>
      <c r="BG44" s="153"/>
      <c r="BH44" s="153"/>
      <c r="BI44" s="153"/>
      <c r="BJ44" s="153"/>
      <c r="BK44" s="153"/>
      <c r="BL44" s="153"/>
      <c r="BM44" s="153"/>
      <c r="BN44" s="153"/>
      <c r="BO44" s="153"/>
      <c r="BP44" s="153"/>
      <c r="BQ44" s="153"/>
      <c r="BR44" s="153"/>
    </row>
    <row r="45" spans="2:74" ht="9.75" customHeight="1" x14ac:dyDescent="0.25">
      <c r="B45" s="144"/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44"/>
      <c r="Y45" s="144"/>
      <c r="Z45" s="144"/>
      <c r="AA45" s="144"/>
      <c r="AB45" s="144"/>
      <c r="AC45" s="144"/>
      <c r="AD45" s="144"/>
      <c r="AE45" s="144"/>
      <c r="AF45" s="144"/>
      <c r="AG45" s="144"/>
      <c r="AH45" s="144"/>
      <c r="AI45" s="144"/>
      <c r="AJ45" s="22"/>
      <c r="AK45" s="153"/>
      <c r="AL45" s="153"/>
      <c r="AM45" s="153"/>
      <c r="AN45" s="153"/>
      <c r="AO45" s="153"/>
      <c r="AP45" s="153"/>
      <c r="AQ45" s="153"/>
      <c r="AR45" s="153"/>
      <c r="AS45" s="153"/>
      <c r="AT45" s="153"/>
      <c r="AU45" s="153"/>
      <c r="AV45" s="153"/>
      <c r="AW45" s="153"/>
      <c r="AX45" s="153"/>
      <c r="AY45" s="153"/>
      <c r="AZ45" s="153"/>
      <c r="BA45" s="153"/>
      <c r="BB45" s="153"/>
      <c r="BC45" s="153"/>
      <c r="BD45" s="153"/>
      <c r="BE45" s="153"/>
      <c r="BF45" s="153"/>
      <c r="BG45" s="153"/>
      <c r="BH45" s="153"/>
      <c r="BI45" s="153"/>
      <c r="BJ45" s="153"/>
      <c r="BK45" s="153"/>
      <c r="BL45" s="153"/>
      <c r="BM45" s="153"/>
      <c r="BN45" s="153"/>
      <c r="BO45" s="153"/>
      <c r="BP45" s="153"/>
      <c r="BQ45" s="153"/>
      <c r="BR45" s="153"/>
    </row>
    <row r="46" spans="2:74" ht="15" customHeight="1" x14ac:dyDescent="0.25">
      <c r="B46" s="154"/>
      <c r="C46" s="154"/>
      <c r="D46" s="154"/>
      <c r="E46" s="154"/>
      <c r="F46" s="154"/>
      <c r="G46" s="154"/>
      <c r="H46" s="154"/>
      <c r="I46" s="154"/>
      <c r="J46" s="154"/>
      <c r="K46" s="154"/>
      <c r="L46" s="154"/>
      <c r="M46" s="154"/>
      <c r="N46" s="154"/>
      <c r="O46" s="154"/>
      <c r="P46" s="154"/>
      <c r="Q46" s="154"/>
      <c r="R46" s="154"/>
      <c r="S46" s="154"/>
      <c r="T46" s="154"/>
      <c r="U46" s="154"/>
      <c r="V46" s="154"/>
      <c r="W46" s="154"/>
      <c r="X46" s="154"/>
      <c r="Y46" s="154"/>
      <c r="Z46" s="154"/>
      <c r="AA46" s="154"/>
      <c r="AB46" s="154"/>
      <c r="AC46" s="154"/>
      <c r="AD46" s="154"/>
      <c r="AE46" s="154"/>
      <c r="AF46" s="154"/>
      <c r="AG46" s="154"/>
      <c r="AH46" s="154"/>
      <c r="AI46" s="154"/>
      <c r="AJ46" s="22"/>
      <c r="AK46" s="155"/>
      <c r="AL46" s="155"/>
      <c r="AM46" s="155"/>
      <c r="AN46" s="155"/>
      <c r="AO46" s="155"/>
      <c r="AP46" s="155"/>
      <c r="AQ46" s="155"/>
      <c r="AR46" s="155"/>
      <c r="AS46" s="155"/>
      <c r="AT46" s="155"/>
      <c r="AU46" s="155"/>
      <c r="AV46" s="155"/>
      <c r="AW46" s="155"/>
      <c r="AX46" s="155"/>
      <c r="AY46" s="155"/>
      <c r="AZ46" s="155"/>
      <c r="BA46" s="155"/>
      <c r="BB46" s="155"/>
      <c r="BC46" s="155"/>
      <c r="BD46" s="155"/>
      <c r="BE46" s="155"/>
      <c r="BF46" s="155"/>
      <c r="BG46" s="155"/>
      <c r="BH46" s="155"/>
      <c r="BI46" s="155"/>
      <c r="BJ46" s="155"/>
      <c r="BK46" s="155"/>
      <c r="BL46" s="155"/>
      <c r="BM46" s="155"/>
      <c r="BN46" s="155"/>
      <c r="BO46" s="155"/>
      <c r="BP46" s="155"/>
      <c r="BQ46" s="155"/>
      <c r="BR46" s="155"/>
    </row>
    <row r="47" spans="2:74" ht="27" customHeight="1" x14ac:dyDescent="0.25"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145"/>
      <c r="X47" s="145"/>
      <c r="Y47" s="145"/>
      <c r="Z47" s="145"/>
      <c r="AA47" s="145"/>
      <c r="AB47" s="145"/>
      <c r="AC47" s="145"/>
      <c r="AD47" s="145"/>
      <c r="AE47" s="145"/>
      <c r="AF47" s="145"/>
      <c r="AG47" s="145"/>
      <c r="AH47" s="145"/>
      <c r="AI47" s="145"/>
      <c r="AJ47" s="45"/>
      <c r="AK47" s="160"/>
      <c r="AL47" s="160"/>
      <c r="AM47" s="160"/>
      <c r="AN47" s="160"/>
      <c r="AO47" s="160"/>
      <c r="AP47" s="160"/>
      <c r="AQ47" s="160"/>
      <c r="AR47" s="160"/>
      <c r="AS47" s="160"/>
      <c r="AT47" s="160"/>
      <c r="AU47" s="160"/>
      <c r="AV47" s="160"/>
      <c r="AW47" s="160"/>
      <c r="AX47" s="160"/>
      <c r="AY47" s="160"/>
      <c r="AZ47" s="160"/>
      <c r="BA47" s="160"/>
      <c r="BB47" s="160"/>
      <c r="BC47" s="160"/>
      <c r="BD47" s="160"/>
      <c r="BE47" s="160"/>
      <c r="BF47" s="160"/>
      <c r="BG47" s="160"/>
      <c r="BH47" s="160"/>
      <c r="BI47" s="160"/>
      <c r="BJ47" s="160"/>
      <c r="BK47" s="160"/>
      <c r="BL47" s="160"/>
      <c r="BM47" s="160"/>
      <c r="BN47" s="160"/>
      <c r="BO47" s="160"/>
      <c r="BP47" s="160"/>
      <c r="BQ47" s="160"/>
      <c r="BR47" s="160"/>
    </row>
    <row r="48" spans="2:74" ht="15.75" customHeight="1" x14ac:dyDescent="0.25">
      <c r="B48" s="140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0"/>
      <c r="AC48" s="140"/>
      <c r="AD48" s="140"/>
      <c r="AE48" s="140"/>
      <c r="AF48" s="140"/>
      <c r="AG48" s="140"/>
      <c r="AH48" s="140"/>
      <c r="AI48" s="140"/>
      <c r="AJ48" s="18"/>
      <c r="AK48" s="155"/>
      <c r="AL48" s="155"/>
      <c r="AM48" s="155"/>
      <c r="AN48" s="155"/>
      <c r="AO48" s="155"/>
      <c r="AP48" s="155"/>
      <c r="AQ48" s="155"/>
      <c r="AR48" s="155"/>
      <c r="AS48" s="155"/>
      <c r="AT48" s="155"/>
      <c r="AU48" s="155"/>
      <c r="AV48" s="155"/>
      <c r="AW48" s="155"/>
      <c r="AX48" s="155"/>
      <c r="AY48" s="155"/>
      <c r="AZ48" s="155"/>
      <c r="BA48" s="155"/>
      <c r="BB48" s="155"/>
      <c r="BC48" s="155"/>
      <c r="BD48" s="155"/>
      <c r="BE48" s="155"/>
      <c r="BF48" s="155"/>
      <c r="BG48" s="155"/>
      <c r="BH48" s="155"/>
      <c r="BI48" s="155"/>
      <c r="BJ48" s="155"/>
      <c r="BK48" s="155"/>
      <c r="BL48" s="155"/>
      <c r="BM48" s="155"/>
      <c r="BN48" s="155"/>
      <c r="BO48" s="155"/>
      <c r="BP48" s="155"/>
      <c r="BQ48" s="155"/>
      <c r="BR48" s="155"/>
    </row>
    <row r="49" spans="2:70" ht="15" customHeight="1" x14ac:dyDescent="0.25">
      <c r="B49" s="140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140"/>
      <c r="AJ49" s="18"/>
      <c r="AK49" s="155"/>
      <c r="AL49" s="155"/>
      <c r="AM49" s="155"/>
      <c r="AN49" s="155"/>
      <c r="AO49" s="155"/>
      <c r="AP49" s="155"/>
      <c r="AQ49" s="155"/>
      <c r="AR49" s="155"/>
      <c r="AS49" s="155"/>
      <c r="AT49" s="155"/>
      <c r="AU49" s="155"/>
      <c r="AV49" s="155"/>
      <c r="AW49" s="155"/>
      <c r="AX49" s="155"/>
      <c r="AY49" s="155"/>
      <c r="AZ49" s="155"/>
      <c r="BA49" s="155"/>
      <c r="BB49" s="155"/>
      <c r="BC49" s="155"/>
      <c r="BD49" s="155"/>
      <c r="BE49" s="155"/>
      <c r="BF49" s="155"/>
      <c r="BG49" s="155"/>
      <c r="BH49" s="155"/>
      <c r="BI49" s="155"/>
      <c r="BJ49" s="155"/>
      <c r="BK49" s="155"/>
      <c r="BL49" s="155"/>
      <c r="BM49" s="155"/>
      <c r="BN49" s="155"/>
      <c r="BO49" s="155"/>
      <c r="BP49" s="155"/>
      <c r="BQ49" s="155"/>
      <c r="BR49" s="155"/>
    </row>
    <row r="50" spans="2:70" ht="11.25" customHeight="1" x14ac:dyDescent="0.25">
      <c r="B50" s="140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140"/>
      <c r="AJ50" s="18"/>
      <c r="AK50" s="155"/>
      <c r="AL50" s="155"/>
      <c r="AM50" s="155"/>
      <c r="AN50" s="155"/>
      <c r="AO50" s="155"/>
      <c r="AP50" s="155"/>
      <c r="AQ50" s="155"/>
      <c r="AR50" s="155"/>
      <c r="AS50" s="155"/>
      <c r="AT50" s="155"/>
      <c r="AU50" s="155"/>
      <c r="AV50" s="155"/>
      <c r="AW50" s="155"/>
      <c r="AX50" s="155"/>
      <c r="AY50" s="155"/>
      <c r="AZ50" s="155"/>
      <c r="BA50" s="155"/>
      <c r="BB50" s="155"/>
      <c r="BC50" s="155"/>
      <c r="BD50" s="155"/>
      <c r="BE50" s="155"/>
      <c r="BF50" s="155"/>
      <c r="BG50" s="155"/>
      <c r="BH50" s="155"/>
      <c r="BI50" s="155"/>
      <c r="BJ50" s="155"/>
      <c r="BK50" s="155"/>
      <c r="BL50" s="155"/>
      <c r="BM50" s="155"/>
      <c r="BN50" s="155"/>
      <c r="BO50" s="155"/>
      <c r="BP50" s="155"/>
      <c r="BQ50" s="155"/>
      <c r="BR50" s="155"/>
    </row>
    <row r="51" spans="2:70" ht="9.75" customHeight="1" x14ac:dyDescent="0.25"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158" t="str">
        <f>IF(B52="Директор","___________","Щербаченя Павел Евгеньевич")</f>
        <v>___________</v>
      </c>
      <c r="R51" s="158"/>
      <c r="S51" s="158"/>
      <c r="T51" s="158"/>
      <c r="U51" s="158"/>
      <c r="V51" s="158"/>
      <c r="W51" s="158"/>
      <c r="X51" s="158"/>
      <c r="Y51" s="158"/>
      <c r="Z51" s="158"/>
      <c r="AA51" s="158"/>
      <c r="AB51" s="158"/>
      <c r="AC51" s="158"/>
      <c r="AD51" s="158"/>
      <c r="AE51" s="158"/>
      <c r="AF51" s="158"/>
      <c r="AG51" s="158"/>
      <c r="AH51" s="158"/>
      <c r="AI51" s="158"/>
      <c r="AJ51" s="11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</row>
    <row r="52" spans="2:70" ht="12.75" customHeight="1" x14ac:dyDescent="0.25">
      <c r="B52" s="159" t="s">
        <v>70</v>
      </c>
      <c r="C52" s="159"/>
      <c r="D52" s="159"/>
      <c r="E52" s="159"/>
      <c r="F52" s="159"/>
      <c r="G52" s="159"/>
      <c r="H52" s="159"/>
      <c r="I52" s="159"/>
      <c r="J52" s="159"/>
      <c r="K52" s="46"/>
      <c r="L52" s="46"/>
      <c r="M52" s="36"/>
      <c r="N52" s="39"/>
      <c r="O52" s="39"/>
      <c r="P52" s="46"/>
      <c r="Q52" s="158"/>
      <c r="R52" s="158"/>
      <c r="S52" s="158"/>
      <c r="T52" s="158"/>
      <c r="U52" s="158"/>
      <c r="V52" s="158"/>
      <c r="W52" s="158"/>
      <c r="X52" s="158"/>
      <c r="Y52" s="158"/>
      <c r="Z52" s="158"/>
      <c r="AA52" s="158"/>
      <c r="AB52" s="158"/>
      <c r="AC52" s="158"/>
      <c r="AD52" s="158"/>
      <c r="AE52" s="158"/>
      <c r="AF52" s="158"/>
      <c r="AG52" s="158"/>
      <c r="AH52" s="158"/>
      <c r="AI52" s="158"/>
      <c r="AJ52" s="11"/>
      <c r="AK52" s="40" t="s">
        <v>53</v>
      </c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156" t="str">
        <f>IF('1'!N13=0," ",'1'!N13)</f>
        <v>Перов И.К</v>
      </c>
      <c r="BD52" s="156"/>
      <c r="BE52" s="156"/>
      <c r="BF52" s="156"/>
      <c r="BG52" s="156"/>
      <c r="BH52" s="156"/>
      <c r="BI52" s="156"/>
      <c r="BJ52" s="156"/>
      <c r="BK52" s="156"/>
      <c r="BL52" s="156"/>
      <c r="BM52" s="156"/>
      <c r="BN52" s="156"/>
      <c r="BO52" s="156"/>
      <c r="BP52" s="156"/>
      <c r="BQ52" s="156"/>
      <c r="BR52" s="156"/>
    </row>
    <row r="53" spans="2:70" ht="19.5" customHeight="1" x14ac:dyDescent="0.25">
      <c r="B53" s="159"/>
      <c r="C53" s="159"/>
      <c r="D53" s="159"/>
      <c r="E53" s="159"/>
      <c r="F53" s="159"/>
      <c r="G53" s="159"/>
      <c r="H53" s="159"/>
      <c r="I53" s="159"/>
      <c r="J53" s="159"/>
      <c r="K53" s="47"/>
      <c r="L53" s="47"/>
      <c r="M53" s="48"/>
      <c r="N53" s="48"/>
      <c r="O53" s="48"/>
      <c r="P53" s="47"/>
      <c r="Q53" s="158"/>
      <c r="R53" s="158"/>
      <c r="S53" s="158"/>
      <c r="T53" s="158"/>
      <c r="U53" s="158"/>
      <c r="V53" s="158"/>
      <c r="W53" s="158"/>
      <c r="X53" s="158"/>
      <c r="Y53" s="158"/>
      <c r="Z53" s="158"/>
      <c r="AA53" s="158"/>
      <c r="AB53" s="158"/>
      <c r="AC53" s="158"/>
      <c r="AD53" s="158"/>
      <c r="AE53" s="158"/>
      <c r="AF53" s="158"/>
      <c r="AG53" s="158"/>
      <c r="AH53" s="158"/>
      <c r="AI53" s="158"/>
      <c r="AJ53" s="11"/>
      <c r="AK53" s="40"/>
      <c r="AL53" s="157" t="str">
        <f>'1'!A13</f>
        <v xml:space="preserve">Директор </v>
      </c>
      <c r="AM53" s="157"/>
      <c r="AN53" s="157"/>
      <c r="AO53" s="157"/>
      <c r="AP53" s="157"/>
      <c r="AQ53" s="157"/>
      <c r="AR53" s="157"/>
      <c r="AS53" s="157"/>
      <c r="AT53" s="47"/>
      <c r="AU53" s="47"/>
      <c r="AV53" s="47"/>
      <c r="AW53" s="47"/>
      <c r="AX53" s="47"/>
      <c r="AY53" s="47"/>
      <c r="AZ53" s="47"/>
      <c r="BA53" s="40"/>
      <c r="BB53" s="40"/>
      <c r="BC53" s="156"/>
      <c r="BD53" s="156"/>
      <c r="BE53" s="156"/>
      <c r="BF53" s="156"/>
      <c r="BG53" s="156"/>
      <c r="BH53" s="156"/>
      <c r="BI53" s="156"/>
      <c r="BJ53" s="156"/>
      <c r="BK53" s="156"/>
      <c r="BL53" s="156"/>
      <c r="BM53" s="156"/>
      <c r="BN53" s="156"/>
      <c r="BO53" s="156"/>
      <c r="BP53" s="156"/>
      <c r="BQ53" s="156"/>
      <c r="BR53" s="156"/>
    </row>
    <row r="54" spans="2:70" ht="11.25" customHeight="1" x14ac:dyDescent="0.25">
      <c r="B54" s="8"/>
      <c r="C54" s="8"/>
      <c r="D54" s="8"/>
      <c r="E54" s="8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</row>
    <row r="55" spans="2:70" ht="11.25" customHeight="1" x14ac:dyDescent="0.25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</row>
    <row r="56" spans="2:70" ht="11.25" customHeight="1" x14ac:dyDescent="0.25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</row>
    <row r="57" spans="2:70" ht="11.25" customHeight="1" x14ac:dyDescent="0.25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37"/>
      <c r="BD57" s="37"/>
      <c r="BE57" s="37"/>
      <c r="BF57" s="37"/>
      <c r="BG57" s="37"/>
      <c r="BH57" s="37"/>
    </row>
    <row r="58" spans="2:70" ht="11.25" customHeight="1" x14ac:dyDescent="0.25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</row>
    <row r="59" spans="2:70" ht="11.25" customHeight="1" x14ac:dyDescent="0.25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</row>
    <row r="60" spans="2:70" ht="11.25" customHeight="1" x14ac:dyDescent="0.25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</row>
    <row r="61" spans="2:70" ht="11.25" customHeight="1" x14ac:dyDescent="0.25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</row>
    <row r="62" spans="2:70" ht="11.25" customHeight="1" x14ac:dyDescent="0.25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</row>
    <row r="63" spans="2:70" ht="11.25" customHeight="1" x14ac:dyDescent="0.25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</row>
    <row r="64" spans="2:70" ht="11.25" customHeight="1" x14ac:dyDescent="0.25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</row>
    <row r="65" spans="2:54" ht="11.25" customHeight="1" x14ac:dyDescent="0.25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</row>
    <row r="66" spans="2:54" ht="11.25" customHeight="1" x14ac:dyDescent="0.25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</row>
    <row r="67" spans="2:54" ht="11.25" customHeight="1" x14ac:dyDescent="0.25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</row>
    <row r="68" spans="2:54" ht="11.25" customHeight="1" x14ac:dyDescent="0.25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</row>
    <row r="69" spans="2:54" ht="11.25" customHeight="1" x14ac:dyDescent="0.25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</row>
    <row r="70" spans="2:54" ht="11.25" customHeight="1" x14ac:dyDescent="0.25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</row>
    <row r="71" spans="2:54" ht="11.25" customHeight="1" x14ac:dyDescent="0.25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</row>
    <row r="72" spans="2:54" ht="11.25" customHeight="1" x14ac:dyDescent="0.25"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</row>
    <row r="73" spans="2:54" ht="11.25" customHeight="1" x14ac:dyDescent="0.25"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</row>
    <row r="74" spans="2:54" ht="11.25" customHeight="1" x14ac:dyDescent="0.25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</row>
    <row r="75" spans="2:54" ht="11.25" customHeight="1" x14ac:dyDescent="0.25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</row>
    <row r="76" spans="2:54" ht="11.25" customHeight="1" x14ac:dyDescent="0.25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</row>
    <row r="77" spans="2:54" ht="11.25" customHeight="1" x14ac:dyDescent="0.25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</row>
    <row r="78" spans="2:54" ht="11.25" customHeight="1" x14ac:dyDescent="0.25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</row>
    <row r="79" spans="2:54" ht="11.25" customHeight="1" x14ac:dyDescent="0.25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</row>
    <row r="80" spans="2:54" ht="11.25" customHeight="1" x14ac:dyDescent="0.25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</row>
    <row r="81" spans="2:54" ht="11.25" customHeight="1" x14ac:dyDescent="0.25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</row>
    <row r="82" spans="2:54" ht="11.25" customHeight="1" x14ac:dyDescent="0.25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</row>
    <row r="83" spans="2:54" ht="11.25" customHeight="1" x14ac:dyDescent="0.25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</row>
    <row r="84" spans="2:54" ht="11.25" customHeight="1" x14ac:dyDescent="0.25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</row>
    <row r="85" spans="2:54" ht="11.25" customHeight="1" x14ac:dyDescent="0.25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</row>
    <row r="86" spans="2:54" ht="11.25" customHeight="1" x14ac:dyDescent="0.25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</row>
    <row r="87" spans="2:54" ht="11.25" customHeight="1" x14ac:dyDescent="0.25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</row>
    <row r="88" spans="2:54" ht="11.25" customHeight="1" x14ac:dyDescent="0.25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</row>
    <row r="89" spans="2:54" ht="11.25" customHeight="1" x14ac:dyDescent="0.25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</row>
    <row r="90" spans="2:54" ht="11.25" customHeight="1" x14ac:dyDescent="0.25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</row>
    <row r="91" spans="2:54" ht="11.25" customHeight="1" x14ac:dyDescent="0.25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</row>
    <row r="92" spans="2:54" ht="11.25" customHeight="1" x14ac:dyDescent="0.25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</row>
    <row r="93" spans="2:54" ht="11.25" customHeight="1" x14ac:dyDescent="0.25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</row>
    <row r="94" spans="2:54" ht="11.25" customHeight="1" x14ac:dyDescent="0.25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</row>
    <row r="95" spans="2:54" x14ac:dyDescent="0.25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</row>
    <row r="96" spans="2:54" x14ac:dyDescent="0.25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</row>
    <row r="97" spans="2:54" x14ac:dyDescent="0.25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</row>
    <row r="98" spans="2:54" x14ac:dyDescent="0.25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</row>
    <row r="99" spans="2:54" x14ac:dyDescent="0.25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</row>
    <row r="100" spans="2:54" x14ac:dyDescent="0.25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</row>
    <row r="101" spans="2:54" x14ac:dyDescent="0.25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</row>
    <row r="102" spans="2:54" x14ac:dyDescent="0.25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</row>
    <row r="103" spans="2:54" x14ac:dyDescent="0.25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</row>
    <row r="104" spans="2:54" x14ac:dyDescent="0.25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</row>
    <row r="105" spans="2:54" x14ac:dyDescent="0.25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</row>
    <row r="106" spans="2:54" x14ac:dyDescent="0.25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</row>
    <row r="107" spans="2:54" x14ac:dyDescent="0.25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</row>
    <row r="108" spans="2:54" x14ac:dyDescent="0.25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</row>
    <row r="109" spans="2:54" x14ac:dyDescent="0.25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</row>
    <row r="110" spans="2:54" x14ac:dyDescent="0.25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</row>
    <row r="111" spans="2:54" x14ac:dyDescent="0.25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</row>
    <row r="112" spans="2:54" x14ac:dyDescent="0.25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</row>
    <row r="113" spans="2:54" x14ac:dyDescent="0.25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</row>
    <row r="114" spans="2:54" x14ac:dyDescent="0.25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</row>
    <row r="115" spans="2:54" x14ac:dyDescent="0.25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</row>
    <row r="116" spans="2:54" x14ac:dyDescent="0.25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</row>
    <row r="117" spans="2:54" x14ac:dyDescent="0.25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</row>
    <row r="118" spans="2:54" x14ac:dyDescent="0.25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</row>
    <row r="119" spans="2:54" x14ac:dyDescent="0.25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</row>
    <row r="120" spans="2:54" x14ac:dyDescent="0.25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</row>
    <row r="121" spans="2:54" x14ac:dyDescent="0.25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</row>
    <row r="122" spans="2:54" x14ac:dyDescent="0.25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</row>
    <row r="123" spans="2:54" x14ac:dyDescent="0.25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</row>
    <row r="124" spans="2:54" x14ac:dyDescent="0.25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</row>
    <row r="125" spans="2:54" x14ac:dyDescent="0.25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</row>
    <row r="126" spans="2:54" x14ac:dyDescent="0.25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</row>
    <row r="127" spans="2:54" x14ac:dyDescent="0.25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</row>
    <row r="128" spans="2:54" x14ac:dyDescent="0.25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</row>
    <row r="129" spans="2:54" x14ac:dyDescent="0.25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</row>
    <row r="130" spans="2:54" x14ac:dyDescent="0.25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</row>
    <row r="131" spans="2:54" x14ac:dyDescent="0.25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</row>
    <row r="132" spans="2:54" x14ac:dyDescent="0.25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</row>
    <row r="133" spans="2:54" x14ac:dyDescent="0.25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</row>
    <row r="134" spans="2:54" x14ac:dyDescent="0.25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</row>
    <row r="135" spans="2:54" x14ac:dyDescent="0.25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</row>
    <row r="136" spans="2:54" x14ac:dyDescent="0.25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</row>
    <row r="137" spans="2:54" x14ac:dyDescent="0.25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</row>
    <row r="138" spans="2:54" x14ac:dyDescent="0.25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</row>
    <row r="139" spans="2:54" x14ac:dyDescent="0.25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</row>
    <row r="140" spans="2:54" x14ac:dyDescent="0.25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</row>
    <row r="141" spans="2:54" x14ac:dyDescent="0.25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</row>
    <row r="142" spans="2:54" x14ac:dyDescent="0.25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</row>
    <row r="143" spans="2:54" x14ac:dyDescent="0.25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</row>
    <row r="144" spans="2:54" x14ac:dyDescent="0.25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</row>
    <row r="145" spans="2:54" x14ac:dyDescent="0.25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</row>
    <row r="146" spans="2:54" x14ac:dyDescent="0.25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</row>
    <row r="147" spans="2:54" x14ac:dyDescent="0.25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</row>
    <row r="148" spans="2:54" x14ac:dyDescent="0.25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</row>
    <row r="149" spans="2:54" x14ac:dyDescent="0.25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</row>
    <row r="150" spans="2:54" x14ac:dyDescent="0.25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</row>
    <row r="151" spans="2:54" x14ac:dyDescent="0.25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</row>
    <row r="152" spans="2:54" x14ac:dyDescent="0.25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</row>
    <row r="153" spans="2:54" x14ac:dyDescent="0.25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</row>
    <row r="154" spans="2:54" x14ac:dyDescent="0.25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</row>
    <row r="155" spans="2:54" x14ac:dyDescent="0.25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</row>
    <row r="156" spans="2:54" x14ac:dyDescent="0.25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</row>
    <row r="157" spans="2:54" x14ac:dyDescent="0.25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</row>
    <row r="158" spans="2:54" x14ac:dyDescent="0.25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</row>
    <row r="159" spans="2:54" x14ac:dyDescent="0.25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</row>
    <row r="160" spans="2:54" x14ac:dyDescent="0.25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</row>
    <row r="161" spans="2:54" x14ac:dyDescent="0.25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</row>
    <row r="162" spans="2:54" x14ac:dyDescent="0.25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</row>
    <row r="163" spans="2:54" x14ac:dyDescent="0.25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</row>
    <row r="164" spans="2:54" x14ac:dyDescent="0.25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</row>
    <row r="165" spans="2:54" x14ac:dyDescent="0.25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</row>
    <row r="166" spans="2:54" x14ac:dyDescent="0.25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</row>
    <row r="167" spans="2:54" x14ac:dyDescent="0.25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</row>
    <row r="168" spans="2:54" x14ac:dyDescent="0.25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</row>
    <row r="169" spans="2:54" x14ac:dyDescent="0.25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</row>
    <row r="170" spans="2:54" x14ac:dyDescent="0.25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</row>
    <row r="171" spans="2:54" x14ac:dyDescent="0.25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</row>
    <row r="172" spans="2:54" x14ac:dyDescent="0.25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</row>
    <row r="173" spans="2:54" x14ac:dyDescent="0.25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</row>
    <row r="174" spans="2:54" x14ac:dyDescent="0.25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</row>
    <row r="175" spans="2:54" x14ac:dyDescent="0.25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</row>
    <row r="176" spans="2:54" x14ac:dyDescent="0.25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</row>
    <row r="177" spans="2:54" x14ac:dyDescent="0.25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</row>
    <row r="178" spans="2:54" x14ac:dyDescent="0.25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</row>
    <row r="179" spans="2:54" x14ac:dyDescent="0.25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</row>
    <row r="180" spans="2:54" x14ac:dyDescent="0.25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</row>
    <row r="181" spans="2:54" x14ac:dyDescent="0.25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</row>
    <row r="182" spans="2:54" x14ac:dyDescent="0.25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</row>
    <row r="183" spans="2:54" x14ac:dyDescent="0.25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</row>
    <row r="184" spans="2:54" x14ac:dyDescent="0.25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</row>
    <row r="185" spans="2:54" x14ac:dyDescent="0.25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</row>
    <row r="186" spans="2:54" x14ac:dyDescent="0.25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</row>
    <row r="187" spans="2:54" x14ac:dyDescent="0.25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</row>
    <row r="188" spans="2:54" x14ac:dyDescent="0.25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</row>
    <row r="189" spans="2:54" x14ac:dyDescent="0.25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</row>
    <row r="190" spans="2:54" x14ac:dyDescent="0.25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</row>
    <row r="191" spans="2:54" x14ac:dyDescent="0.25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</row>
    <row r="192" spans="2:54" x14ac:dyDescent="0.25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</row>
    <row r="193" spans="2:54" x14ac:dyDescent="0.25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</row>
    <row r="194" spans="2:54" x14ac:dyDescent="0.25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</row>
  </sheetData>
  <dataConsolidate/>
  <mergeCells count="75">
    <mergeCell ref="D12:K12"/>
    <mergeCell ref="A1:BR1"/>
    <mergeCell ref="B2:U2"/>
    <mergeCell ref="AV2:BR2"/>
    <mergeCell ref="B4:BR9"/>
    <mergeCell ref="B11:BR11"/>
    <mergeCell ref="B13:C13"/>
    <mergeCell ref="D13:AG13"/>
    <mergeCell ref="AH13:AM13"/>
    <mergeCell ref="AN13:AQ13"/>
    <mergeCell ref="AR13:AW13"/>
    <mergeCell ref="BD13:BF13"/>
    <mergeCell ref="BG13:BK13"/>
    <mergeCell ref="BL13:BR13"/>
    <mergeCell ref="AX14:BC14"/>
    <mergeCell ref="BD14:BF14"/>
    <mergeCell ref="AX13:BC13"/>
    <mergeCell ref="BG14:BK14"/>
    <mergeCell ref="BL14:BR14"/>
    <mergeCell ref="B14:C14"/>
    <mergeCell ref="D14:AG14"/>
    <mergeCell ref="AH14:AM14"/>
    <mergeCell ref="AN14:AQ14"/>
    <mergeCell ref="AR14:AW14"/>
    <mergeCell ref="B44:AI45"/>
    <mergeCell ref="AK44:BR45"/>
    <mergeCell ref="B46:AI46"/>
    <mergeCell ref="AK46:BR46"/>
    <mergeCell ref="BC52:BR53"/>
    <mergeCell ref="AL53:AS53"/>
    <mergeCell ref="Q51:AI53"/>
    <mergeCell ref="B52:J53"/>
    <mergeCell ref="B47:AI47"/>
    <mergeCell ref="AK47:BR47"/>
    <mergeCell ref="B48:AI48"/>
    <mergeCell ref="AK48:BR48"/>
    <mergeCell ref="B49:AI49"/>
    <mergeCell ref="AK49:BR49"/>
    <mergeCell ref="B50:AI50"/>
    <mergeCell ref="AK50:BR50"/>
    <mergeCell ref="B42:AI43"/>
    <mergeCell ref="AK42:BR43"/>
    <mergeCell ref="B41:AI41"/>
    <mergeCell ref="AK41:BR41"/>
    <mergeCell ref="B27:BR36"/>
    <mergeCell ref="B37:BR38"/>
    <mergeCell ref="B39:BR39"/>
    <mergeCell ref="AN15:AQ15"/>
    <mergeCell ref="AR15:AW15"/>
    <mergeCell ref="B20:L20"/>
    <mergeCell ref="M20:BR20"/>
    <mergeCell ref="B40:BR40"/>
    <mergeCell ref="B26:BR26"/>
    <mergeCell ref="B22:BR25"/>
    <mergeCell ref="AX17:BC17"/>
    <mergeCell ref="BG17:BK17"/>
    <mergeCell ref="BL17:BR17"/>
    <mergeCell ref="B19:L19"/>
    <mergeCell ref="M19:BR19"/>
    <mergeCell ref="AX15:BC15"/>
    <mergeCell ref="BD15:BF15"/>
    <mergeCell ref="BG15:BK15"/>
    <mergeCell ref="BL15:BR15"/>
    <mergeCell ref="B16:C16"/>
    <mergeCell ref="D16:AG16"/>
    <mergeCell ref="AH16:AM16"/>
    <mergeCell ref="AN16:AQ16"/>
    <mergeCell ref="AR16:AW16"/>
    <mergeCell ref="AX16:BC16"/>
    <mergeCell ref="BD16:BF16"/>
    <mergeCell ref="BG16:BK16"/>
    <mergeCell ref="BL16:BR16"/>
    <mergeCell ref="B15:C15"/>
    <mergeCell ref="D15:AG15"/>
    <mergeCell ref="AH15:AM15"/>
  </mergeCells>
  <pageMargins left="0.19685039370078741" right="0.19685039370078741" top="0.39370078740157483" bottom="0.39370078740157483" header="0" footer="0"/>
  <pageSetup paperSize="9" scale="87" orientation="portrait" r:id="rId1"/>
  <headerFooter differentFirst="1">
    <firstFooter>&amp;CАдрес для почтовых отправлений: 220070, г. Минск, ул. Ваупшасова, д.10, оф. 246 "Б"</first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'1'!$O$2:$P$2</xm:f>
          </x14:formula1>
          <xm:sqref>B52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rgb="FFFFFF00"/>
  </sheetPr>
  <dimension ref="A2:BE58"/>
  <sheetViews>
    <sheetView showGridLines="0" showWhiteSpace="0" view="pageBreakPreview" zoomScaleNormal="145" zoomScaleSheetLayoutView="100" workbookViewId="0">
      <pane ySplit="1" topLeftCell="A2" activePane="bottomLeft" state="frozen"/>
      <selection pane="bottomLeft" activeCell="C29" sqref="C29:S29"/>
    </sheetView>
  </sheetViews>
  <sheetFormatPr defaultColWidth="1.7109375" defaultRowHeight="11.25" x14ac:dyDescent="0.2"/>
  <cols>
    <col min="1" max="1" width="1.7109375" style="6"/>
    <col min="2" max="2" width="1" style="6" customWidth="1"/>
    <col min="3" max="8" width="1.7109375" style="6"/>
    <col min="9" max="9" width="0.85546875" style="6" customWidth="1"/>
    <col min="10" max="10" width="1.28515625" style="6" customWidth="1"/>
    <col min="11" max="12" width="0.7109375" style="6" customWidth="1"/>
    <col min="13" max="13" width="0.28515625" style="6" hidden="1" customWidth="1"/>
    <col min="14" max="16" width="1.7109375" style="6"/>
    <col min="17" max="17" width="1.5703125" style="6" customWidth="1"/>
    <col min="18" max="18" width="1.7109375" style="6" customWidth="1"/>
    <col min="19" max="19" width="2.140625" style="6" customWidth="1"/>
    <col min="20" max="20" width="1" style="6" customWidth="1"/>
    <col min="21" max="21" width="1.5703125" style="6" customWidth="1"/>
    <col min="22" max="22" width="0.85546875" style="6" customWidth="1"/>
    <col min="23" max="23" width="1.7109375" style="6"/>
    <col min="24" max="24" width="1.28515625" style="6" customWidth="1"/>
    <col min="25" max="25" width="0.5703125" style="6" customWidth="1"/>
    <col min="26" max="27" width="1.7109375" style="6"/>
    <col min="28" max="28" width="1.7109375" style="6" customWidth="1"/>
    <col min="29" max="29" width="2.7109375" style="6" customWidth="1"/>
    <col min="30" max="30" width="2" style="6" customWidth="1"/>
    <col min="31" max="32" width="1.7109375" style="6"/>
    <col min="33" max="33" width="3" style="6" customWidth="1"/>
    <col min="34" max="34" width="1.42578125" style="6" customWidth="1"/>
    <col min="35" max="35" width="2.140625" style="6" customWidth="1"/>
    <col min="36" max="36" width="1" style="6" customWidth="1"/>
    <col min="37" max="37" width="0.7109375" style="6" customWidth="1"/>
    <col min="38" max="39" width="1" style="6" customWidth="1"/>
    <col min="40" max="41" width="1.7109375" style="6"/>
    <col min="42" max="42" width="2.5703125" style="6" customWidth="1"/>
    <col min="43" max="43" width="1.7109375" style="6" customWidth="1"/>
    <col min="44" max="44" width="1.42578125" style="6" customWidth="1"/>
    <col min="45" max="45" width="1.7109375" style="6" customWidth="1"/>
    <col min="46" max="46" width="2.42578125" style="6" customWidth="1"/>
    <col min="47" max="47" width="1.7109375" style="6" customWidth="1"/>
    <col min="48" max="48" width="2.5703125" style="6" customWidth="1"/>
    <col min="49" max="49" width="1.42578125" style="6" customWidth="1"/>
    <col min="50" max="50" width="1.7109375" style="6" customWidth="1"/>
    <col min="51" max="51" width="1.7109375" style="6"/>
    <col min="52" max="52" width="1" style="6" customWidth="1"/>
    <col min="53" max="54" width="1.7109375" style="6"/>
    <col min="55" max="55" width="1.7109375" style="6" customWidth="1"/>
    <col min="56" max="56" width="1.7109375" style="6"/>
    <col min="57" max="57" width="2.140625" style="6" customWidth="1"/>
    <col min="58" max="16384" width="1.7109375" style="6"/>
  </cols>
  <sheetData>
    <row r="2" spans="12:43" x14ac:dyDescent="0.2"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</row>
    <row r="3" spans="12:43" x14ac:dyDescent="0.2">
      <c r="U3" s="5"/>
      <c r="V3" s="5"/>
      <c r="W3" s="12"/>
    </row>
    <row r="4" spans="12:43" x14ac:dyDescent="0.2">
      <c r="S4" s="194">
        <v>56666</v>
      </c>
      <c r="T4" s="194"/>
      <c r="U4" s="194"/>
      <c r="V4" s="194"/>
      <c r="W4" s="194"/>
      <c r="X4" s="194"/>
      <c r="Y4" s="194"/>
      <c r="Z4" s="194"/>
      <c r="AA4" s="194"/>
      <c r="AB4" s="194"/>
      <c r="AC4" s="194">
        <f>'1'!N11</f>
        <v>11111233</v>
      </c>
      <c r="AD4" s="194"/>
      <c r="AE4" s="194"/>
      <c r="AF4" s="194"/>
      <c r="AG4" s="194"/>
      <c r="AH4" s="194"/>
      <c r="AI4" s="194"/>
      <c r="AJ4" s="194"/>
      <c r="AK4" s="194"/>
      <c r="AL4" s="194"/>
    </row>
    <row r="5" spans="12:43" x14ac:dyDescent="0.2">
      <c r="S5" s="194"/>
      <c r="T5" s="194"/>
      <c r="U5" s="194"/>
      <c r="V5" s="194"/>
      <c r="W5" s="194"/>
      <c r="X5" s="194"/>
      <c r="Y5" s="194"/>
      <c r="Z5" s="194"/>
      <c r="AA5" s="194"/>
      <c r="AB5" s="194"/>
      <c r="AC5" s="194"/>
      <c r="AD5" s="194"/>
      <c r="AE5" s="194"/>
      <c r="AF5" s="194"/>
      <c r="AG5" s="194"/>
      <c r="AH5" s="194"/>
      <c r="AI5" s="194"/>
      <c r="AJ5" s="194"/>
      <c r="AK5" s="194"/>
      <c r="AL5" s="194"/>
      <c r="AM5" s="13"/>
      <c r="AN5" s="13"/>
      <c r="AO5" s="13"/>
      <c r="AP5" s="13"/>
      <c r="AQ5" s="13"/>
    </row>
    <row r="6" spans="12:43" x14ac:dyDescent="0.2">
      <c r="AM6" s="13"/>
      <c r="AN6" s="13"/>
      <c r="AO6" s="13"/>
      <c r="AP6" s="13"/>
      <c r="AQ6" s="13"/>
    </row>
    <row r="7" spans="12:43" x14ac:dyDescent="0.2">
      <c r="U7" s="7"/>
      <c r="V7" s="7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</row>
    <row r="8" spans="12:43" x14ac:dyDescent="0.2">
      <c r="U8" s="7"/>
      <c r="V8" s="7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</row>
    <row r="9" spans="12:43" x14ac:dyDescent="0.2">
      <c r="U9" s="7"/>
      <c r="V9" s="7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</row>
    <row r="15" spans="12:43" x14ac:dyDescent="0.2">
      <c r="L15" s="193">
        <f>'1'!N27</f>
        <v>0</v>
      </c>
      <c r="M15" s="193"/>
      <c r="N15" s="193"/>
      <c r="O15" s="193"/>
      <c r="P15" s="193"/>
      <c r="Q15" s="193"/>
      <c r="R15" s="193"/>
      <c r="S15" s="193"/>
      <c r="T15" s="193"/>
      <c r="U15" s="193"/>
      <c r="V15" s="193"/>
      <c r="W15" s="193"/>
    </row>
    <row r="16" spans="12:43" x14ac:dyDescent="0.2">
      <c r="L16" s="10"/>
    </row>
    <row r="17" spans="1:57" ht="22.5" customHeight="1" x14ac:dyDescent="0.2">
      <c r="A17" s="6" t="s">
        <v>16</v>
      </c>
      <c r="L17" s="200" t="s">
        <v>72</v>
      </c>
      <c r="M17" s="200"/>
      <c r="N17" s="200"/>
      <c r="O17" s="200"/>
      <c r="P17" s="200"/>
      <c r="Q17" s="200"/>
      <c r="R17" s="200"/>
      <c r="S17" s="200"/>
      <c r="T17" s="200"/>
      <c r="U17" s="200"/>
      <c r="V17" s="200"/>
      <c r="W17" s="200"/>
      <c r="X17" s="200"/>
      <c r="Y17" s="200"/>
      <c r="Z17" s="200"/>
      <c r="AA17" s="200"/>
      <c r="AB17" s="200"/>
      <c r="AC17" s="200"/>
      <c r="AD17" s="200"/>
      <c r="AE17" s="200"/>
      <c r="AF17" s="200"/>
      <c r="AG17" s="200"/>
      <c r="AH17" s="200"/>
      <c r="AI17" s="200"/>
      <c r="AJ17" s="200"/>
      <c r="AK17" s="200"/>
      <c r="AL17" s="200"/>
      <c r="AM17" s="200"/>
      <c r="AN17" s="200"/>
      <c r="AO17" s="200"/>
      <c r="AP17" s="200"/>
      <c r="AQ17" s="200"/>
      <c r="AR17" s="200"/>
      <c r="AS17" s="200"/>
      <c r="AT17" s="200"/>
      <c r="AU17" s="200"/>
      <c r="AV17" s="200"/>
      <c r="AW17" s="200"/>
      <c r="AX17" s="200"/>
      <c r="AY17" s="200"/>
      <c r="AZ17" s="200"/>
      <c r="BA17" s="200"/>
      <c r="BB17" s="200"/>
      <c r="BC17" s="200"/>
      <c r="BD17" s="200"/>
    </row>
    <row r="18" spans="1:57" x14ac:dyDescent="0.2">
      <c r="U18" s="15" t="s">
        <v>19</v>
      </c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</row>
    <row r="19" spans="1:57" x14ac:dyDescent="0.2">
      <c r="A19" s="6" t="s">
        <v>17</v>
      </c>
      <c r="L19" s="201" t="str">
        <f>CONCATENATE('1'!N2," ",'1'!N4)</f>
        <v>ЧУП “Иванов” г. Москва</v>
      </c>
      <c r="M19" s="201"/>
      <c r="N19" s="201"/>
      <c r="O19" s="201"/>
      <c r="P19" s="201"/>
      <c r="Q19" s="201"/>
      <c r="R19" s="201"/>
      <c r="S19" s="201"/>
      <c r="T19" s="201"/>
      <c r="U19" s="201"/>
      <c r="V19" s="201"/>
      <c r="W19" s="201"/>
      <c r="X19" s="201"/>
      <c r="Y19" s="201"/>
      <c r="Z19" s="201"/>
      <c r="AA19" s="201"/>
      <c r="AB19" s="201"/>
      <c r="AC19" s="201"/>
      <c r="AD19" s="201"/>
      <c r="AE19" s="201"/>
      <c r="AF19" s="201"/>
      <c r="AG19" s="201"/>
      <c r="AH19" s="201"/>
      <c r="AI19" s="201"/>
      <c r="AJ19" s="201"/>
      <c r="AK19" s="201"/>
      <c r="AL19" s="201"/>
      <c r="AM19" s="201"/>
      <c r="AN19" s="201"/>
      <c r="AO19" s="201"/>
      <c r="AP19" s="201"/>
      <c r="AQ19" s="201"/>
      <c r="AR19" s="201"/>
      <c r="AS19" s="201"/>
      <c r="AT19" s="201"/>
      <c r="AU19" s="201"/>
      <c r="AV19" s="201"/>
      <c r="AW19" s="201"/>
      <c r="AX19" s="201"/>
      <c r="AY19" s="201"/>
      <c r="AZ19" s="201"/>
      <c r="BA19" s="201"/>
      <c r="BB19" s="201"/>
      <c r="BC19" s="201"/>
      <c r="BD19" s="201"/>
    </row>
    <row r="20" spans="1:57" x14ac:dyDescent="0.2">
      <c r="U20" s="15" t="s">
        <v>19</v>
      </c>
    </row>
    <row r="21" spans="1:57" ht="15" customHeight="1" x14ac:dyDescent="0.2">
      <c r="A21" s="6" t="s">
        <v>18</v>
      </c>
      <c r="L21" s="204" t="str">
        <f>CONCATENATE("Договор № ",'1'!$N$21," от ",TEXT('1'!$N$22,"ДД.ММ.ГГГГ"))</f>
        <v>Договор № 1 от 01.01.2014</v>
      </c>
      <c r="M21" s="204"/>
      <c r="N21" s="204"/>
      <c r="O21" s="204"/>
      <c r="P21" s="204"/>
      <c r="Q21" s="204"/>
      <c r="R21" s="204"/>
      <c r="S21" s="204"/>
      <c r="T21" s="204"/>
      <c r="U21" s="204"/>
      <c r="V21" s="204"/>
      <c r="W21" s="204"/>
      <c r="X21" s="204"/>
      <c r="Y21" s="204"/>
      <c r="Z21" s="204"/>
      <c r="AA21" s="204"/>
      <c r="AB21" s="204"/>
      <c r="AC21" s="204"/>
      <c r="AD21" s="204"/>
      <c r="AE21" s="204"/>
      <c r="AF21" s="204"/>
      <c r="AG21" s="204"/>
      <c r="AH21" s="204"/>
      <c r="AI21" s="204"/>
      <c r="AJ21" s="204"/>
      <c r="AK21" s="204"/>
      <c r="AL21" s="204"/>
      <c r="AM21" s="204"/>
      <c r="AN21" s="204"/>
      <c r="AO21" s="204"/>
      <c r="AP21" s="204"/>
      <c r="AQ21" s="204"/>
      <c r="AR21" s="204"/>
      <c r="AS21" s="204"/>
      <c r="AT21" s="204"/>
      <c r="AU21" s="204"/>
      <c r="AV21" s="204"/>
      <c r="AW21" s="204"/>
      <c r="AX21" s="204"/>
      <c r="AY21" s="204"/>
      <c r="AZ21" s="204"/>
      <c r="BA21" s="204"/>
      <c r="BB21" s="204"/>
      <c r="BC21" s="204"/>
      <c r="BD21" s="204"/>
    </row>
    <row r="22" spans="1:57" x14ac:dyDescent="0.2">
      <c r="U22" s="15" t="s">
        <v>20</v>
      </c>
    </row>
    <row r="24" spans="1:57" x14ac:dyDescent="0.2">
      <c r="A24" s="195" t="s">
        <v>21</v>
      </c>
      <c r="B24" s="196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6"/>
      <c r="S24" s="196"/>
      <c r="T24" s="196"/>
      <c r="U24" s="196"/>
      <c r="V24" s="196"/>
      <c r="W24" s="196"/>
      <c r="X24" s="196"/>
      <c r="Y24" s="196"/>
      <c r="Z24" s="196"/>
      <c r="AA24" s="196"/>
      <c r="AB24" s="196"/>
      <c r="AC24" s="196"/>
      <c r="AD24" s="196"/>
      <c r="AE24" s="196"/>
      <c r="AF24" s="196"/>
      <c r="AG24" s="196"/>
      <c r="AH24" s="196"/>
      <c r="AI24" s="196"/>
      <c r="AJ24" s="196"/>
      <c r="AK24" s="196"/>
      <c r="AL24" s="196"/>
      <c r="AM24" s="196"/>
      <c r="AN24" s="196"/>
      <c r="AO24" s="196"/>
      <c r="AP24" s="196"/>
      <c r="AQ24" s="196"/>
      <c r="AR24" s="196"/>
      <c r="AS24" s="196"/>
      <c r="AT24" s="196"/>
      <c r="AU24" s="196"/>
      <c r="AV24" s="196"/>
      <c r="AW24" s="196"/>
      <c r="AX24" s="196"/>
      <c r="AY24" s="196"/>
      <c r="AZ24" s="196"/>
      <c r="BA24" s="196"/>
      <c r="BB24" s="196"/>
      <c r="BC24" s="196"/>
      <c r="BD24" s="196"/>
      <c r="BE24" s="197"/>
    </row>
    <row r="25" spans="1:57" ht="11.25" customHeight="1" x14ac:dyDescent="0.2">
      <c r="A25" s="198" t="s">
        <v>11</v>
      </c>
      <c r="B25" s="198"/>
      <c r="C25" s="199" t="s">
        <v>25</v>
      </c>
      <c r="D25" s="199"/>
      <c r="E25" s="199"/>
      <c r="F25" s="199"/>
      <c r="G25" s="199"/>
      <c r="H25" s="199"/>
      <c r="I25" s="199"/>
      <c r="J25" s="199"/>
      <c r="K25" s="199"/>
      <c r="L25" s="199"/>
      <c r="M25" s="199"/>
      <c r="N25" s="199"/>
      <c r="O25" s="199"/>
      <c r="P25" s="199"/>
      <c r="Q25" s="199"/>
      <c r="R25" s="199"/>
      <c r="S25" s="199"/>
      <c r="T25" s="199" t="s">
        <v>24</v>
      </c>
      <c r="U25" s="199"/>
      <c r="V25" s="199"/>
      <c r="W25" s="199" t="s">
        <v>10</v>
      </c>
      <c r="X25" s="199"/>
      <c r="Y25" s="199"/>
      <c r="Z25" s="199" t="s">
        <v>89</v>
      </c>
      <c r="AA25" s="199"/>
      <c r="AB25" s="199"/>
      <c r="AC25" s="199"/>
      <c r="AD25" s="199"/>
      <c r="AE25" s="199" t="s">
        <v>90</v>
      </c>
      <c r="AF25" s="199"/>
      <c r="AG25" s="199"/>
      <c r="AH25" s="199"/>
      <c r="AI25" s="199"/>
      <c r="AJ25" s="199" t="s">
        <v>23</v>
      </c>
      <c r="AK25" s="199"/>
      <c r="AL25" s="199"/>
      <c r="AM25" s="199"/>
      <c r="AN25" s="199" t="s">
        <v>91</v>
      </c>
      <c r="AO25" s="199"/>
      <c r="AP25" s="199"/>
      <c r="AQ25" s="199"/>
      <c r="AR25" s="199"/>
      <c r="AS25" s="199" t="s">
        <v>92</v>
      </c>
      <c r="AT25" s="199"/>
      <c r="AU25" s="199"/>
      <c r="AV25" s="199"/>
      <c r="AW25" s="199"/>
      <c r="AX25" s="198" t="s">
        <v>22</v>
      </c>
      <c r="AY25" s="198"/>
      <c r="AZ25" s="198"/>
      <c r="BA25" s="198"/>
      <c r="BB25" s="198"/>
      <c r="BC25" s="198"/>
      <c r="BD25" s="198"/>
      <c r="BE25" s="198"/>
    </row>
    <row r="26" spans="1:57" ht="19.5" customHeight="1" x14ac:dyDescent="0.2">
      <c r="A26" s="198"/>
      <c r="B26" s="198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199"/>
      <c r="Q26" s="199"/>
      <c r="R26" s="199"/>
      <c r="S26" s="199"/>
      <c r="T26" s="199"/>
      <c r="U26" s="199"/>
      <c r="V26" s="199"/>
      <c r="W26" s="199"/>
      <c r="X26" s="199"/>
      <c r="Y26" s="199"/>
      <c r="Z26" s="199"/>
      <c r="AA26" s="199"/>
      <c r="AB26" s="199"/>
      <c r="AC26" s="199"/>
      <c r="AD26" s="199"/>
      <c r="AE26" s="199"/>
      <c r="AF26" s="199"/>
      <c r="AG26" s="199"/>
      <c r="AH26" s="199"/>
      <c r="AI26" s="199"/>
      <c r="AJ26" s="199"/>
      <c r="AK26" s="199"/>
      <c r="AL26" s="199"/>
      <c r="AM26" s="199"/>
      <c r="AN26" s="199"/>
      <c r="AO26" s="199"/>
      <c r="AP26" s="199"/>
      <c r="AQ26" s="199"/>
      <c r="AR26" s="199"/>
      <c r="AS26" s="199"/>
      <c r="AT26" s="199"/>
      <c r="AU26" s="199"/>
      <c r="AV26" s="199"/>
      <c r="AW26" s="199"/>
      <c r="AX26" s="198"/>
      <c r="AY26" s="198"/>
      <c r="AZ26" s="198"/>
      <c r="BA26" s="198"/>
      <c r="BB26" s="198"/>
      <c r="BC26" s="198"/>
      <c r="BD26" s="198"/>
      <c r="BE26" s="198"/>
    </row>
    <row r="27" spans="1:57" x14ac:dyDescent="0.2">
      <c r="A27" s="202"/>
      <c r="B27" s="202"/>
      <c r="C27" s="202">
        <v>1</v>
      </c>
      <c r="D27" s="202"/>
      <c r="E27" s="202"/>
      <c r="F27" s="202"/>
      <c r="G27" s="202"/>
      <c r="H27" s="202"/>
      <c r="I27" s="202"/>
      <c r="J27" s="202"/>
      <c r="K27" s="202"/>
      <c r="L27" s="202"/>
      <c r="M27" s="202"/>
      <c r="N27" s="202"/>
      <c r="O27" s="202"/>
      <c r="P27" s="202"/>
      <c r="Q27" s="202"/>
      <c r="R27" s="202"/>
      <c r="S27" s="202"/>
      <c r="T27" s="202">
        <v>2</v>
      </c>
      <c r="U27" s="202"/>
      <c r="V27" s="202"/>
      <c r="W27" s="202" t="s">
        <v>115</v>
      </c>
      <c r="X27" s="202"/>
      <c r="Y27" s="202"/>
      <c r="Z27" s="202">
        <v>4</v>
      </c>
      <c r="AA27" s="202"/>
      <c r="AB27" s="202"/>
      <c r="AC27" s="202"/>
      <c r="AD27" s="202"/>
      <c r="AE27" s="202" t="s">
        <v>111</v>
      </c>
      <c r="AF27" s="202"/>
      <c r="AG27" s="202"/>
      <c r="AH27" s="202"/>
      <c r="AI27" s="202"/>
      <c r="AJ27" s="202">
        <v>6</v>
      </c>
      <c r="AK27" s="202"/>
      <c r="AL27" s="202"/>
      <c r="AM27" s="202"/>
      <c r="AN27" s="202" t="s">
        <v>112</v>
      </c>
      <c r="AO27" s="202"/>
      <c r="AP27" s="202"/>
      <c r="AQ27" s="202"/>
      <c r="AR27" s="202"/>
      <c r="AS27" s="203" t="s">
        <v>113</v>
      </c>
      <c r="AT27" s="203"/>
      <c r="AU27" s="203"/>
      <c r="AV27" s="203"/>
      <c r="AW27" s="203"/>
      <c r="AX27" s="202" t="s">
        <v>114</v>
      </c>
      <c r="AY27" s="202"/>
      <c r="AZ27" s="202"/>
      <c r="BA27" s="202"/>
      <c r="BB27" s="202"/>
      <c r="BC27" s="202"/>
      <c r="BD27" s="202"/>
      <c r="BE27" s="202"/>
    </row>
    <row r="28" spans="1:57" ht="34.5" customHeight="1" x14ac:dyDescent="0.2">
      <c r="A28" s="178">
        <f>'3'!B14</f>
        <v>1</v>
      </c>
      <c r="B28" s="180"/>
      <c r="C28" s="187" t="str">
        <f>'3'!D14</f>
        <v>Кабель принтерный USB AM-BM 2.0</v>
      </c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  <c r="O28" s="188"/>
      <c r="P28" s="188"/>
      <c r="Q28" s="188"/>
      <c r="R28" s="188"/>
      <c r="S28" s="189"/>
      <c r="T28" s="178" t="str">
        <f>'3'!AH14</f>
        <v>шт</v>
      </c>
      <c r="U28" s="179"/>
      <c r="V28" s="180"/>
      <c r="W28" s="190">
        <f>'3'!AN14</f>
        <v>2</v>
      </c>
      <c r="X28" s="191"/>
      <c r="Y28" s="192"/>
      <c r="Z28" s="175">
        <f>'3'!AR14</f>
        <v>2102792</v>
      </c>
      <c r="AA28" s="176"/>
      <c r="AB28" s="176"/>
      <c r="AC28" s="176"/>
      <c r="AD28" s="177"/>
      <c r="AE28" s="175">
        <f>'3'!AX14</f>
        <v>4205584</v>
      </c>
      <c r="AF28" s="176"/>
      <c r="AG28" s="176"/>
      <c r="AH28" s="176"/>
      <c r="AI28" s="177"/>
      <c r="AJ28" s="178">
        <v>20</v>
      </c>
      <c r="AK28" s="179"/>
      <c r="AL28" s="179"/>
      <c r="AM28" s="180"/>
      <c r="AN28" s="175">
        <f>'3'!BG14</f>
        <v>841117</v>
      </c>
      <c r="AO28" s="176"/>
      <c r="AP28" s="176"/>
      <c r="AQ28" s="176"/>
      <c r="AR28" s="177"/>
      <c r="AS28" s="181">
        <f>'3'!BL14</f>
        <v>5046701</v>
      </c>
      <c r="AT28" s="182"/>
      <c r="AU28" s="182"/>
      <c r="AV28" s="182"/>
      <c r="AW28" s="183"/>
      <c r="AX28" s="184" t="str">
        <f>CONCATENATE("цена согласно ","Договора № ",'1'!$N$21," от ",TEXT('1'!$N$22,"ДД.ММ.ГГГГ"))</f>
        <v>цена согласно Договора № 1 от 01.01.2014</v>
      </c>
      <c r="AY28" s="185"/>
      <c r="AZ28" s="185"/>
      <c r="BA28" s="185"/>
      <c r="BB28" s="185"/>
      <c r="BC28" s="185"/>
      <c r="BD28" s="185"/>
      <c r="BE28" s="186"/>
    </row>
    <row r="29" spans="1:57" ht="34.5" customHeight="1" x14ac:dyDescent="0.2">
      <c r="A29" s="178">
        <f>'3'!B15</f>
        <v>2</v>
      </c>
      <c r="B29" s="180"/>
      <c r="C29" s="187" t="str">
        <f>'3'!D15</f>
        <v>Электрочайник 556</v>
      </c>
      <c r="D29" s="188"/>
      <c r="E29" s="188"/>
      <c r="F29" s="188"/>
      <c r="G29" s="188"/>
      <c r="H29" s="188"/>
      <c r="I29" s="188"/>
      <c r="J29" s="188"/>
      <c r="K29" s="188"/>
      <c r="L29" s="188"/>
      <c r="M29" s="188"/>
      <c r="N29" s="188"/>
      <c r="O29" s="188"/>
      <c r="P29" s="188"/>
      <c r="Q29" s="188"/>
      <c r="R29" s="188"/>
      <c r="S29" s="189"/>
      <c r="T29" s="178" t="str">
        <f>'3'!AH15</f>
        <v>шт</v>
      </c>
      <c r="U29" s="179"/>
      <c r="V29" s="180"/>
      <c r="W29" s="190">
        <f>'3'!AN15</f>
        <v>1</v>
      </c>
      <c r="X29" s="191"/>
      <c r="Y29" s="192"/>
      <c r="Z29" s="175">
        <f>'3'!AR15</f>
        <v>300046</v>
      </c>
      <c r="AA29" s="176"/>
      <c r="AB29" s="176"/>
      <c r="AC29" s="176"/>
      <c r="AD29" s="177"/>
      <c r="AE29" s="175">
        <f>'3'!AX15</f>
        <v>300046</v>
      </c>
      <c r="AF29" s="176"/>
      <c r="AG29" s="176"/>
      <c r="AH29" s="176"/>
      <c r="AI29" s="177"/>
      <c r="AJ29" s="178">
        <v>20</v>
      </c>
      <c r="AK29" s="179"/>
      <c r="AL29" s="179"/>
      <c r="AM29" s="180"/>
      <c r="AN29" s="175">
        <f>'3'!BG15</f>
        <v>60009</v>
      </c>
      <c r="AO29" s="176"/>
      <c r="AP29" s="176"/>
      <c r="AQ29" s="176"/>
      <c r="AR29" s="177"/>
      <c r="AS29" s="181">
        <f>'3'!BL15</f>
        <v>360055</v>
      </c>
      <c r="AT29" s="182"/>
      <c r="AU29" s="182"/>
      <c r="AV29" s="182"/>
      <c r="AW29" s="183"/>
      <c r="AX29" s="184" t="str">
        <f>CONCATENATE("цена согласно ","Договора № ",'1'!$N$21," от ",TEXT('1'!$N$22,"ДД.ММ.ГГГГ"))</f>
        <v>цена согласно Договора № 1 от 01.01.2014</v>
      </c>
      <c r="AY29" s="185"/>
      <c r="AZ29" s="185"/>
      <c r="BA29" s="185"/>
      <c r="BB29" s="185"/>
      <c r="BC29" s="185"/>
      <c r="BD29" s="185"/>
      <c r="BE29" s="186"/>
    </row>
    <row r="30" spans="1:57" ht="34.5" customHeight="1" x14ac:dyDescent="0.2">
      <c r="A30" s="178">
        <f>'3'!B16</f>
        <v>3</v>
      </c>
      <c r="B30" s="180"/>
      <c r="C30" s="187" t="str">
        <f>'3'!D16</f>
        <v>Утюг</v>
      </c>
      <c r="D30" s="188"/>
      <c r="E30" s="188"/>
      <c r="F30" s="188"/>
      <c r="G30" s="188"/>
      <c r="H30" s="188"/>
      <c r="I30" s="188"/>
      <c r="J30" s="188"/>
      <c r="K30" s="188"/>
      <c r="L30" s="188"/>
      <c r="M30" s="188"/>
      <c r="N30" s="188"/>
      <c r="O30" s="188"/>
      <c r="P30" s="188"/>
      <c r="Q30" s="188"/>
      <c r="R30" s="188"/>
      <c r="S30" s="189"/>
      <c r="T30" s="178" t="str">
        <f>'3'!AH16</f>
        <v>шт</v>
      </c>
      <c r="U30" s="179"/>
      <c r="V30" s="180"/>
      <c r="W30" s="190">
        <f>'3'!AN16</f>
        <v>3</v>
      </c>
      <c r="X30" s="191"/>
      <c r="Y30" s="192"/>
      <c r="Z30" s="175">
        <f>'3'!AR16</f>
        <v>43529</v>
      </c>
      <c r="AA30" s="176"/>
      <c r="AB30" s="176"/>
      <c r="AC30" s="176"/>
      <c r="AD30" s="177"/>
      <c r="AE30" s="175">
        <f>'3'!AX16</f>
        <v>130587</v>
      </c>
      <c r="AF30" s="176"/>
      <c r="AG30" s="176"/>
      <c r="AH30" s="176"/>
      <c r="AI30" s="177"/>
      <c r="AJ30" s="178">
        <v>20</v>
      </c>
      <c r="AK30" s="179"/>
      <c r="AL30" s="179"/>
      <c r="AM30" s="180"/>
      <c r="AN30" s="175">
        <f>'3'!BG16</f>
        <v>26117</v>
      </c>
      <c r="AO30" s="176"/>
      <c r="AP30" s="176"/>
      <c r="AQ30" s="176"/>
      <c r="AR30" s="177"/>
      <c r="AS30" s="181">
        <f>'3'!BL16</f>
        <v>156704</v>
      </c>
      <c r="AT30" s="182"/>
      <c r="AU30" s="182"/>
      <c r="AV30" s="182"/>
      <c r="AW30" s="183"/>
      <c r="AX30" s="184" t="str">
        <f>CONCATENATE("цена согласно ","Договора № ",'1'!$N$21," от ",TEXT('1'!$N$22,"ДД.ММ.ГГГГ"))</f>
        <v>цена согласно Договора № 1 от 01.01.2014</v>
      </c>
      <c r="AY30" s="185"/>
      <c r="AZ30" s="185"/>
      <c r="BA30" s="185"/>
      <c r="BB30" s="185"/>
      <c r="BC30" s="185"/>
      <c r="BD30" s="185"/>
      <c r="BE30" s="186"/>
    </row>
    <row r="31" spans="1:57" ht="11.25" customHeight="1" x14ac:dyDescent="0.2">
      <c r="A31" s="209" t="s">
        <v>26</v>
      </c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1"/>
      <c r="T31" s="209" t="s">
        <v>27</v>
      </c>
      <c r="U31" s="210"/>
      <c r="V31" s="211"/>
      <c r="W31" s="209">
        <f t="shared" ref="W31" si="0">SUM(W28:Y30)</f>
        <v>6</v>
      </c>
      <c r="X31" s="210"/>
      <c r="Y31" s="211"/>
      <c r="Z31" s="209" t="s">
        <v>27</v>
      </c>
      <c r="AA31" s="210"/>
      <c r="AB31" s="210"/>
      <c r="AC31" s="210"/>
      <c r="AD31" s="211"/>
      <c r="AE31" s="206">
        <f t="shared" ref="AE31" si="1">SUM(AE28:AI30)</f>
        <v>4636217</v>
      </c>
      <c r="AF31" s="207"/>
      <c r="AG31" s="207"/>
      <c r="AH31" s="207"/>
      <c r="AI31" s="208"/>
      <c r="AJ31" s="212" t="s">
        <v>27</v>
      </c>
      <c r="AK31" s="213"/>
      <c r="AL31" s="213"/>
      <c r="AM31" s="214"/>
      <c r="AN31" s="206">
        <f t="shared" ref="AN31" si="2">SUM(AN28:AR30)</f>
        <v>927243</v>
      </c>
      <c r="AO31" s="207"/>
      <c r="AP31" s="207"/>
      <c r="AQ31" s="207"/>
      <c r="AR31" s="208"/>
      <c r="AS31" s="206">
        <f t="shared" ref="AS31" si="3">SUM(AS28:AW30)</f>
        <v>5563460</v>
      </c>
      <c r="AT31" s="207"/>
      <c r="AU31" s="207"/>
      <c r="AV31" s="207"/>
      <c r="AW31" s="208"/>
      <c r="AX31" s="209"/>
      <c r="AY31" s="210"/>
      <c r="AZ31" s="210"/>
      <c r="BA31" s="210"/>
      <c r="BB31" s="210"/>
      <c r="BC31" s="210"/>
      <c r="BD31" s="210"/>
      <c r="BE31" s="211"/>
    </row>
    <row r="34" spans="1:56" x14ac:dyDescent="0.2">
      <c r="A34" s="6" t="s">
        <v>28</v>
      </c>
      <c r="M34" s="10"/>
      <c r="N34" s="215" t="str">
        <f>'3'!M20</f>
        <v>927243 (Девятьсот двадцать семь тысяч двести сорок три рубля)</v>
      </c>
      <c r="O34" s="215"/>
      <c r="P34" s="215"/>
      <c r="Q34" s="215"/>
      <c r="R34" s="215"/>
      <c r="S34" s="215"/>
      <c r="T34" s="215"/>
      <c r="U34" s="215"/>
      <c r="V34" s="215"/>
      <c r="W34" s="215"/>
      <c r="X34" s="215"/>
      <c r="Y34" s="215"/>
      <c r="Z34" s="215"/>
      <c r="AA34" s="215"/>
      <c r="AB34" s="215"/>
      <c r="AC34" s="215"/>
      <c r="AD34" s="215"/>
      <c r="AE34" s="215"/>
      <c r="AF34" s="215"/>
      <c r="AG34" s="215"/>
      <c r="AH34" s="215"/>
      <c r="AI34" s="215"/>
      <c r="AJ34" s="215"/>
      <c r="AK34" s="215"/>
      <c r="AL34" s="215"/>
      <c r="AM34" s="215"/>
      <c r="AN34" s="215"/>
      <c r="AO34" s="215"/>
      <c r="AP34" s="215"/>
      <c r="AQ34" s="215"/>
      <c r="AR34" s="215"/>
      <c r="AS34" s="215"/>
      <c r="AT34" s="215"/>
      <c r="AU34" s="215"/>
      <c r="AV34" s="215"/>
      <c r="AW34" s="215"/>
      <c r="AX34" s="215"/>
      <c r="AY34" s="215"/>
      <c r="AZ34" s="215"/>
      <c r="BA34" s="215"/>
      <c r="BB34" s="215"/>
      <c r="BC34" s="215"/>
      <c r="BD34" s="215"/>
    </row>
    <row r="35" spans="1:56" x14ac:dyDescent="0.2">
      <c r="Q35" s="15" t="s">
        <v>40</v>
      </c>
    </row>
    <row r="36" spans="1:56" x14ac:dyDescent="0.2">
      <c r="A36" s="6" t="s">
        <v>29</v>
      </c>
      <c r="M36" s="19"/>
      <c r="N36" s="42" t="str">
        <f>'3'!M19</f>
        <v>5563460 (Пять миллионов пятьсот шестьдесят три тысячи четыреста шестьдесят рублей)</v>
      </c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</row>
    <row r="37" spans="1:56" x14ac:dyDescent="0.2">
      <c r="Q37" s="15" t="s">
        <v>40</v>
      </c>
    </row>
    <row r="38" spans="1:56" x14ac:dyDescent="0.2">
      <c r="A38" s="6" t="s">
        <v>30</v>
      </c>
      <c r="M38" s="14"/>
      <c r="N38" s="14" t="str">
        <f>CONCATENATE('3'!B52,", ",'3'!Q51)</f>
        <v>Директор, ___________</v>
      </c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</row>
    <row r="39" spans="1:56" ht="10.5" customHeight="1" x14ac:dyDescent="0.2">
      <c r="N39" s="216" t="s">
        <v>95</v>
      </c>
      <c r="O39" s="216"/>
      <c r="P39" s="216"/>
      <c r="Q39" s="216"/>
      <c r="R39" s="216"/>
      <c r="S39" s="216"/>
      <c r="T39" s="216"/>
      <c r="U39" s="216"/>
      <c r="V39" s="216"/>
      <c r="W39" s="216"/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  <c r="BC39" s="216"/>
      <c r="BD39" s="216"/>
    </row>
    <row r="40" spans="1:56" x14ac:dyDescent="0.2">
      <c r="A40" s="6" t="s">
        <v>31</v>
      </c>
      <c r="M40" s="14"/>
      <c r="N40" s="14" t="str">
        <f>N38</f>
        <v>Директор, ___________</v>
      </c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</row>
    <row r="41" spans="1:56" ht="9" customHeight="1" x14ac:dyDescent="0.2">
      <c r="N41" s="216" t="s">
        <v>94</v>
      </c>
      <c r="O41" s="216"/>
      <c r="P41" s="216"/>
      <c r="Q41" s="216"/>
      <c r="R41" s="216"/>
      <c r="S41" s="216"/>
      <c r="T41" s="216"/>
      <c r="U41" s="216"/>
      <c r="V41" s="216"/>
      <c r="W41" s="216"/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  <c r="BC41" s="216"/>
      <c r="BD41" s="216"/>
    </row>
    <row r="42" spans="1:56" x14ac:dyDescent="0.2">
      <c r="A42" s="6" t="s">
        <v>32</v>
      </c>
      <c r="M42" s="14"/>
      <c r="N42" s="14" t="str">
        <f>IF('1'!N29&gt;0,CONCATENATE('1'!N28,", ",'1'!N29)," ")</f>
        <v xml:space="preserve"> </v>
      </c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</row>
    <row r="43" spans="1:56" x14ac:dyDescent="0.2">
      <c r="M43" s="15" t="s">
        <v>35</v>
      </c>
      <c r="N43" s="216" t="s">
        <v>95</v>
      </c>
      <c r="O43" s="216"/>
      <c r="P43" s="216"/>
      <c r="Q43" s="216"/>
      <c r="R43" s="216"/>
      <c r="S43" s="216"/>
      <c r="T43" s="216"/>
      <c r="U43" s="216"/>
      <c r="V43" s="216"/>
      <c r="W43" s="216"/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  <c r="BC43" s="216"/>
      <c r="BD43" s="216"/>
    </row>
    <row r="44" spans="1:56" ht="22.5" customHeight="1" x14ac:dyDescent="0.2">
      <c r="A44" s="6" t="s">
        <v>74</v>
      </c>
      <c r="M44" s="14"/>
      <c r="N44" s="204" t="str">
        <f>IF('1'!N28&gt;0,CONCATENATE("Приказ ",'1'!N30," от ",TEXT('1'!N31,"ДД.ММ.ГГГГ"))," ")</f>
        <v xml:space="preserve"> </v>
      </c>
      <c r="O44" s="204"/>
      <c r="P44" s="204"/>
      <c r="Q44" s="204"/>
      <c r="R44" s="204"/>
      <c r="S44" s="204"/>
      <c r="T44" s="204"/>
      <c r="U44" s="204"/>
      <c r="V44" s="204"/>
      <c r="W44" s="204"/>
      <c r="X44" s="204"/>
      <c r="Y44" s="204"/>
      <c r="Z44" s="204"/>
      <c r="AA44" s="204"/>
      <c r="AB44" s="204"/>
      <c r="AC44" s="14"/>
      <c r="AD44" s="9" t="s">
        <v>38</v>
      </c>
      <c r="AE44" s="9"/>
      <c r="AF44" s="9"/>
      <c r="AG44" s="9"/>
      <c r="AH44" s="9"/>
      <c r="AI44" s="9"/>
      <c r="AJ44" s="217" t="str">
        <f>IF('1'!N32&gt;0,'1'!N32," ")</f>
        <v xml:space="preserve"> </v>
      </c>
      <c r="AK44" s="217"/>
      <c r="AL44" s="217"/>
      <c r="AM44" s="217"/>
      <c r="AN44" s="217"/>
      <c r="AO44" s="217"/>
      <c r="AP44" s="217"/>
      <c r="AQ44" s="217"/>
      <c r="AR44" s="217"/>
      <c r="AS44" s="217"/>
      <c r="AT44" s="217"/>
      <c r="AU44" s="217"/>
      <c r="AV44" s="217"/>
      <c r="AW44" s="217"/>
      <c r="AX44" s="217"/>
      <c r="AY44" s="217"/>
      <c r="AZ44" s="217"/>
      <c r="BA44" s="217"/>
      <c r="BB44" s="217"/>
      <c r="BC44" s="217"/>
      <c r="BD44" s="217"/>
    </row>
    <row r="45" spans="1:56" x14ac:dyDescent="0.2">
      <c r="M45" s="15" t="s">
        <v>37</v>
      </c>
      <c r="AO45" s="15" t="s">
        <v>39</v>
      </c>
    </row>
    <row r="46" spans="1:56" x14ac:dyDescent="0.2">
      <c r="A46" s="6" t="s">
        <v>33</v>
      </c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</row>
    <row r="47" spans="1:56" ht="9" customHeight="1" x14ac:dyDescent="0.2">
      <c r="M47" s="15" t="s">
        <v>36</v>
      </c>
      <c r="N47" s="216" t="s">
        <v>94</v>
      </c>
      <c r="O47" s="216"/>
      <c r="P47" s="216"/>
      <c r="Q47" s="216"/>
      <c r="R47" s="216"/>
      <c r="S47" s="216"/>
      <c r="T47" s="216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  <c r="BC47" s="216"/>
      <c r="BD47" s="216"/>
    </row>
    <row r="48" spans="1:56" ht="15" customHeight="1" x14ac:dyDescent="0.2">
      <c r="A48" s="6" t="s">
        <v>34</v>
      </c>
      <c r="Q48" s="205" t="str">
        <f>CONCATENATE("Договор № ",'1'!$N$21," от ",TEXT('1'!N22,"ДД.ММ.ГГГГ"),", ТН № ",'1'!N25," от ",TEXT(L15,"ДД.ММ.ГГГГ"))</f>
        <v>Договор № 1 от 01.01.2014, ТН № 000241 от 00.01.1900</v>
      </c>
      <c r="R48" s="205"/>
      <c r="S48" s="205"/>
      <c r="T48" s="205"/>
      <c r="U48" s="205"/>
      <c r="V48" s="205"/>
      <c r="W48" s="205"/>
      <c r="X48" s="205"/>
      <c r="Y48" s="205"/>
      <c r="Z48" s="205"/>
      <c r="AA48" s="205"/>
      <c r="AB48" s="205"/>
      <c r="AC48" s="205"/>
      <c r="AD48" s="205"/>
      <c r="AE48" s="205"/>
      <c r="AF48" s="205"/>
      <c r="AG48" s="205"/>
      <c r="AH48" s="205"/>
      <c r="AI48" s="205"/>
      <c r="AJ48" s="205"/>
      <c r="AK48" s="205"/>
      <c r="AL48" s="205"/>
      <c r="AM48" s="205"/>
      <c r="AN48" s="205"/>
      <c r="AO48" s="205"/>
      <c r="AP48" s="205"/>
      <c r="AQ48" s="205"/>
      <c r="AR48" s="205"/>
      <c r="AS48" s="205"/>
      <c r="AT48" s="205"/>
      <c r="AU48" s="205"/>
      <c r="AV48" s="205"/>
      <c r="AW48" s="205"/>
      <c r="AX48" s="205"/>
      <c r="AY48" s="205"/>
      <c r="AZ48" s="205"/>
      <c r="BA48" s="205"/>
      <c r="BB48" s="205"/>
      <c r="BC48" s="205"/>
      <c r="BD48" s="205"/>
    </row>
    <row r="49" spans="17:36" x14ac:dyDescent="0.2"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</row>
    <row r="50" spans="17:36" x14ac:dyDescent="0.2"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</row>
    <row r="51" spans="17:36" x14ac:dyDescent="0.2"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</row>
    <row r="52" spans="17:36" x14ac:dyDescent="0.2"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</row>
    <row r="53" spans="17:36" x14ac:dyDescent="0.2"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</row>
    <row r="54" spans="17:36" x14ac:dyDescent="0.2"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</row>
    <row r="55" spans="17:36" x14ac:dyDescent="0.2"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</row>
    <row r="56" spans="17:36" x14ac:dyDescent="0.2"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</row>
    <row r="57" spans="17:36" x14ac:dyDescent="0.2"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</row>
    <row r="58" spans="17:36" x14ac:dyDescent="0.2"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</row>
  </sheetData>
  <customSheetViews>
    <customSheetView guid="{3FFC0940-F421-40A3-8FA5-33C609033398}" scale="130" showPageBreaks="1" showGridLines="0" printArea="1" hiddenColumns="1" view="pageLayout" topLeftCell="A31">
      <selection activeCell="A28" sqref="A28:BE28"/>
      <pageMargins left="0.98958333333333337" right="0" top="0" bottom="0" header="0" footer="0"/>
      <pageSetup paperSize="9" orientation="portrait" r:id="rId1"/>
    </customSheetView>
  </customSheetViews>
  <mergeCells count="74">
    <mergeCell ref="N47:BD47"/>
    <mergeCell ref="AJ44:BD44"/>
    <mergeCell ref="N39:BD39"/>
    <mergeCell ref="N43:BD43"/>
    <mergeCell ref="N41:BD41"/>
    <mergeCell ref="N44:AB44"/>
    <mergeCell ref="Q48:BD48"/>
    <mergeCell ref="A28:B28"/>
    <mergeCell ref="C28:S28"/>
    <mergeCell ref="T28:V28"/>
    <mergeCell ref="W28:Y28"/>
    <mergeCell ref="Z28:AD28"/>
    <mergeCell ref="AS31:AW31"/>
    <mergeCell ref="AX31:BE31"/>
    <mergeCell ref="A31:S31"/>
    <mergeCell ref="AE31:AI31"/>
    <mergeCell ref="AJ31:AM31"/>
    <mergeCell ref="Z31:AD31"/>
    <mergeCell ref="W31:Y31"/>
    <mergeCell ref="T31:V31"/>
    <mergeCell ref="AN31:AR31"/>
    <mergeCell ref="N34:BD34"/>
    <mergeCell ref="L21:BD21"/>
    <mergeCell ref="A27:B27"/>
    <mergeCell ref="C27:S27"/>
    <mergeCell ref="T27:V27"/>
    <mergeCell ref="W27:Y27"/>
    <mergeCell ref="Z27:AD27"/>
    <mergeCell ref="AJ27:AM27"/>
    <mergeCell ref="AJ28:AM28"/>
    <mergeCell ref="AE27:AI27"/>
    <mergeCell ref="AE28:AI28"/>
    <mergeCell ref="AX27:BE27"/>
    <mergeCell ref="AN28:AR28"/>
    <mergeCell ref="AS28:AW28"/>
    <mergeCell ref="AX28:BE28"/>
    <mergeCell ref="AN27:AR27"/>
    <mergeCell ref="AS27:AW27"/>
    <mergeCell ref="L15:W15"/>
    <mergeCell ref="S4:AB5"/>
    <mergeCell ref="AC4:AL5"/>
    <mergeCell ref="A24:BE24"/>
    <mergeCell ref="A25:B26"/>
    <mergeCell ref="AX25:BE26"/>
    <mergeCell ref="AS25:AW26"/>
    <mergeCell ref="AN25:AR26"/>
    <mergeCell ref="AJ25:AM26"/>
    <mergeCell ref="AE25:AI26"/>
    <mergeCell ref="Z25:AD26"/>
    <mergeCell ref="W25:Y26"/>
    <mergeCell ref="T25:V26"/>
    <mergeCell ref="C25:S26"/>
    <mergeCell ref="L17:BD17"/>
    <mergeCell ref="L19:BD19"/>
    <mergeCell ref="A29:B29"/>
    <mergeCell ref="C29:S29"/>
    <mergeCell ref="T29:V29"/>
    <mergeCell ref="W29:Y29"/>
    <mergeCell ref="Z29:AD29"/>
    <mergeCell ref="AE29:AI29"/>
    <mergeCell ref="AJ29:AM29"/>
    <mergeCell ref="AN29:AR29"/>
    <mergeCell ref="AS29:AW29"/>
    <mergeCell ref="AX29:BE29"/>
    <mergeCell ref="A30:B30"/>
    <mergeCell ref="C30:S30"/>
    <mergeCell ref="T30:V30"/>
    <mergeCell ref="W30:Y30"/>
    <mergeCell ref="Z30:AD30"/>
    <mergeCell ref="AE30:AI30"/>
    <mergeCell ref="AJ30:AM30"/>
    <mergeCell ref="AN30:AR30"/>
    <mergeCell ref="AS30:AW30"/>
    <mergeCell ref="AX30:BE30"/>
  </mergeCells>
  <pageMargins left="0.74803149606299213" right="0" top="0" bottom="0" header="0" footer="0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1</vt:lpstr>
      <vt:lpstr>2</vt:lpstr>
      <vt:lpstr>3</vt:lpstr>
      <vt:lpstr>4</vt:lpstr>
      <vt:lpstr>'3'!Область_печати</vt:lpstr>
      <vt:lpstr>'4'!Область_печати</vt:lpstr>
    </vt:vector>
  </TitlesOfParts>
  <Company>DNA Project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DNA7 X64</dc:creator>
  <cp:lastModifiedBy>Force</cp:lastModifiedBy>
  <cp:lastPrinted>2014-11-16T14:09:32Z</cp:lastPrinted>
  <dcterms:created xsi:type="dcterms:W3CDTF">2010-12-15T23:38:23Z</dcterms:created>
  <dcterms:modified xsi:type="dcterms:W3CDTF">2014-11-21T20:58:18Z</dcterms:modified>
</cp:coreProperties>
</file>