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05" windowWidth="15120" windowHeight="8010"/>
  </bookViews>
  <sheets>
    <sheet name="Задача" sheetId="1" r:id="rId1"/>
    <sheet name="Фільтри" sheetId="2" r:id="rId2"/>
  </sheets>
  <definedNames>
    <definedName name="_xlnm._FilterDatabase" localSheetId="1" hidden="1">Фільтри!$A$1:$B$28</definedName>
  </definedNames>
  <calcPr calcId="152511"/>
  <fileRecoveryPr repairLoad="1"/>
</workbook>
</file>

<file path=xl/calcChain.xml><?xml version="1.0" encoding="utf-8"?>
<calcChain xmlns="http://schemas.openxmlformats.org/spreadsheetml/2006/main">
  <c r="C28" i="2" l="1"/>
  <c r="D76" i="1"/>
  <c r="C63" i="1"/>
  <c r="C61" i="1"/>
  <c r="H33" i="1"/>
  <c r="H30" i="1"/>
  <c r="C72" i="1" s="1"/>
  <c r="Z28" i="1"/>
  <c r="P28" i="1"/>
  <c r="O28" i="1"/>
  <c r="N28" i="1"/>
  <c r="H34" i="1" s="1"/>
  <c r="M28" i="1"/>
  <c r="Z15" i="1"/>
  <c r="H32" i="1" s="1"/>
  <c r="Z13" i="1"/>
  <c r="H31" i="1" s="1"/>
  <c r="C65" i="1" l="1"/>
  <c r="E67" i="1" s="1"/>
  <c r="E69" i="1" l="1"/>
  <c r="E68" i="1"/>
  <c r="E70" i="1" l="1"/>
  <c r="C73" i="1"/>
  <c r="C75" i="1" s="1"/>
  <c r="D75" i="1" s="1"/>
  <c r="C76" i="1" l="1"/>
  <c r="C78" i="1"/>
  <c r="C80" i="1" s="1"/>
</calcChain>
</file>

<file path=xl/sharedStrings.xml><?xml version="1.0" encoding="utf-8"?>
<sst xmlns="http://schemas.openxmlformats.org/spreadsheetml/2006/main" count="201" uniqueCount="102">
  <si>
    <t>Вр-І</t>
  </si>
  <si>
    <t>Клас арматури</t>
  </si>
  <si>
    <t>b</t>
  </si>
  <si>
    <t>h</t>
  </si>
  <si>
    <t>Рядок</t>
  </si>
  <si>
    <t>Стовпець</t>
  </si>
  <si>
    <t>МПа</t>
  </si>
  <si>
    <t>мм</t>
  </si>
  <si>
    <t>Вихідні дані</t>
  </si>
  <si>
    <t>Розв'язок</t>
  </si>
  <si>
    <t>a</t>
  </si>
  <si>
    <t>Дротяна арматура класу</t>
  </si>
  <si>
    <t>Вр-ІІ</t>
  </si>
  <si>
    <t>К-7</t>
  </si>
  <si>
    <t>К-19</t>
  </si>
  <si>
    <t>Діаметр арматури, мм</t>
  </si>
  <si>
    <r>
      <t>Розрахунковий опір розтягу повздовжньої арматури для граничних станів першої групи R</t>
    </r>
    <r>
      <rPr>
        <sz val="8"/>
        <color theme="0"/>
        <rFont val="Calibri"/>
        <family val="2"/>
        <charset val="204"/>
        <scheme val="minor"/>
      </rPr>
      <t>s</t>
    </r>
    <r>
      <rPr>
        <sz val="14"/>
        <color theme="0"/>
        <rFont val="Calibri"/>
        <family val="2"/>
        <charset val="204"/>
        <scheme val="minor"/>
      </rPr>
      <t xml:space="preserve">, МПа </t>
    </r>
  </si>
  <si>
    <r>
      <t>Розрахунковий опір розтягу поперечної арматури для граничних станів першої групи R</t>
    </r>
    <r>
      <rPr>
        <sz val="8"/>
        <color theme="0"/>
        <rFont val="Calibri"/>
        <family val="2"/>
        <charset val="204"/>
        <scheme val="minor"/>
      </rPr>
      <t>sw</t>
    </r>
    <r>
      <rPr>
        <sz val="14"/>
        <color theme="0"/>
        <rFont val="Calibri"/>
        <family val="2"/>
        <charset val="204"/>
        <scheme val="minor"/>
      </rPr>
      <t xml:space="preserve">, МПа </t>
    </r>
  </si>
  <si>
    <r>
      <t>Розрахунковий опір стиску  арматури для граничних станів першої групи R</t>
    </r>
    <r>
      <rPr>
        <sz val="8"/>
        <color theme="0"/>
        <rFont val="Calibri"/>
        <family val="2"/>
        <charset val="204"/>
        <scheme val="minor"/>
      </rPr>
      <t>sс</t>
    </r>
    <r>
      <rPr>
        <sz val="14"/>
        <color theme="0"/>
        <rFont val="Calibri"/>
        <family val="2"/>
        <charset val="204"/>
        <scheme val="minor"/>
      </rPr>
      <t xml:space="preserve">, МПа </t>
    </r>
  </si>
  <si>
    <t>Мінімум:</t>
  </si>
  <si>
    <t>Згинальний момент</t>
  </si>
  <si>
    <t>kHм</t>
  </si>
  <si>
    <t>Ширина перерізу</t>
  </si>
  <si>
    <t>Висота перерізу</t>
  </si>
  <si>
    <t>Висота захисного шару</t>
  </si>
  <si>
    <t>Підібрати площу перерізу повздовжної арматури</t>
  </si>
  <si>
    <t>Клас міцності бетону</t>
  </si>
  <si>
    <t>С8/10</t>
  </si>
  <si>
    <t>С10/15</t>
  </si>
  <si>
    <t>С16/20</t>
  </si>
  <si>
    <t>С20/25</t>
  </si>
  <si>
    <t>С25/30</t>
  </si>
  <si>
    <t>С30/35</t>
  </si>
  <si>
    <t>С32/40</t>
  </si>
  <si>
    <t>С35/45</t>
  </si>
  <si>
    <t>С40/50</t>
  </si>
  <si>
    <t>С45/55</t>
  </si>
  <si>
    <t>С50/60</t>
  </si>
  <si>
    <t>Характеристики бетону</t>
  </si>
  <si>
    <r>
      <t>f</t>
    </r>
    <r>
      <rPr>
        <b/>
        <i/>
        <sz val="9"/>
        <color theme="1"/>
        <rFont val="Times New Roman"/>
        <family val="1"/>
        <charset val="204"/>
      </rPr>
      <t xml:space="preserve">ck,cube </t>
    </r>
    <r>
      <rPr>
        <b/>
        <i/>
        <sz val="12"/>
        <color theme="1"/>
        <rFont val="Times New Roman"/>
        <family val="1"/>
        <charset val="204"/>
      </rPr>
      <t>(МПа)</t>
    </r>
  </si>
  <si>
    <r>
      <t>f</t>
    </r>
    <r>
      <rPr>
        <b/>
        <i/>
        <sz val="9"/>
        <color theme="1"/>
        <rFont val="Times New Roman"/>
        <family val="1"/>
        <charset val="204"/>
      </rPr>
      <t xml:space="preserve">cm,cube </t>
    </r>
    <r>
      <rPr>
        <b/>
        <i/>
        <sz val="12"/>
        <color theme="1"/>
        <rFont val="Times New Roman"/>
        <family val="1"/>
        <charset val="204"/>
      </rPr>
      <t>(МПа)</t>
    </r>
  </si>
  <si>
    <r>
      <t>f</t>
    </r>
    <r>
      <rPr>
        <b/>
        <i/>
        <sz val="9"/>
        <color theme="1"/>
        <rFont val="Times New Roman"/>
        <family val="1"/>
        <charset val="204"/>
      </rPr>
      <t xml:space="preserve">ck,prism </t>
    </r>
    <r>
      <rPr>
        <b/>
        <i/>
        <sz val="12"/>
        <color theme="1"/>
        <rFont val="Times New Roman"/>
        <family val="1"/>
        <charset val="204"/>
      </rPr>
      <t>(МПа)</t>
    </r>
  </si>
  <si>
    <r>
      <t>f</t>
    </r>
    <r>
      <rPr>
        <b/>
        <i/>
        <sz val="9"/>
        <color theme="1"/>
        <rFont val="Times New Roman"/>
        <family val="1"/>
        <charset val="204"/>
      </rPr>
      <t xml:space="preserve">cd </t>
    </r>
    <r>
      <rPr>
        <b/>
        <i/>
        <sz val="12"/>
        <color theme="1"/>
        <rFont val="Times New Roman"/>
        <family val="1"/>
        <charset val="204"/>
      </rPr>
      <t>(МПа)</t>
    </r>
  </si>
  <si>
    <r>
      <t>f</t>
    </r>
    <r>
      <rPr>
        <b/>
        <i/>
        <sz val="9"/>
        <color theme="1"/>
        <rFont val="Times New Roman"/>
        <family val="1"/>
        <charset val="204"/>
      </rPr>
      <t xml:space="preserve">ctm </t>
    </r>
    <r>
      <rPr>
        <b/>
        <i/>
        <sz val="12"/>
        <color theme="1"/>
        <rFont val="Times New Roman"/>
        <family val="1"/>
        <charset val="204"/>
      </rPr>
      <t>(МПа)</t>
    </r>
  </si>
  <si>
    <r>
      <t>f</t>
    </r>
    <r>
      <rPr>
        <b/>
        <i/>
        <sz val="9"/>
        <color theme="1"/>
        <rFont val="Times New Roman"/>
        <family val="1"/>
        <charset val="204"/>
      </rPr>
      <t>ctk,0.05</t>
    </r>
    <r>
      <rPr>
        <b/>
        <i/>
        <sz val="12"/>
        <color theme="1"/>
        <rFont val="Times New Roman"/>
        <family val="1"/>
        <charset val="204"/>
      </rPr>
      <t>(МПа)</t>
    </r>
  </si>
  <si>
    <r>
      <t>f</t>
    </r>
    <r>
      <rPr>
        <b/>
        <i/>
        <sz val="9"/>
        <color theme="1"/>
        <rFont val="Times New Roman"/>
        <family val="1"/>
        <charset val="204"/>
      </rPr>
      <t>ctk,0.95</t>
    </r>
    <r>
      <rPr>
        <b/>
        <i/>
        <sz val="12"/>
        <color theme="1"/>
        <rFont val="Times New Roman"/>
        <family val="1"/>
        <charset val="204"/>
      </rPr>
      <t>(МПа)</t>
    </r>
  </si>
  <si>
    <r>
      <t>E</t>
    </r>
    <r>
      <rPr>
        <b/>
        <i/>
        <sz val="9"/>
        <color theme="1"/>
        <rFont val="Times New Roman"/>
        <family val="1"/>
        <charset val="204"/>
      </rPr>
      <t xml:space="preserve">cm </t>
    </r>
    <r>
      <rPr>
        <b/>
        <i/>
        <sz val="12"/>
        <color theme="1"/>
        <rFont val="Times New Roman"/>
        <family val="1"/>
        <charset val="204"/>
      </rPr>
      <t>(ГПа)</t>
    </r>
  </si>
  <si>
    <r>
      <t>E</t>
    </r>
    <r>
      <rPr>
        <b/>
        <i/>
        <sz val="9"/>
        <color theme="1"/>
        <rFont val="Times New Roman"/>
        <family val="1"/>
        <charset val="204"/>
      </rPr>
      <t xml:space="preserve">ck </t>
    </r>
    <r>
      <rPr>
        <b/>
        <i/>
        <sz val="12"/>
        <color theme="1"/>
        <rFont val="Times New Roman"/>
        <family val="1"/>
        <charset val="204"/>
      </rPr>
      <t>(ГПа)</t>
    </r>
  </si>
  <si>
    <r>
      <t>E</t>
    </r>
    <r>
      <rPr>
        <b/>
        <i/>
        <sz val="9"/>
        <color theme="1"/>
        <rFont val="Times New Roman"/>
        <family val="1"/>
        <charset val="204"/>
      </rPr>
      <t xml:space="preserve">cd </t>
    </r>
    <r>
      <rPr>
        <b/>
        <i/>
        <sz val="12"/>
        <color theme="1"/>
        <rFont val="Times New Roman"/>
        <family val="1"/>
        <charset val="204"/>
      </rPr>
      <t>(ГПа)</t>
    </r>
  </si>
  <si>
    <r>
      <rPr>
        <b/>
        <sz val="12"/>
        <color theme="1"/>
        <rFont val="Calibri"/>
        <family val="2"/>
        <charset val="204"/>
      </rPr>
      <t>ε</t>
    </r>
    <r>
      <rPr>
        <b/>
        <i/>
        <sz val="9"/>
        <color theme="1"/>
        <rFont val="Times New Roman"/>
        <family val="1"/>
        <charset val="204"/>
      </rPr>
      <t xml:space="preserve">c1,ck </t>
    </r>
    <r>
      <rPr>
        <b/>
        <i/>
        <sz val="12"/>
        <color theme="1"/>
        <rFont val="Times New Roman"/>
        <family val="1"/>
        <charset val="204"/>
      </rPr>
      <t>(</t>
    </r>
    <r>
      <rPr>
        <b/>
        <sz val="12"/>
        <color theme="1"/>
        <rFont val="Calibri"/>
        <family val="2"/>
        <charset val="204"/>
      </rPr>
      <t>‰</t>
    </r>
    <r>
      <rPr>
        <b/>
        <i/>
        <sz val="10.199999999999999"/>
        <color theme="1"/>
        <rFont val="Times New Roman"/>
        <family val="1"/>
        <charset val="204"/>
      </rPr>
      <t>)</t>
    </r>
  </si>
  <si>
    <r>
      <rPr>
        <b/>
        <sz val="12"/>
        <color theme="1"/>
        <rFont val="Calibri"/>
        <family val="2"/>
        <charset val="204"/>
      </rPr>
      <t>ε</t>
    </r>
    <r>
      <rPr>
        <b/>
        <i/>
        <sz val="9"/>
        <color theme="1"/>
        <rFont val="Times New Roman"/>
        <family val="1"/>
        <charset val="204"/>
      </rPr>
      <t xml:space="preserve">c1,cd </t>
    </r>
    <r>
      <rPr>
        <b/>
        <i/>
        <sz val="12"/>
        <color theme="1"/>
        <rFont val="Times New Roman"/>
        <family val="1"/>
        <charset val="204"/>
      </rPr>
      <t>(</t>
    </r>
    <r>
      <rPr>
        <b/>
        <sz val="12"/>
        <color theme="1"/>
        <rFont val="Calibri"/>
        <family val="2"/>
        <charset val="204"/>
      </rPr>
      <t>‰</t>
    </r>
    <r>
      <rPr>
        <b/>
        <i/>
        <sz val="10.199999999999999"/>
        <color theme="1"/>
        <rFont val="Times New Roman"/>
        <family val="1"/>
        <charset val="204"/>
      </rPr>
      <t>)</t>
    </r>
  </si>
  <si>
    <r>
      <rPr>
        <b/>
        <sz val="12"/>
        <color theme="1"/>
        <rFont val="Calibri"/>
        <family val="2"/>
        <charset val="204"/>
      </rPr>
      <t>ε</t>
    </r>
    <r>
      <rPr>
        <b/>
        <i/>
        <sz val="9"/>
        <color theme="1"/>
        <rFont val="Times New Roman"/>
        <family val="1"/>
        <charset val="204"/>
      </rPr>
      <t xml:space="preserve">cu1,ck </t>
    </r>
    <r>
      <rPr>
        <b/>
        <i/>
        <sz val="12"/>
        <color theme="1"/>
        <rFont val="Times New Roman"/>
        <family val="1"/>
        <charset val="204"/>
      </rPr>
      <t>(</t>
    </r>
    <r>
      <rPr>
        <b/>
        <sz val="12"/>
        <color theme="1"/>
        <rFont val="Calibri"/>
        <family val="2"/>
        <charset val="204"/>
      </rPr>
      <t>‰</t>
    </r>
    <r>
      <rPr>
        <b/>
        <i/>
        <sz val="10.199999999999999"/>
        <color theme="1"/>
        <rFont val="Times New Roman"/>
        <family val="1"/>
        <charset val="204"/>
      </rPr>
      <t>)</t>
    </r>
  </si>
  <si>
    <r>
      <rPr>
        <b/>
        <sz val="12"/>
        <color theme="1"/>
        <rFont val="Calibri"/>
        <family val="2"/>
        <charset val="204"/>
      </rPr>
      <t>ε</t>
    </r>
    <r>
      <rPr>
        <b/>
        <i/>
        <sz val="9"/>
        <color theme="1"/>
        <rFont val="Times New Roman"/>
        <family val="1"/>
        <charset val="204"/>
      </rPr>
      <t xml:space="preserve">cu1,cd </t>
    </r>
    <r>
      <rPr>
        <b/>
        <i/>
        <sz val="12"/>
        <color theme="1"/>
        <rFont val="Times New Roman"/>
        <family val="1"/>
        <charset val="204"/>
      </rPr>
      <t>(</t>
    </r>
    <r>
      <rPr>
        <b/>
        <sz val="12"/>
        <color theme="1"/>
        <rFont val="Calibri"/>
        <family val="2"/>
        <charset val="204"/>
      </rPr>
      <t>‰</t>
    </r>
    <r>
      <rPr>
        <b/>
        <i/>
        <sz val="10.199999999999999"/>
        <color theme="1"/>
        <rFont val="Times New Roman"/>
        <family val="1"/>
        <charset val="204"/>
      </rPr>
      <t>)</t>
    </r>
  </si>
  <si>
    <r>
      <rPr>
        <b/>
        <sz val="12"/>
        <color theme="1"/>
        <rFont val="Calibri"/>
        <family val="2"/>
        <charset val="204"/>
      </rPr>
      <t>ε</t>
    </r>
    <r>
      <rPr>
        <b/>
        <i/>
        <sz val="9"/>
        <color theme="1"/>
        <rFont val="Times New Roman"/>
        <family val="1"/>
        <charset val="204"/>
      </rPr>
      <t xml:space="preserve">c3,ck </t>
    </r>
    <r>
      <rPr>
        <b/>
        <i/>
        <sz val="12"/>
        <color theme="1"/>
        <rFont val="Times New Roman"/>
        <family val="1"/>
        <charset val="204"/>
      </rPr>
      <t>(</t>
    </r>
    <r>
      <rPr>
        <b/>
        <sz val="12"/>
        <color theme="1"/>
        <rFont val="Calibri"/>
        <family val="2"/>
        <charset val="204"/>
      </rPr>
      <t>‰</t>
    </r>
    <r>
      <rPr>
        <b/>
        <i/>
        <sz val="10.199999999999999"/>
        <color theme="1"/>
        <rFont val="Times New Roman"/>
        <family val="1"/>
        <charset val="204"/>
      </rPr>
      <t>)</t>
    </r>
  </si>
  <si>
    <r>
      <rPr>
        <b/>
        <sz val="12"/>
        <color theme="1"/>
        <rFont val="Calibri"/>
        <family val="2"/>
        <charset val="204"/>
      </rPr>
      <t>ε</t>
    </r>
    <r>
      <rPr>
        <b/>
        <i/>
        <sz val="9"/>
        <color theme="1"/>
        <rFont val="Times New Roman"/>
        <family val="1"/>
        <charset val="204"/>
      </rPr>
      <t xml:space="preserve">c3,cd </t>
    </r>
    <r>
      <rPr>
        <b/>
        <i/>
        <sz val="12"/>
        <color theme="1"/>
        <rFont val="Times New Roman"/>
        <family val="1"/>
        <charset val="204"/>
      </rPr>
      <t>(</t>
    </r>
    <r>
      <rPr>
        <b/>
        <sz val="12"/>
        <color theme="1"/>
        <rFont val="Calibri"/>
        <family val="2"/>
        <charset val="204"/>
      </rPr>
      <t>‰</t>
    </r>
    <r>
      <rPr>
        <b/>
        <i/>
        <sz val="10.199999999999999"/>
        <color theme="1"/>
        <rFont val="Times New Roman"/>
        <family val="1"/>
        <charset val="204"/>
      </rPr>
      <t>)</t>
    </r>
  </si>
  <si>
    <r>
      <rPr>
        <b/>
        <sz val="12"/>
        <color theme="1"/>
        <rFont val="Calibri"/>
        <family val="2"/>
        <charset val="204"/>
      </rPr>
      <t>ε</t>
    </r>
    <r>
      <rPr>
        <b/>
        <i/>
        <sz val="9"/>
        <color theme="1"/>
        <rFont val="Times New Roman"/>
        <family val="1"/>
        <charset val="204"/>
      </rPr>
      <t xml:space="preserve">cu3,ck </t>
    </r>
    <r>
      <rPr>
        <b/>
        <i/>
        <sz val="12"/>
        <color theme="1"/>
        <rFont val="Times New Roman"/>
        <family val="1"/>
        <charset val="204"/>
      </rPr>
      <t>(</t>
    </r>
    <r>
      <rPr>
        <b/>
        <sz val="12"/>
        <color theme="1"/>
        <rFont val="Calibri"/>
        <family val="2"/>
        <charset val="204"/>
      </rPr>
      <t>‰</t>
    </r>
    <r>
      <rPr>
        <b/>
        <i/>
        <sz val="10.199999999999999"/>
        <color theme="1"/>
        <rFont val="Times New Roman"/>
        <family val="1"/>
        <charset val="204"/>
      </rPr>
      <t>)</t>
    </r>
  </si>
  <si>
    <r>
      <rPr>
        <b/>
        <sz val="12"/>
        <color theme="1"/>
        <rFont val="Calibri"/>
        <family val="2"/>
        <charset val="204"/>
      </rPr>
      <t>ε</t>
    </r>
    <r>
      <rPr>
        <b/>
        <i/>
        <sz val="9"/>
        <color theme="1"/>
        <rFont val="Times New Roman"/>
        <family val="1"/>
        <charset val="204"/>
      </rPr>
      <t xml:space="preserve">cu3,cd </t>
    </r>
    <r>
      <rPr>
        <b/>
        <i/>
        <sz val="12"/>
        <color theme="1"/>
        <rFont val="Times New Roman"/>
        <family val="1"/>
        <charset val="204"/>
      </rPr>
      <t>(</t>
    </r>
    <r>
      <rPr>
        <b/>
        <sz val="12"/>
        <color theme="1"/>
        <rFont val="Calibri"/>
        <family val="2"/>
        <charset val="204"/>
      </rPr>
      <t>‰</t>
    </r>
    <r>
      <rPr>
        <b/>
        <i/>
        <sz val="10.199999999999999"/>
        <color theme="1"/>
        <rFont val="Times New Roman"/>
        <family val="1"/>
        <charset val="204"/>
      </rPr>
      <t>)</t>
    </r>
  </si>
  <si>
    <t>Клас бетону C20/25:</t>
  </si>
  <si>
    <t>Робоча висота перерізу</t>
  </si>
  <si>
    <t>М</t>
  </si>
  <si>
    <t>Арматура класу А400С:</t>
  </si>
  <si>
    <t>Характеристика арматури</t>
  </si>
  <si>
    <t>А240С</t>
  </si>
  <si>
    <t>А400С</t>
  </si>
  <si>
    <t>А500С</t>
  </si>
  <si>
    <t>В500</t>
  </si>
  <si>
    <r>
      <t>f</t>
    </r>
    <r>
      <rPr>
        <b/>
        <i/>
        <sz val="9"/>
        <color theme="1"/>
        <rFont val="Times New Roman"/>
        <family val="1"/>
        <charset val="204"/>
      </rPr>
      <t>yk</t>
    </r>
    <r>
      <rPr>
        <b/>
        <i/>
        <sz val="12"/>
        <color theme="1"/>
        <rFont val="Times New Roman"/>
        <family val="1"/>
        <charset val="204"/>
      </rPr>
      <t>, (МПа)</t>
    </r>
  </si>
  <si>
    <r>
      <t>f</t>
    </r>
    <r>
      <rPr>
        <b/>
        <i/>
        <sz val="9"/>
        <color theme="1"/>
        <rFont val="Times New Roman"/>
        <family val="1"/>
        <charset val="204"/>
      </rPr>
      <t>ywd</t>
    </r>
    <r>
      <rPr>
        <b/>
        <i/>
        <sz val="12"/>
        <color theme="1"/>
        <rFont val="Times New Roman"/>
        <family val="1"/>
        <charset val="204"/>
      </rPr>
      <t>, (МПа)</t>
    </r>
  </si>
  <si>
    <r>
      <t>E</t>
    </r>
    <r>
      <rPr>
        <b/>
        <i/>
        <sz val="9"/>
        <color theme="1"/>
        <rFont val="Times New Roman"/>
        <family val="1"/>
        <charset val="204"/>
      </rPr>
      <t>s</t>
    </r>
    <r>
      <rPr>
        <b/>
        <i/>
        <sz val="12"/>
        <color theme="1"/>
        <rFont val="Times New Roman"/>
        <family val="1"/>
        <charset val="204"/>
      </rPr>
      <t>, (МПа)</t>
    </r>
  </si>
  <si>
    <r>
      <t>ε</t>
    </r>
    <r>
      <rPr>
        <b/>
        <i/>
        <sz val="9"/>
        <color theme="1"/>
        <rFont val="Times New Roman"/>
        <family val="1"/>
        <charset val="204"/>
      </rPr>
      <t>ud</t>
    </r>
  </si>
  <si>
    <t>‰</t>
  </si>
  <si>
    <r>
      <t>Е</t>
    </r>
    <r>
      <rPr>
        <b/>
        <i/>
        <sz val="9"/>
        <color theme="1"/>
        <rFont val="Times New Roman"/>
        <family val="1"/>
        <charset val="204"/>
      </rPr>
      <t xml:space="preserve">cd </t>
    </r>
  </si>
  <si>
    <r>
      <t>E</t>
    </r>
    <r>
      <rPr>
        <b/>
        <i/>
        <sz val="9"/>
        <color theme="1"/>
        <rFont val="Times New Roman"/>
        <family val="1"/>
        <charset val="204"/>
      </rPr>
      <t>s</t>
    </r>
  </si>
  <si>
    <r>
      <t>f</t>
    </r>
    <r>
      <rPr>
        <b/>
        <i/>
        <sz val="9"/>
        <color theme="1"/>
        <rFont val="Times New Roman"/>
        <family val="1"/>
        <charset val="204"/>
      </rPr>
      <t>yk</t>
    </r>
  </si>
  <si>
    <r>
      <t>ε</t>
    </r>
    <r>
      <rPr>
        <b/>
        <i/>
        <sz val="9"/>
        <color theme="1"/>
        <rFont val="Times New Roman"/>
        <family val="1"/>
        <charset val="204"/>
      </rPr>
      <t>c1,cd</t>
    </r>
  </si>
  <si>
    <r>
      <t>f</t>
    </r>
    <r>
      <rPr>
        <b/>
        <i/>
        <sz val="9"/>
        <color theme="1"/>
        <rFont val="Times New Roman"/>
        <family val="1"/>
        <charset val="204"/>
      </rPr>
      <t>cd</t>
    </r>
    <r>
      <rPr>
        <b/>
        <i/>
        <sz val="12"/>
        <color theme="1"/>
        <rFont val="Times New Roman"/>
        <family val="1"/>
        <charset val="204"/>
      </rPr>
      <t xml:space="preserve"> </t>
    </r>
  </si>
  <si>
    <t>ГПа</t>
  </si>
  <si>
    <t>Коефіціент К</t>
  </si>
  <si>
    <t>K</t>
  </si>
  <si>
    <t>ω</t>
  </si>
  <si>
    <t>φ</t>
  </si>
  <si>
    <r>
      <t xml:space="preserve">Значення параметрів </t>
    </r>
    <r>
      <rPr>
        <i/>
        <sz val="12"/>
        <color theme="1"/>
        <rFont val="Calibri"/>
        <family val="2"/>
        <charset val="204"/>
      </rPr>
      <t>ω, φ, χ залежно від значень К та η</t>
    </r>
    <r>
      <rPr>
        <i/>
        <sz val="9"/>
        <color theme="1"/>
        <rFont val="Calibri"/>
        <family val="2"/>
        <charset val="204"/>
      </rPr>
      <t>u</t>
    </r>
  </si>
  <si>
    <t>χ</t>
  </si>
  <si>
    <r>
      <t>η</t>
    </r>
    <r>
      <rPr>
        <i/>
        <sz val="9"/>
        <color theme="1"/>
        <rFont val="Times New Roman"/>
        <family val="1"/>
        <charset val="204"/>
      </rPr>
      <t>u</t>
    </r>
  </si>
  <si>
    <t>φ/ω</t>
  </si>
  <si>
    <t>Методом інтерполяції з табл. А4 Знаходимо</t>
  </si>
  <si>
    <t>Обчислюємо</t>
  </si>
  <si>
    <t>Em=M/fcdbd2=</t>
  </si>
  <si>
    <r>
      <t>η</t>
    </r>
    <r>
      <rPr>
        <i/>
        <sz val="9"/>
        <rFont val="Times New Roman"/>
        <family val="1"/>
        <charset val="204"/>
      </rPr>
      <t>u</t>
    </r>
  </si>
  <si>
    <t>Перевіряємо умову</t>
  </si>
  <si>
    <t>Неохідний коефіціент армування</t>
  </si>
  <si>
    <t>мм2</t>
  </si>
  <si>
    <t>Розрахункове значення площі арматури</t>
  </si>
  <si>
    <t>Приймаємо</t>
  </si>
  <si>
    <r>
      <t>Повздовжні стержні  3</t>
    </r>
    <r>
      <rPr>
        <b/>
        <sz val="12"/>
        <color theme="1"/>
        <rFont val="Calibri"/>
        <family val="2"/>
        <charset val="204"/>
      </rPr>
      <t>Ø</t>
    </r>
    <r>
      <rPr>
        <b/>
        <i/>
        <sz val="12"/>
        <color theme="1"/>
        <rFont val="Times New Roman"/>
        <family val="1"/>
        <charset val="204"/>
      </rPr>
      <t>20 А400C з кроком 50 мм</t>
    </r>
  </si>
  <si>
    <t>Сортамент арматури</t>
  </si>
  <si>
    <t>Номінальний діаметр</t>
  </si>
  <si>
    <t>Розрахункова площа</t>
  </si>
  <si>
    <t>Маса на 1 м. дожини</t>
  </si>
  <si>
    <t>Діаметр арматури класів</t>
  </si>
  <si>
    <t>-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</si>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</sst>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"/>
    <numFmt numFmtId="167" formatCode="0.00000"/>
    <numFmt numFmtId="168" formatCode="0.0000000"/>
  </numFmts>
  <fonts count="3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rgb="FF92D050"/>
      <name val="Times New Roman"/>
      <family val="1"/>
      <charset val="204"/>
    </font>
    <font>
      <b/>
      <sz val="12"/>
      <color rgb="FF92D05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b/>
      <i/>
      <sz val="12"/>
      <color rgb="FFFF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.19999999999999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</font>
    <font>
      <i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4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vertical="top" wrapText="1"/>
    </xf>
    <xf numFmtId="0" fontId="0" fillId="4" borderId="0" xfId="0" applyFill="1"/>
    <xf numFmtId="0" fontId="8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Fill="1"/>
    <xf numFmtId="0" fontId="0" fillId="7" borderId="0" xfId="0" applyFill="1"/>
    <xf numFmtId="0" fontId="1" fillId="7" borderId="0" xfId="0" applyFont="1" applyFill="1"/>
    <xf numFmtId="0" fontId="3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16" fillId="7" borderId="0" xfId="0" applyFont="1" applyFill="1" applyBorder="1" applyAlignment="1">
      <alignment vertical="center"/>
    </xf>
    <xf numFmtId="0" fontId="19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0" borderId="0" xfId="0" applyAlignment="1"/>
    <xf numFmtId="0" fontId="5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vertical="top" wrapText="1"/>
    </xf>
    <xf numFmtId="0" fontId="5" fillId="7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8" fillId="10" borderId="1" xfId="0" applyFont="1" applyFill="1" applyBorder="1" applyAlignment="1">
      <alignment horizontal="center" vertical="center" wrapText="1"/>
    </xf>
    <xf numFmtId="0" fontId="0" fillId="4" borderId="11" xfId="0" applyFill="1" applyBorder="1"/>
    <xf numFmtId="0" fontId="0" fillId="4" borderId="8" xfId="0" applyFill="1" applyBorder="1"/>
    <xf numFmtId="0" fontId="0" fillId="6" borderId="2" xfId="0" applyFill="1" applyBorder="1"/>
    <xf numFmtId="0" fontId="0" fillId="0" borderId="10" xfId="0" applyBorder="1"/>
    <xf numFmtId="0" fontId="26" fillId="11" borderId="13" xfId="0" applyFont="1" applyFill="1" applyBorder="1" applyAlignment="1">
      <alignment vertical="center" wrapText="1"/>
    </xf>
    <xf numFmtId="0" fontId="26" fillId="11" borderId="6" xfId="0" applyFont="1" applyFill="1" applyBorder="1" applyAlignment="1">
      <alignment vertical="center" wrapText="1"/>
    </xf>
    <xf numFmtId="0" fontId="26" fillId="7" borderId="13" xfId="0" applyFont="1" applyFill="1" applyBorder="1" applyAlignment="1">
      <alignment vertical="center" wrapText="1"/>
    </xf>
    <xf numFmtId="0" fontId="26" fillId="7" borderId="6" xfId="0" applyFont="1" applyFill="1" applyBorder="1" applyAlignment="1">
      <alignment vertical="center" wrapText="1"/>
    </xf>
    <xf numFmtId="0" fontId="26" fillId="12" borderId="13" xfId="0" applyFont="1" applyFill="1" applyBorder="1" applyAlignment="1">
      <alignment vertical="center" wrapText="1"/>
    </xf>
    <xf numFmtId="0" fontId="26" fillId="12" borderId="6" xfId="0" applyFont="1" applyFill="1" applyBorder="1" applyAlignment="1">
      <alignment vertical="center" wrapText="1"/>
    </xf>
    <xf numFmtId="0" fontId="26" fillId="7" borderId="9" xfId="0" applyFont="1" applyFill="1" applyBorder="1" applyAlignment="1">
      <alignment vertical="center" wrapText="1"/>
    </xf>
    <xf numFmtId="0" fontId="26" fillId="12" borderId="9" xfId="0" applyFont="1" applyFill="1" applyBorder="1" applyAlignment="1">
      <alignment vertical="center" wrapText="1"/>
    </xf>
    <xf numFmtId="0" fontId="26" fillId="11" borderId="9" xfId="0" applyFont="1" applyFill="1" applyBorder="1" applyAlignment="1">
      <alignment vertical="center" wrapText="1"/>
    </xf>
    <xf numFmtId="0" fontId="26" fillId="4" borderId="9" xfId="0" applyFont="1" applyFill="1" applyBorder="1" applyAlignment="1">
      <alignment vertical="center" wrapText="1"/>
    </xf>
    <xf numFmtId="0" fontId="26" fillId="6" borderId="9" xfId="0" applyFont="1" applyFill="1" applyBorder="1" applyAlignment="1">
      <alignment vertical="center" wrapText="1"/>
    </xf>
    <xf numFmtId="0" fontId="26" fillId="12" borderId="3" xfId="0" applyFont="1" applyFill="1" applyBorder="1" applyAlignment="1">
      <alignment vertical="center" wrapText="1"/>
    </xf>
    <xf numFmtId="0" fontId="26" fillId="12" borderId="4" xfId="0" applyFont="1" applyFill="1" applyBorder="1" applyAlignment="1">
      <alignment vertical="center" wrapText="1"/>
    </xf>
    <xf numFmtId="0" fontId="26" fillId="12" borderId="5" xfId="0" applyFont="1" applyFill="1" applyBorder="1" applyAlignment="1">
      <alignment vertical="center" wrapText="1"/>
    </xf>
    <xf numFmtId="0" fontId="26" fillId="7" borderId="3" xfId="0" applyFont="1" applyFill="1" applyBorder="1" applyAlignment="1">
      <alignment vertical="center" wrapText="1"/>
    </xf>
    <xf numFmtId="0" fontId="26" fillId="7" borderId="4" xfId="0" applyFont="1" applyFill="1" applyBorder="1" applyAlignment="1">
      <alignment vertical="center" wrapText="1"/>
    </xf>
    <xf numFmtId="0" fontId="26" fillId="7" borderId="5" xfId="0" applyFont="1" applyFill="1" applyBorder="1" applyAlignment="1">
      <alignment vertical="center" wrapText="1"/>
    </xf>
    <xf numFmtId="0" fontId="26" fillId="11" borderId="3" xfId="0" applyFont="1" applyFill="1" applyBorder="1" applyAlignment="1">
      <alignment vertical="center" wrapText="1"/>
    </xf>
    <xf numFmtId="0" fontId="26" fillId="11" borderId="4" xfId="0" applyFont="1" applyFill="1" applyBorder="1" applyAlignment="1">
      <alignment vertical="center" wrapText="1"/>
    </xf>
    <xf numFmtId="0" fontId="26" fillId="11" borderId="5" xfId="0" applyFont="1" applyFill="1" applyBorder="1" applyAlignment="1">
      <alignment vertical="center" wrapText="1"/>
    </xf>
    <xf numFmtId="0" fontId="26" fillId="4" borderId="3" xfId="0" applyFont="1" applyFill="1" applyBorder="1" applyAlignment="1">
      <alignment vertical="center" wrapText="1"/>
    </xf>
    <xf numFmtId="0" fontId="26" fillId="4" borderId="4" xfId="0" applyFont="1" applyFill="1" applyBorder="1" applyAlignment="1">
      <alignment vertical="center" wrapText="1"/>
    </xf>
    <xf numFmtId="0" fontId="26" fillId="4" borderId="5" xfId="0" applyFont="1" applyFill="1" applyBorder="1" applyAlignment="1">
      <alignment vertical="center" wrapText="1"/>
    </xf>
    <xf numFmtId="0" fontId="26" fillId="6" borderId="3" xfId="0" applyFont="1" applyFill="1" applyBorder="1" applyAlignment="1">
      <alignment vertical="center" wrapText="1"/>
    </xf>
    <xf numFmtId="0" fontId="26" fillId="6" borderId="4" xfId="0" applyFont="1" applyFill="1" applyBorder="1" applyAlignment="1">
      <alignment vertical="center" wrapText="1"/>
    </xf>
    <xf numFmtId="0" fontId="26" fillId="6" borderId="5" xfId="0" applyFont="1" applyFill="1" applyBorder="1" applyAlignment="1">
      <alignment vertical="center" wrapText="1"/>
    </xf>
    <xf numFmtId="0" fontId="23" fillId="13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4" fillId="7" borderId="14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1" fillId="7" borderId="9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0" fillId="14" borderId="0" xfId="0" applyFill="1"/>
    <xf numFmtId="0" fontId="4" fillId="7" borderId="9" xfId="0" applyFont="1" applyFill="1" applyBorder="1" applyAlignment="1">
      <alignment horizontal="left" vertical="top"/>
    </xf>
    <xf numFmtId="0" fontId="5" fillId="14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4" fillId="14" borderId="0" xfId="0" applyFont="1" applyFill="1" applyBorder="1"/>
    <xf numFmtId="0" fontId="1" fillId="14" borderId="1" xfId="0" applyFont="1" applyFill="1" applyBorder="1" applyAlignment="1">
      <alignment horizontal="center"/>
    </xf>
    <xf numFmtId="0" fontId="14" fillId="2" borderId="1" xfId="0" applyFont="1" applyFill="1" applyBorder="1"/>
    <xf numFmtId="0" fontId="1" fillId="8" borderId="0" xfId="0" applyFont="1" applyFill="1" applyBorder="1" applyAlignment="1"/>
    <xf numFmtId="0" fontId="0" fillId="8" borderId="0" xfId="0" applyFill="1" applyBorder="1"/>
    <xf numFmtId="0" fontId="5" fillId="8" borderId="0" xfId="0" applyFont="1" applyFill="1" applyBorder="1" applyAlignment="1">
      <alignment vertical="center"/>
    </xf>
    <xf numFmtId="0" fontId="5" fillId="8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5" fillId="14" borderId="0" xfId="0" applyFont="1" applyFill="1" applyAlignment="1">
      <alignment horizontal="center" vertical="center"/>
    </xf>
    <xf numFmtId="0" fontId="4" fillId="7" borderId="0" xfId="0" applyFont="1" applyFill="1" applyBorder="1" applyAlignment="1">
      <alignment vertical="center"/>
    </xf>
    <xf numFmtId="0" fontId="3" fillId="7" borderId="0" xfId="0" applyFont="1" applyFill="1"/>
    <xf numFmtId="2" fontId="24" fillId="6" borderId="1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1" fillId="7" borderId="0" xfId="0" applyFont="1" applyFill="1" applyBorder="1" applyAlignment="1"/>
    <xf numFmtId="0" fontId="1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0" xfId="0" applyFont="1" applyFill="1" applyBorder="1" applyAlignment="1">
      <alignment vertical="center"/>
    </xf>
    <xf numFmtId="0" fontId="1" fillId="5" borderId="0" xfId="0" applyFont="1" applyFill="1" applyBorder="1" applyAlignment="1"/>
    <xf numFmtId="0" fontId="1" fillId="7" borderId="0" xfId="0" applyFont="1" applyFill="1" applyAlignment="1"/>
    <xf numFmtId="0" fontId="1" fillId="0" borderId="0" xfId="0" applyFont="1" applyFill="1" applyBorder="1"/>
    <xf numFmtId="0" fontId="1" fillId="7" borderId="0" xfId="0" applyFont="1" applyFill="1" applyBorder="1" applyAlignment="1">
      <alignment horizontal="center" vertical="center"/>
    </xf>
    <xf numFmtId="0" fontId="37" fillId="6" borderId="1" xfId="0" applyFont="1" applyFill="1" applyBorder="1" applyAlignment="1">
      <alignment horizontal="center" vertical="center"/>
    </xf>
    <xf numFmtId="165" fontId="37" fillId="6" borderId="1" xfId="0" applyNumberFormat="1" applyFont="1" applyFill="1" applyBorder="1" applyAlignment="1">
      <alignment horizontal="center" vertical="center"/>
    </xf>
    <xf numFmtId="2" fontId="37" fillId="6" borderId="1" xfId="0" applyNumberFormat="1" applyFont="1" applyFill="1" applyBorder="1" applyAlignment="1">
      <alignment horizontal="center" vertical="center"/>
    </xf>
    <xf numFmtId="0" fontId="37" fillId="7" borderId="1" xfId="0" applyFont="1" applyFill="1" applyBorder="1" applyAlignment="1">
      <alignment horizontal="center" vertical="center"/>
    </xf>
    <xf numFmtId="165" fontId="24" fillId="6" borderId="1" xfId="0" applyNumberFormat="1" applyFont="1" applyFill="1" applyBorder="1" applyAlignment="1">
      <alignment horizontal="center" vertical="center"/>
    </xf>
    <xf numFmtId="0" fontId="1" fillId="5" borderId="11" xfId="0" applyFont="1" applyFill="1" applyBorder="1" applyAlignment="1"/>
    <xf numFmtId="0" fontId="1" fillId="5" borderId="6" xfId="0" applyFont="1" applyFill="1" applyBorder="1" applyAlignment="1"/>
    <xf numFmtId="0" fontId="19" fillId="5" borderId="14" xfId="0" applyFont="1" applyFill="1" applyBorder="1" applyAlignment="1">
      <alignment horizontal="center" vertical="center"/>
    </xf>
    <xf numFmtId="0" fontId="1" fillId="5" borderId="8" xfId="0" applyFont="1" applyFill="1" applyBorder="1" applyAlignment="1"/>
    <xf numFmtId="0" fontId="3" fillId="7" borderId="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left" vertical="top"/>
    </xf>
    <xf numFmtId="0" fontId="3" fillId="6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1" fillId="6" borderId="3" xfId="0" applyFont="1" applyFill="1" applyBorder="1"/>
    <xf numFmtId="0" fontId="3" fillId="7" borderId="0" xfId="0" applyFont="1" applyFill="1" applyBorder="1" applyAlignment="1">
      <alignment vertical="center"/>
    </xf>
    <xf numFmtId="2" fontId="24" fillId="7" borderId="0" xfId="0" applyNumberFormat="1" applyFont="1" applyFill="1" applyBorder="1" applyAlignment="1">
      <alignment horizontal="center" vertical="center"/>
    </xf>
    <xf numFmtId="165" fontId="24" fillId="6" borderId="5" xfId="0" applyNumberFormat="1" applyFont="1" applyFill="1" applyBorder="1" applyAlignment="1">
      <alignment horizontal="center" vertical="center"/>
    </xf>
    <xf numFmtId="166" fontId="24" fillId="6" borderId="1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 wrapText="1"/>
    </xf>
    <xf numFmtId="167" fontId="24" fillId="6" borderId="5" xfId="0" applyNumberFormat="1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164" fontId="25" fillId="7" borderId="0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0" fillId="7" borderId="0" xfId="0" applyFill="1" applyBorder="1"/>
    <xf numFmtId="0" fontId="0" fillId="5" borderId="8" xfId="0" applyFill="1" applyBorder="1"/>
    <xf numFmtId="2" fontId="24" fillId="6" borderId="7" xfId="0" applyNumberFormat="1" applyFont="1" applyFill="1" applyBorder="1" applyAlignment="1">
      <alignment vertical="center"/>
    </xf>
    <xf numFmtId="2" fontId="24" fillId="6" borderId="8" xfId="0" applyNumberFormat="1" applyFont="1" applyFill="1" applyBorder="1" applyAlignment="1">
      <alignment horizontal="center" vertical="center"/>
    </xf>
    <xf numFmtId="0" fontId="0" fillId="11" borderId="0" xfId="0" applyFill="1"/>
    <xf numFmtId="0" fontId="5" fillId="11" borderId="0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 vertical="center"/>
    </xf>
    <xf numFmtId="0" fontId="38" fillId="11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5" fillId="14" borderId="3" xfId="0" applyFont="1" applyFill="1" applyBorder="1" applyAlignment="1">
      <alignment horizontal="center" vertical="center"/>
    </xf>
    <xf numFmtId="0" fontId="14" fillId="2" borderId="3" xfId="0" applyFont="1" applyFill="1" applyBorder="1"/>
    <xf numFmtId="0" fontId="5" fillId="8" borderId="3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3" fillId="8" borderId="0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left" vertical="top" wrapText="1"/>
    </xf>
    <xf numFmtId="0" fontId="4" fillId="7" borderId="4" xfId="0" applyFont="1" applyFill="1" applyBorder="1" applyAlignment="1">
      <alignment horizontal="left" vertical="top" wrapText="1"/>
    </xf>
    <xf numFmtId="0" fontId="4" fillId="7" borderId="5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4" fillId="7" borderId="9" xfId="0" applyFont="1" applyFill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4" fillId="7" borderId="14" xfId="0" applyFont="1" applyFill="1" applyBorder="1" applyAlignment="1">
      <alignment horizontal="left" vertical="center" wrapText="1"/>
    </xf>
    <xf numFmtId="0" fontId="1" fillId="7" borderId="0" xfId="0" applyFont="1" applyFill="1" applyBorder="1" applyAlignment="1">
      <alignment horizontal="center" wrapText="1"/>
    </xf>
    <xf numFmtId="0" fontId="1" fillId="7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4" fillId="7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5" fillId="14" borderId="6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30" fillId="7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8" fontId="24" fillId="6" borderId="3" xfId="0" applyNumberFormat="1" applyFont="1" applyFill="1" applyBorder="1" applyAlignment="1">
      <alignment horizontal="center" vertical="center"/>
    </xf>
    <xf numFmtId="168" fontId="24" fillId="6" borderId="5" xfId="0" applyNumberFormat="1" applyFont="1" applyFill="1" applyBorder="1" applyAlignment="1">
      <alignment horizontal="center" vertical="center"/>
    </xf>
    <xf numFmtId="0" fontId="5" fillId="11" borderId="12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38" fillId="11" borderId="3" xfId="0" applyFont="1" applyFill="1" applyBorder="1" applyAlignment="1">
      <alignment horizontal="center" vertical="center"/>
    </xf>
    <xf numFmtId="0" fontId="38" fillId="11" borderId="4" xfId="0" applyFont="1" applyFill="1" applyBorder="1" applyAlignment="1">
      <alignment horizontal="center" vertical="center"/>
    </xf>
    <xf numFmtId="0" fontId="38" fillId="11" borderId="5" xfId="0" applyFont="1" applyFill="1" applyBorder="1" applyAlignment="1">
      <alignment horizontal="center" vertical="center"/>
    </xf>
    <xf numFmtId="165" fontId="38" fillId="11" borderId="3" xfId="0" applyNumberFormat="1" applyFont="1" applyFill="1" applyBorder="1" applyAlignment="1">
      <alignment horizontal="center" vertical="center"/>
    </xf>
    <xf numFmtId="165" fontId="38" fillId="11" borderId="4" xfId="0" applyNumberFormat="1" applyFont="1" applyFill="1" applyBorder="1" applyAlignment="1">
      <alignment horizontal="center" vertical="center"/>
    </xf>
    <xf numFmtId="0" fontId="38" fillId="11" borderId="12" xfId="0" applyFont="1" applyFill="1" applyBorder="1" applyAlignment="1">
      <alignment horizontal="center" vertical="center" wrapText="1"/>
    </xf>
    <xf numFmtId="0" fontId="38" fillId="11" borderId="6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0" dropStyle="combo" dx="16" fmlaLink="$Y$7" fmlaRange="$L$4:$L$21" noThreeD="1" sel="4" val="3"/>
</file>

<file path=xl/ctrlProps/ctrlProp2.xml><?xml version="1.0" encoding="utf-8"?>
<formControlPr xmlns="http://schemas.microsoft.com/office/spreadsheetml/2009/9/main" objectType="Drop" dropLines="4" dropStyle="combo" dx="16" fmlaLink="$Y$26" fmlaRange="$L$26:$L$29" noThreeD="1" sel="1" val="0"/>
</file>

<file path=xl/ctrlProps/ctrlProp3.xml><?xml version="1.0" encoding="utf-8"?>
<formControlPr xmlns="http://schemas.microsoft.com/office/spreadsheetml/2009/9/main" objectType="Drop" dropLines="4" dropStyle="combo" dx="16" fmlaLink="$Y$28" fmlaRange="$L$26:$L$29" noThreeD="1" sel="3" val="0"/>
</file>

<file path=xl/ctrlProps/ctrlProp4.xml><?xml version="1.0" encoding="utf-8"?>
<formControlPr xmlns="http://schemas.microsoft.com/office/spreadsheetml/2009/9/main" objectType="Drop" dropLines="10" dropStyle="combo" dx="16" fmlaLink="$Y$13" fmlaRange="$L$4:$L$21" noThreeD="1" sel="10" val="8"/>
</file>

<file path=xl/ctrlProps/ctrlProp5.xml><?xml version="1.0" encoding="utf-8"?>
<formControlPr xmlns="http://schemas.microsoft.com/office/spreadsheetml/2009/9/main" objectType="Drop" dropLines="10" dropStyle="combo" dx="16" fmlaLink="$Y$15" fmlaRange="$L$4:$L$21" noThreeD="1" sel="12" val="8"/>
</file>

<file path=xl/ctrlProps/ctrlProp6.xml><?xml version="1.0" encoding="utf-8"?>
<formControlPr xmlns="http://schemas.microsoft.com/office/spreadsheetml/2009/9/main" objectType="Drop" dropLines="10" dropStyle="combo" dx="16" fmlaLink="$Z$7" fmlaRange="$X$3:$X$13" noThreeD="1" sel="2"/>
</file>

<file path=xl/ctrlProps/ctrlProp7.xml><?xml version="1.0" encoding="utf-8"?>
<formControlPr xmlns="http://schemas.microsoft.com/office/spreadsheetml/2009/9/main" objectType="Drop" dropLines="4" dropStyle="combo" dx="16" fmlaLink="$Z$26" fmlaRange="$X$25:$X$28" noThreeD="1" sel="3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2" Type="http://schemas.openxmlformats.org/officeDocument/2006/relationships/image" Target="../media/image5.png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5" Type="http://schemas.openxmlformats.org/officeDocument/2006/relationships/image" Target="../media/image8.emf"/><Relationship Id="rId4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9525</xdr:rowOff>
    </xdr:to>
    <xdr:pic>
      <xdr:nvPicPr>
        <xdr:cNvPr id="41" name="Рисунок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86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657225</xdr:colOff>
      <xdr:row>2</xdr:row>
      <xdr:rowOff>161925</xdr:rowOff>
    </xdr:from>
    <xdr:to>
      <xdr:col>6</xdr:col>
      <xdr:colOff>333375</xdr:colOff>
      <xdr:row>21</xdr:row>
      <xdr:rowOff>161925</xdr:rowOff>
    </xdr:to>
    <xdr:pic>
      <xdr:nvPicPr>
        <xdr:cNvPr id="26" name="Рисунок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561975"/>
          <a:ext cx="3181350" cy="437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29</xdr:row>
          <xdr:rowOff>9525</xdr:rowOff>
        </xdr:from>
        <xdr:to>
          <xdr:col>5</xdr:col>
          <xdr:colOff>600075</xdr:colOff>
          <xdr:row>29</xdr:row>
          <xdr:rowOff>238125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32</xdr:row>
          <xdr:rowOff>9525</xdr:rowOff>
        </xdr:from>
        <xdr:to>
          <xdr:col>5</xdr:col>
          <xdr:colOff>590550</xdr:colOff>
          <xdr:row>32</xdr:row>
          <xdr:rowOff>238125</xdr:rowOff>
        </xdr:to>
        <xdr:sp macro="" textlink="">
          <xdr:nvSpPr>
            <xdr:cNvPr id="1099" name="Drop Dow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33</xdr:row>
          <xdr:rowOff>9525</xdr:rowOff>
        </xdr:from>
        <xdr:to>
          <xdr:col>5</xdr:col>
          <xdr:colOff>600075</xdr:colOff>
          <xdr:row>33</xdr:row>
          <xdr:rowOff>228600</xdr:rowOff>
        </xdr:to>
        <xdr:sp macro="" textlink="">
          <xdr:nvSpPr>
            <xdr:cNvPr id="1100" name="Drop Dow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30</xdr:row>
          <xdr:rowOff>9525</xdr:rowOff>
        </xdr:from>
        <xdr:to>
          <xdr:col>6</xdr:col>
          <xdr:colOff>0</xdr:colOff>
          <xdr:row>30</xdr:row>
          <xdr:rowOff>238125</xdr:rowOff>
        </xdr:to>
        <xdr:sp macro="" textlink="">
          <xdr:nvSpPr>
            <xdr:cNvPr id="1101" name="Drop Dow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31</xdr:row>
          <xdr:rowOff>9525</xdr:rowOff>
        </xdr:from>
        <xdr:to>
          <xdr:col>5</xdr:col>
          <xdr:colOff>590550</xdr:colOff>
          <xdr:row>31</xdr:row>
          <xdr:rowOff>238125</xdr:rowOff>
        </xdr:to>
        <xdr:sp macro="" textlink="">
          <xdr:nvSpPr>
            <xdr:cNvPr id="1102" name="Drop Down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29</xdr:row>
          <xdr:rowOff>9525</xdr:rowOff>
        </xdr:from>
        <xdr:to>
          <xdr:col>3</xdr:col>
          <xdr:colOff>276225</xdr:colOff>
          <xdr:row>29</xdr:row>
          <xdr:rowOff>238125</xdr:rowOff>
        </xdr:to>
        <xdr:sp macro="" textlink="">
          <xdr:nvSpPr>
            <xdr:cNvPr id="1103" name="Drop Down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32</xdr:row>
          <xdr:rowOff>9525</xdr:rowOff>
        </xdr:from>
        <xdr:to>
          <xdr:col>3</xdr:col>
          <xdr:colOff>495300</xdr:colOff>
          <xdr:row>32</xdr:row>
          <xdr:rowOff>238125</xdr:rowOff>
        </xdr:to>
        <xdr:sp macro="" textlink="">
          <xdr:nvSpPr>
            <xdr:cNvPr id="1104" name="Drop Down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64</xdr:row>
          <xdr:rowOff>0</xdr:rowOff>
        </xdr:from>
        <xdr:to>
          <xdr:col>2</xdr:col>
          <xdr:colOff>9525</xdr:colOff>
          <xdr:row>64</xdr:row>
          <xdr:rowOff>542925</xdr:rowOff>
        </xdr:to>
        <xdr:sp macro="" textlink="">
          <xdr:nvSpPr>
            <xdr:cNvPr id="1105" name="Object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62</xdr:row>
          <xdr:rowOff>0</xdr:rowOff>
        </xdr:from>
        <xdr:to>
          <xdr:col>1</xdr:col>
          <xdr:colOff>1190625</xdr:colOff>
          <xdr:row>62</xdr:row>
          <xdr:rowOff>295275</xdr:rowOff>
        </xdr:to>
        <xdr:sp macro="" textlink="">
          <xdr:nvSpPr>
            <xdr:cNvPr id="1106" name="Object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257175</xdr:rowOff>
        </xdr:from>
        <xdr:to>
          <xdr:col>1</xdr:col>
          <xdr:colOff>1285875</xdr:colOff>
          <xdr:row>71</xdr:row>
          <xdr:rowOff>609600</xdr:rowOff>
        </xdr:to>
        <xdr:sp macro="" textlink="">
          <xdr:nvSpPr>
            <xdr:cNvPr id="1107" name="Object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72</xdr:row>
      <xdr:rowOff>0</xdr:rowOff>
    </xdr:from>
    <xdr:to>
      <xdr:col>2</xdr:col>
      <xdr:colOff>76200</xdr:colOff>
      <xdr:row>72</xdr:row>
      <xdr:rowOff>447675</xdr:rowOff>
    </xdr:to>
    <xdr:pic>
      <xdr:nvPicPr>
        <xdr:cNvPr id="1108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64100"/>
          <a:ext cx="1552575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74</xdr:row>
      <xdr:rowOff>0</xdr:rowOff>
    </xdr:from>
    <xdr:to>
      <xdr:col>2</xdr:col>
      <xdr:colOff>209550</xdr:colOff>
      <xdr:row>75</xdr:row>
      <xdr:rowOff>9525</xdr:rowOff>
    </xdr:to>
    <xdr:pic>
      <xdr:nvPicPr>
        <xdr:cNvPr id="1109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211800"/>
          <a:ext cx="167640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75</xdr:row>
      <xdr:rowOff>19050</xdr:rowOff>
    </xdr:from>
    <xdr:to>
      <xdr:col>1</xdr:col>
      <xdr:colOff>1047750</xdr:colOff>
      <xdr:row>76</xdr:row>
      <xdr:rowOff>0</xdr:rowOff>
    </xdr:to>
    <xdr:pic>
      <xdr:nvPicPr>
        <xdr:cNvPr id="1110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68975"/>
          <a:ext cx="10477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800100</xdr:colOff>
      <xdr:row>60</xdr:row>
      <xdr:rowOff>485775</xdr:rowOff>
    </xdr:to>
    <xdr:pic>
      <xdr:nvPicPr>
        <xdr:cNvPr id="1112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658850"/>
          <a:ext cx="800100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2</xdr:col>
      <xdr:colOff>295275</xdr:colOff>
      <xdr:row>77</xdr:row>
      <xdr:rowOff>514350</xdr:rowOff>
    </xdr:to>
    <xdr:pic>
      <xdr:nvPicPr>
        <xdr:cNvPr id="1113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935700"/>
          <a:ext cx="1771650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1238250</xdr:colOff>
      <xdr:row>80</xdr:row>
      <xdr:rowOff>0</xdr:rowOff>
    </xdr:to>
    <xdr:pic>
      <xdr:nvPicPr>
        <xdr:cNvPr id="1114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640550"/>
          <a:ext cx="1238250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ctrlProp" Target="../ctrlProps/ctrlProp5.xml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12" Type="http://schemas.openxmlformats.org/officeDocument/2006/relationships/ctrlProp" Target="../ctrlProps/ctrlProp4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ctrlProp" Target="../ctrlProps/ctrlProp3.xml"/><Relationship Id="rId5" Type="http://schemas.openxmlformats.org/officeDocument/2006/relationships/oleObject" Target="../embeddings/oleObject2.bin"/><Relationship Id="rId15" Type="http://schemas.openxmlformats.org/officeDocument/2006/relationships/ctrlProp" Target="../ctrlProps/ctrlProp7.xml"/><Relationship Id="rId10" Type="http://schemas.openxmlformats.org/officeDocument/2006/relationships/ctrlProp" Target="../ctrlProps/ctrlProp2.xml"/><Relationship Id="rId4" Type="http://schemas.openxmlformats.org/officeDocument/2006/relationships/image" Target="../media/image1.emf"/><Relationship Id="rId9" Type="http://schemas.openxmlformats.org/officeDocument/2006/relationships/ctrlProp" Target="../ctrlProps/ctrlProp1.xml"/><Relationship Id="rId1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O219"/>
  <sheetViews>
    <sheetView tabSelected="1" topLeftCell="B1" zoomScale="70" zoomScaleNormal="70" workbookViewId="0">
      <selection activeCell="B30" sqref="B30:F30"/>
    </sheetView>
  </sheetViews>
  <sheetFormatPr defaultRowHeight="15" x14ac:dyDescent="0.25"/>
  <cols>
    <col min="2" max="2" width="22.140625" customWidth="1"/>
    <col min="3" max="3" width="15.140625" customWidth="1"/>
    <col min="4" max="4" width="12.7109375" customWidth="1"/>
    <col min="5" max="5" width="15.5703125" bestFit="1" customWidth="1"/>
    <col min="7" max="7" width="15.5703125" customWidth="1"/>
    <col min="8" max="8" width="13.7109375" customWidth="1"/>
    <col min="11" max="11" width="10.28515625" customWidth="1"/>
    <col min="12" max="12" width="20.85546875" customWidth="1"/>
    <col min="15" max="15" width="9.140625" customWidth="1"/>
    <col min="26" max="31" width="11.140625" customWidth="1"/>
    <col min="32" max="32" width="8" customWidth="1"/>
    <col min="33" max="33" width="20.85546875" customWidth="1"/>
    <col min="34" max="34" width="14.7109375" customWidth="1"/>
    <col min="37" max="37" width="14.85546875" customWidth="1"/>
    <col min="39" max="39" width="12.140625" customWidth="1"/>
    <col min="40" max="40" width="12.7109375" customWidth="1"/>
    <col min="41" max="41" width="11.28515625" customWidth="1"/>
    <col min="42" max="42" width="10.140625" customWidth="1"/>
    <col min="44" max="44" width="16.85546875" customWidth="1"/>
    <col min="47" max="47" width="13.42578125" customWidth="1"/>
    <col min="48" max="48" width="16.5703125" customWidth="1"/>
    <col min="49" max="49" width="12" customWidth="1"/>
    <col min="50" max="50" width="10.28515625" customWidth="1"/>
    <col min="51" max="51" width="11.28515625" customWidth="1"/>
  </cols>
  <sheetData>
    <row r="1" spans="1:93" ht="15.75" customHeight="1" x14ac:dyDescent="0.35">
      <c r="A1" s="251" t="s">
        <v>25</v>
      </c>
      <c r="B1" s="252"/>
      <c r="C1" s="252"/>
      <c r="D1" s="252"/>
      <c r="E1" s="252"/>
      <c r="F1" s="252"/>
      <c r="G1" s="252"/>
      <c r="H1" s="252"/>
      <c r="I1" s="252"/>
      <c r="J1" s="252"/>
      <c r="L1" s="255" t="s">
        <v>38</v>
      </c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85"/>
      <c r="Y1" s="85"/>
      <c r="Z1" s="85"/>
      <c r="AA1" s="35"/>
      <c r="AB1" s="35"/>
      <c r="AC1" s="35"/>
      <c r="AD1" s="35"/>
      <c r="AE1" s="35"/>
      <c r="AF1" s="35"/>
      <c r="AG1" s="236"/>
      <c r="AH1" s="236"/>
      <c r="AI1" s="35"/>
      <c r="AJ1" s="35"/>
      <c r="AK1" s="35"/>
      <c r="AL1" s="35"/>
      <c r="AM1" s="219"/>
      <c r="AN1" s="219"/>
      <c r="AO1" s="219"/>
      <c r="AP1" s="219"/>
      <c r="AQ1" s="219"/>
      <c r="AR1" s="219"/>
      <c r="AS1" s="219"/>
      <c r="AT1" s="219"/>
      <c r="AU1" s="35"/>
      <c r="AV1" s="35"/>
      <c r="AW1" s="232"/>
      <c r="AX1" s="232"/>
      <c r="AY1" s="232"/>
      <c r="AZ1" s="232"/>
      <c r="BA1" s="232"/>
      <c r="BB1" s="232"/>
      <c r="BC1" s="35"/>
      <c r="BD1" s="35"/>
      <c r="BE1" s="35"/>
      <c r="BF1" s="35"/>
      <c r="BG1" s="35"/>
      <c r="BH1" s="35"/>
      <c r="BI1" s="35"/>
      <c r="BJ1" s="35"/>
      <c r="BK1" s="35"/>
      <c r="BL1" s="35"/>
    </row>
    <row r="2" spans="1:93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L2" s="253"/>
      <c r="M2" s="253" t="s">
        <v>26</v>
      </c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85"/>
      <c r="Y2" s="87" t="s">
        <v>4</v>
      </c>
      <c r="Z2" s="172" t="s">
        <v>5</v>
      </c>
      <c r="AA2" s="97"/>
      <c r="AB2" s="158"/>
      <c r="AC2" s="97"/>
      <c r="AD2" s="97"/>
      <c r="AE2" s="97"/>
      <c r="AF2" s="35"/>
      <c r="AG2" s="236"/>
      <c r="AH2" s="236"/>
      <c r="AI2" s="178"/>
      <c r="AJ2" s="178"/>
      <c r="AK2" s="178"/>
      <c r="AL2" s="35"/>
      <c r="AM2" s="219"/>
      <c r="AN2" s="219"/>
      <c r="AO2" s="219"/>
      <c r="AP2" s="219"/>
      <c r="AQ2" s="219"/>
      <c r="AR2" s="219"/>
      <c r="AS2" s="219"/>
      <c r="AT2" s="219"/>
      <c r="AU2" s="35"/>
      <c r="AV2" s="41"/>
      <c r="AW2" s="39"/>
      <c r="AX2" s="39"/>
      <c r="AY2" s="39"/>
      <c r="AZ2" s="39"/>
      <c r="BA2" s="39"/>
      <c r="BB2" s="39"/>
      <c r="BC2" s="35"/>
      <c r="BD2" s="35"/>
      <c r="BE2" s="35"/>
      <c r="BF2" s="35"/>
      <c r="BG2" s="35"/>
      <c r="BH2" s="35"/>
      <c r="BI2" s="35"/>
      <c r="BJ2" s="35"/>
      <c r="BK2" s="35"/>
      <c r="BL2" s="35"/>
    </row>
    <row r="3" spans="1:93" ht="15.7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L3" s="254"/>
      <c r="M3" s="87" t="s">
        <v>27</v>
      </c>
      <c r="N3" s="87" t="s">
        <v>28</v>
      </c>
      <c r="O3" s="87" t="s">
        <v>29</v>
      </c>
      <c r="P3" s="87" t="s">
        <v>30</v>
      </c>
      <c r="Q3" s="87" t="s">
        <v>31</v>
      </c>
      <c r="R3" s="87" t="s">
        <v>32</v>
      </c>
      <c r="S3" s="87" t="s">
        <v>33</v>
      </c>
      <c r="T3" s="87" t="s">
        <v>34</v>
      </c>
      <c r="U3" s="87" t="s">
        <v>35</v>
      </c>
      <c r="V3" s="87" t="s">
        <v>36</v>
      </c>
      <c r="W3" s="87" t="s">
        <v>37</v>
      </c>
      <c r="X3" s="103" t="s">
        <v>27</v>
      </c>
      <c r="Y3" s="89"/>
      <c r="Z3" s="89"/>
      <c r="AA3" s="98"/>
      <c r="AB3" s="98"/>
      <c r="AC3" s="98"/>
      <c r="AD3" s="98"/>
      <c r="AE3" s="98"/>
      <c r="AF3" s="35"/>
      <c r="AG3" s="221"/>
      <c r="AH3" s="221"/>
      <c r="AI3" s="151"/>
      <c r="AJ3" s="151"/>
      <c r="AK3" s="151"/>
      <c r="AL3" s="35"/>
      <c r="AM3" s="219"/>
      <c r="AN3" s="219"/>
      <c r="AO3" s="219"/>
      <c r="AP3" s="219"/>
      <c r="AQ3" s="219"/>
      <c r="AR3" s="39"/>
      <c r="AS3" s="39"/>
      <c r="AT3" s="39"/>
      <c r="AU3" s="35"/>
      <c r="AV3" s="39"/>
      <c r="AW3" s="38"/>
      <c r="AX3" s="38"/>
      <c r="AY3" s="38"/>
      <c r="AZ3" s="38"/>
      <c r="BA3" s="38"/>
      <c r="BB3" s="38"/>
      <c r="BC3" s="35"/>
      <c r="BD3" s="35"/>
      <c r="BE3" s="179"/>
      <c r="BF3" s="180"/>
      <c r="BG3" s="180"/>
      <c r="BH3" s="180"/>
      <c r="BI3" s="180"/>
      <c r="BJ3" s="180"/>
      <c r="BK3" s="180"/>
      <c r="BL3" s="35"/>
    </row>
    <row r="4" spans="1:93" ht="15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L4" s="87" t="s">
        <v>39</v>
      </c>
      <c r="M4" s="88">
        <v>4</v>
      </c>
      <c r="N4" s="88">
        <v>15</v>
      </c>
      <c r="O4" s="88">
        <v>20</v>
      </c>
      <c r="P4" s="88">
        <v>25</v>
      </c>
      <c r="Q4" s="88">
        <v>30</v>
      </c>
      <c r="R4" s="88">
        <v>35</v>
      </c>
      <c r="S4" s="88">
        <v>40</v>
      </c>
      <c r="T4" s="88">
        <v>45</v>
      </c>
      <c r="U4" s="88">
        <v>50</v>
      </c>
      <c r="V4" s="88">
        <v>55</v>
      </c>
      <c r="W4" s="88">
        <v>60</v>
      </c>
      <c r="X4" s="103" t="s">
        <v>28</v>
      </c>
      <c r="Y4" s="89"/>
      <c r="Z4" s="89"/>
      <c r="AA4" s="98"/>
      <c r="AB4" s="98"/>
      <c r="AC4" s="98"/>
      <c r="AD4" s="98"/>
      <c r="AE4" s="98"/>
      <c r="AF4" s="35"/>
      <c r="AG4" s="221"/>
      <c r="AH4" s="221"/>
      <c r="AI4" s="151"/>
      <c r="AJ4" s="151"/>
      <c r="AK4" s="151"/>
      <c r="AL4" s="35"/>
      <c r="AM4" s="39"/>
      <c r="AN4" s="257"/>
      <c r="AO4" s="257"/>
      <c r="AP4" s="257"/>
      <c r="AQ4" s="257"/>
      <c r="AR4" s="38"/>
      <c r="AS4" s="38"/>
      <c r="AT4" s="38"/>
      <c r="AU4" s="35"/>
      <c r="AV4" s="39"/>
      <c r="AW4" s="38"/>
      <c r="AX4" s="38"/>
      <c r="AY4" s="38"/>
      <c r="AZ4" s="38"/>
      <c r="BA4" s="38"/>
      <c r="BB4" s="38"/>
      <c r="BC4" s="35"/>
      <c r="BD4" s="35"/>
      <c r="BE4" s="181"/>
      <c r="BF4" s="181"/>
      <c r="BG4" s="181"/>
      <c r="BH4" s="181"/>
      <c r="BI4" s="181"/>
      <c r="BJ4" s="181"/>
      <c r="BK4" s="181"/>
      <c r="BL4" s="35"/>
      <c r="CL4" s="2"/>
      <c r="CM4" s="2"/>
      <c r="CN4" s="2"/>
      <c r="CO4" s="2"/>
    </row>
    <row r="5" spans="1:93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L5" s="87" t="s">
        <v>40</v>
      </c>
      <c r="M5" s="88">
        <v>13</v>
      </c>
      <c r="N5" s="88">
        <v>19</v>
      </c>
      <c r="O5" s="88">
        <v>25</v>
      </c>
      <c r="P5" s="88">
        <v>32</v>
      </c>
      <c r="Q5" s="88">
        <v>38</v>
      </c>
      <c r="R5" s="88">
        <v>45</v>
      </c>
      <c r="S5" s="88">
        <v>51</v>
      </c>
      <c r="T5" s="88">
        <v>58</v>
      </c>
      <c r="U5" s="88">
        <v>64</v>
      </c>
      <c r="V5" s="88">
        <v>71</v>
      </c>
      <c r="W5" s="88">
        <v>77</v>
      </c>
      <c r="X5" s="103" t="s">
        <v>29</v>
      </c>
      <c r="Y5" s="89"/>
      <c r="Z5" s="89"/>
      <c r="AA5" s="98"/>
      <c r="AB5" s="98"/>
      <c r="AC5" s="98"/>
      <c r="AD5" s="98"/>
      <c r="AE5" s="98"/>
      <c r="AF5" s="35"/>
      <c r="AG5" s="182"/>
      <c r="AH5" s="101"/>
      <c r="AI5" s="183"/>
      <c r="AJ5" s="183"/>
      <c r="AK5" s="183"/>
      <c r="AL5" s="35"/>
      <c r="AM5" s="39"/>
      <c r="AN5" s="257"/>
      <c r="AO5" s="257"/>
      <c r="AP5" s="257"/>
      <c r="AQ5" s="257"/>
      <c r="AR5" s="38"/>
      <c r="AS5" s="38"/>
      <c r="AT5" s="38"/>
      <c r="AU5" s="35"/>
      <c r="AV5" s="39"/>
      <c r="AW5" s="38"/>
      <c r="AX5" s="38"/>
      <c r="AY5" s="38"/>
      <c r="AZ5" s="38"/>
      <c r="BA5" s="38"/>
      <c r="BB5" s="38"/>
      <c r="BC5" s="35"/>
      <c r="BD5" s="35"/>
      <c r="BE5" s="181"/>
      <c r="BF5" s="181"/>
      <c r="BG5" s="181"/>
      <c r="BH5" s="181"/>
      <c r="BI5" s="181"/>
      <c r="BJ5" s="181"/>
      <c r="BK5" s="181"/>
      <c r="BL5" s="35"/>
      <c r="CL5" s="1"/>
      <c r="CM5" s="1"/>
      <c r="CN5" s="1"/>
      <c r="CO5" s="1"/>
    </row>
    <row r="6" spans="1:93" ht="15.7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L6" s="87" t="s">
        <v>41</v>
      </c>
      <c r="M6" s="88">
        <v>7.5</v>
      </c>
      <c r="N6" s="88">
        <v>11</v>
      </c>
      <c r="O6" s="88">
        <v>15</v>
      </c>
      <c r="P6" s="88">
        <v>18.5</v>
      </c>
      <c r="Q6" s="88">
        <v>22</v>
      </c>
      <c r="R6" s="88">
        <v>22.5</v>
      </c>
      <c r="S6" s="88">
        <v>29</v>
      </c>
      <c r="T6" s="88">
        <v>32</v>
      </c>
      <c r="U6" s="88">
        <v>36</v>
      </c>
      <c r="V6" s="88">
        <v>39.5</v>
      </c>
      <c r="W6" s="88">
        <v>43</v>
      </c>
      <c r="X6" s="103" t="s">
        <v>30</v>
      </c>
      <c r="Y6" s="89"/>
      <c r="Z6" s="89"/>
      <c r="AA6" s="98"/>
      <c r="AB6" s="98"/>
      <c r="AC6" s="98"/>
      <c r="AD6" s="98"/>
      <c r="AE6" s="98"/>
      <c r="AF6" s="35"/>
      <c r="AG6" s="182"/>
      <c r="AH6" s="101"/>
      <c r="AI6" s="183"/>
      <c r="AJ6" s="183"/>
      <c r="AK6" s="183"/>
      <c r="AL6" s="35"/>
      <c r="AM6" s="39"/>
      <c r="AN6" s="257"/>
      <c r="AO6" s="257"/>
      <c r="AP6" s="257"/>
      <c r="AQ6" s="257"/>
      <c r="AR6" s="38"/>
      <c r="AS6" s="38"/>
      <c r="AT6" s="38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184"/>
      <c r="BF6" s="181"/>
      <c r="BG6" s="181"/>
      <c r="BH6" s="181"/>
      <c r="BI6" s="181"/>
      <c r="BJ6" s="181"/>
      <c r="BK6" s="181"/>
      <c r="BL6" s="35"/>
      <c r="CL6" s="1"/>
      <c r="CM6" s="1"/>
      <c r="CN6" s="1"/>
      <c r="CO6" s="1"/>
    </row>
    <row r="7" spans="1:93" ht="18.75" x14ac:dyDescent="0.3">
      <c r="A7" s="3"/>
      <c r="B7" s="3"/>
      <c r="C7" s="3"/>
      <c r="D7" s="3"/>
      <c r="E7" s="3"/>
      <c r="F7" s="3"/>
      <c r="G7" s="3"/>
      <c r="H7" s="3"/>
      <c r="I7" s="3"/>
      <c r="J7" s="3"/>
      <c r="L7" s="87" t="s">
        <v>42</v>
      </c>
      <c r="M7" s="88">
        <v>1</v>
      </c>
      <c r="N7" s="88">
        <v>8.5</v>
      </c>
      <c r="O7" s="88">
        <v>11.5</v>
      </c>
      <c r="P7" s="88">
        <v>14.5</v>
      </c>
      <c r="Q7" s="88">
        <v>17</v>
      </c>
      <c r="R7" s="88">
        <v>19.5</v>
      </c>
      <c r="S7" s="88">
        <v>22</v>
      </c>
      <c r="T7" s="88">
        <v>25</v>
      </c>
      <c r="U7" s="88">
        <v>27.5</v>
      </c>
      <c r="V7" s="88">
        <v>30</v>
      </c>
      <c r="W7" s="88">
        <v>33</v>
      </c>
      <c r="X7" s="103" t="s">
        <v>31</v>
      </c>
      <c r="Y7" s="91">
        <v>4</v>
      </c>
      <c r="Z7" s="173">
        <v>2</v>
      </c>
      <c r="AA7" s="98"/>
      <c r="AB7" s="98"/>
      <c r="AC7" s="98"/>
      <c r="AD7" s="98"/>
      <c r="AE7" s="98"/>
      <c r="AF7" s="35"/>
      <c r="AG7" s="99"/>
      <c r="AH7" s="101"/>
      <c r="AI7" s="183"/>
      <c r="AJ7" s="183"/>
      <c r="AK7" s="183"/>
      <c r="AL7" s="35"/>
      <c r="AM7" s="39"/>
      <c r="AN7" s="257"/>
      <c r="AO7" s="257"/>
      <c r="AP7" s="257"/>
      <c r="AQ7" s="257"/>
      <c r="AR7" s="38"/>
      <c r="AS7" s="38"/>
      <c r="AT7" s="38"/>
      <c r="AU7" s="35"/>
      <c r="AV7" s="38"/>
      <c r="AW7" s="38"/>
      <c r="AX7" s="38"/>
      <c r="AY7" s="38"/>
      <c r="AZ7" s="38"/>
      <c r="BA7" s="38"/>
      <c r="BB7" s="38"/>
      <c r="BC7" s="35"/>
      <c r="BD7" s="35"/>
      <c r="BE7" s="184"/>
      <c r="BF7" s="181"/>
      <c r="BG7" s="181"/>
      <c r="BH7" s="181"/>
      <c r="BI7" s="181"/>
      <c r="BJ7" s="181"/>
      <c r="BK7" s="181"/>
      <c r="BL7" s="35"/>
      <c r="CL7" s="1"/>
      <c r="CM7" s="1"/>
      <c r="CN7" s="1"/>
      <c r="CO7" s="1"/>
    </row>
    <row r="8" spans="1:93" ht="19.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L8" s="87" t="s">
        <v>43</v>
      </c>
      <c r="M8" s="88">
        <v>1.2</v>
      </c>
      <c r="N8" s="88">
        <v>1.6</v>
      </c>
      <c r="O8" s="88">
        <v>1.9</v>
      </c>
      <c r="P8" s="88">
        <v>2.2000000000000002</v>
      </c>
      <c r="Q8" s="88">
        <v>2.6</v>
      </c>
      <c r="R8" s="88">
        <v>2.8</v>
      </c>
      <c r="S8" s="88">
        <v>3</v>
      </c>
      <c r="T8" s="88">
        <v>3.2</v>
      </c>
      <c r="U8" s="88">
        <v>3.5</v>
      </c>
      <c r="V8" s="88">
        <v>3.8</v>
      </c>
      <c r="W8" s="88">
        <v>4.0999999999999996</v>
      </c>
      <c r="X8" s="103" t="s">
        <v>32</v>
      </c>
      <c r="Y8" s="89"/>
      <c r="Z8" s="89"/>
      <c r="AA8" s="98"/>
      <c r="AB8" s="98"/>
      <c r="AC8" s="98"/>
      <c r="AD8" s="98"/>
      <c r="AE8" s="98"/>
      <c r="AF8" s="35"/>
      <c r="AG8" s="99"/>
      <c r="AH8" s="101"/>
      <c r="AI8" s="183"/>
      <c r="AJ8" s="183"/>
      <c r="AK8" s="183"/>
      <c r="AL8" s="35"/>
      <c r="AM8" s="39"/>
      <c r="AN8" s="273"/>
      <c r="AO8" s="273"/>
      <c r="AP8" s="273"/>
      <c r="AQ8" s="273"/>
      <c r="AR8" s="38"/>
      <c r="AS8" s="38"/>
      <c r="AT8" s="38"/>
      <c r="AU8" s="35"/>
      <c r="AV8" s="38"/>
      <c r="AW8" s="38"/>
      <c r="AX8" s="38"/>
      <c r="AY8" s="38"/>
      <c r="AZ8" s="38"/>
      <c r="BA8" s="38"/>
      <c r="BB8" s="38"/>
      <c r="BC8" s="35"/>
      <c r="BD8" s="35"/>
      <c r="BE8" s="184"/>
      <c r="BF8" s="181"/>
      <c r="BG8" s="181"/>
      <c r="BH8" s="181"/>
      <c r="BI8" s="181"/>
      <c r="BJ8" s="181"/>
      <c r="BK8" s="181"/>
      <c r="BL8" s="35"/>
      <c r="CL8" s="1"/>
      <c r="CM8" s="1"/>
      <c r="CN8" s="1"/>
      <c r="CO8" s="1"/>
    </row>
    <row r="9" spans="1:93" ht="20.25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L9" s="87" t="s">
        <v>44</v>
      </c>
      <c r="M9" s="88">
        <v>0.8</v>
      </c>
      <c r="N9" s="88">
        <v>1.1000000000000001</v>
      </c>
      <c r="O9" s="88">
        <v>1.3</v>
      </c>
      <c r="P9" s="88">
        <v>1.5</v>
      </c>
      <c r="Q9" s="88">
        <v>1.8</v>
      </c>
      <c r="R9" s="88">
        <v>2</v>
      </c>
      <c r="S9" s="88">
        <v>2.1</v>
      </c>
      <c r="T9" s="88">
        <v>2.2000000000000002</v>
      </c>
      <c r="U9" s="88">
        <v>2.5</v>
      </c>
      <c r="V9" s="88">
        <v>2.7</v>
      </c>
      <c r="W9" s="88">
        <v>3</v>
      </c>
      <c r="X9" s="103" t="s">
        <v>33</v>
      </c>
      <c r="Y9" s="89"/>
      <c r="Z9" s="89"/>
      <c r="AA9" s="98"/>
      <c r="AB9" s="98"/>
      <c r="AC9" s="98"/>
      <c r="AD9" s="98"/>
      <c r="AE9" s="98"/>
      <c r="AF9" s="35"/>
      <c r="AG9" s="99"/>
      <c r="AH9" s="101"/>
      <c r="AI9" s="183"/>
      <c r="AJ9" s="183"/>
      <c r="AK9" s="183"/>
      <c r="AL9" s="35"/>
      <c r="AM9" s="39"/>
      <c r="AN9" s="273"/>
      <c r="AO9" s="273"/>
      <c r="AP9" s="273"/>
      <c r="AQ9" s="273"/>
      <c r="AR9" s="38"/>
      <c r="AS9" s="38"/>
      <c r="AT9" s="38"/>
      <c r="AU9" s="35"/>
      <c r="AV9" s="185"/>
      <c r="AW9" s="38"/>
      <c r="AX9" s="38"/>
      <c r="AY9" s="38"/>
      <c r="AZ9" s="38"/>
      <c r="BA9" s="38"/>
      <c r="BB9" s="38"/>
      <c r="BC9" s="35"/>
      <c r="BD9" s="35"/>
      <c r="BE9" s="184"/>
      <c r="BF9" s="181"/>
      <c r="BG9" s="181"/>
      <c r="BH9" s="181"/>
      <c r="BI9" s="181"/>
      <c r="BJ9" s="181"/>
      <c r="BK9" s="181"/>
      <c r="BL9" s="35"/>
    </row>
    <row r="10" spans="1:93" ht="18.75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L10" s="87" t="s">
        <v>45</v>
      </c>
      <c r="M10" s="88">
        <v>1.6</v>
      </c>
      <c r="N10" s="88">
        <v>2</v>
      </c>
      <c r="O10" s="88">
        <v>2.5</v>
      </c>
      <c r="P10" s="88">
        <v>2.9</v>
      </c>
      <c r="Q10" s="88">
        <v>3.4</v>
      </c>
      <c r="R10" s="88">
        <v>3.6</v>
      </c>
      <c r="S10" s="88">
        <v>3.9</v>
      </c>
      <c r="T10" s="88">
        <v>4.2</v>
      </c>
      <c r="U10" s="88">
        <v>4.5999999999999996</v>
      </c>
      <c r="V10" s="88">
        <v>4.9000000000000004</v>
      </c>
      <c r="W10" s="88">
        <v>5.3</v>
      </c>
      <c r="X10" s="103" t="s">
        <v>34</v>
      </c>
      <c r="Y10" s="89"/>
      <c r="Z10" s="89"/>
      <c r="AA10" s="98"/>
      <c r="AB10" s="98"/>
      <c r="AC10" s="98"/>
      <c r="AD10" s="98"/>
      <c r="AE10" s="98"/>
      <c r="AF10" s="35"/>
      <c r="AG10" s="35"/>
      <c r="AH10" s="35"/>
      <c r="AI10" s="35"/>
      <c r="AJ10" s="35"/>
      <c r="AK10" s="35"/>
      <c r="AL10" s="35"/>
      <c r="AM10" s="35"/>
      <c r="AN10" s="36"/>
      <c r="AO10" s="36"/>
      <c r="AP10" s="36"/>
      <c r="AQ10" s="36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184"/>
      <c r="BF10" s="181"/>
      <c r="BG10" s="181"/>
      <c r="BH10" s="181"/>
      <c r="BI10" s="181"/>
      <c r="BJ10" s="181"/>
      <c r="BK10" s="181"/>
      <c r="BL10" s="35"/>
    </row>
    <row r="11" spans="1:93" ht="16.5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L11" s="87" t="s">
        <v>46</v>
      </c>
      <c r="M11" s="88">
        <v>18</v>
      </c>
      <c r="N11" s="88">
        <v>23</v>
      </c>
      <c r="O11" s="88">
        <v>27</v>
      </c>
      <c r="P11" s="88">
        <v>30</v>
      </c>
      <c r="Q11" s="88">
        <v>32.5</v>
      </c>
      <c r="R11" s="88">
        <v>34.5</v>
      </c>
      <c r="S11" s="88">
        <v>36</v>
      </c>
      <c r="T11" s="88">
        <v>37.5</v>
      </c>
      <c r="U11" s="88">
        <v>39</v>
      </c>
      <c r="V11" s="88">
        <v>39.5</v>
      </c>
      <c r="W11" s="88">
        <v>40</v>
      </c>
      <c r="X11" s="103" t="s">
        <v>35</v>
      </c>
      <c r="Y11" s="89"/>
      <c r="Z11" s="89"/>
      <c r="AA11" s="98"/>
      <c r="AB11" s="98"/>
      <c r="AC11" s="98"/>
      <c r="AD11" s="98"/>
      <c r="AE11" s="98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6"/>
      <c r="AR11" s="218"/>
      <c r="AS11" s="218"/>
      <c r="AT11" s="218"/>
      <c r="AU11" s="218"/>
      <c r="AV11" s="35"/>
      <c r="AW11" s="40"/>
      <c r="AX11" s="40"/>
      <c r="AY11" s="40"/>
      <c r="AZ11" s="40"/>
      <c r="BA11" s="35"/>
      <c r="BB11" s="35"/>
      <c r="BC11" s="35"/>
      <c r="BD11" s="35"/>
      <c r="BE11" s="184"/>
      <c r="BF11" s="181"/>
      <c r="BG11" s="181"/>
      <c r="BH11" s="181"/>
      <c r="BI11" s="181"/>
      <c r="BJ11" s="181"/>
      <c r="BK11" s="181"/>
      <c r="BL11" s="35"/>
    </row>
    <row r="12" spans="1:93" ht="18.75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L12" s="87" t="s">
        <v>47</v>
      </c>
      <c r="M12" s="88">
        <v>15</v>
      </c>
      <c r="N12" s="88">
        <v>20</v>
      </c>
      <c r="O12" s="88">
        <v>23</v>
      </c>
      <c r="P12" s="88">
        <v>26</v>
      </c>
      <c r="Q12" s="88">
        <v>29</v>
      </c>
      <c r="R12" s="88">
        <v>31</v>
      </c>
      <c r="S12" s="88">
        <v>32</v>
      </c>
      <c r="T12" s="88">
        <v>34</v>
      </c>
      <c r="U12" s="88">
        <v>35</v>
      </c>
      <c r="V12" s="88">
        <v>36</v>
      </c>
      <c r="W12" s="88">
        <v>37</v>
      </c>
      <c r="X12" s="103" t="s">
        <v>36</v>
      </c>
      <c r="Y12" s="89"/>
      <c r="Z12" s="89"/>
      <c r="AA12" s="98"/>
      <c r="AB12" s="98"/>
      <c r="AC12" s="98"/>
      <c r="AD12" s="98"/>
      <c r="AE12" s="98"/>
      <c r="AF12" s="35"/>
      <c r="AG12" s="35"/>
      <c r="AH12" s="38"/>
      <c r="AI12" s="35"/>
      <c r="AJ12" s="35"/>
      <c r="AK12" s="35"/>
      <c r="AL12" s="35"/>
      <c r="AM12" s="35"/>
      <c r="AN12" s="35"/>
      <c r="AO12" s="35"/>
      <c r="AP12" s="35"/>
      <c r="AQ12" s="36"/>
      <c r="AR12" s="39"/>
      <c r="AS12" s="219"/>
      <c r="AT12" s="219"/>
      <c r="AU12" s="219"/>
      <c r="AV12" s="35"/>
      <c r="AW12" s="39"/>
      <c r="AX12" s="41"/>
      <c r="AY12" s="41"/>
      <c r="AZ12" s="41"/>
      <c r="BA12" s="35"/>
      <c r="BB12" s="35"/>
      <c r="BC12" s="35"/>
      <c r="BD12" s="35"/>
      <c r="BE12" s="184"/>
      <c r="BF12" s="181"/>
      <c r="BG12" s="181"/>
      <c r="BH12" s="181"/>
      <c r="BI12" s="181"/>
      <c r="BJ12" s="181"/>
      <c r="BK12" s="181"/>
      <c r="BL12" s="35"/>
    </row>
    <row r="13" spans="1:93" ht="18.7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L13" s="87" t="s">
        <v>48</v>
      </c>
      <c r="M13" s="90">
        <v>12.6</v>
      </c>
      <c r="N13" s="90">
        <v>16.3</v>
      </c>
      <c r="O13" s="88">
        <v>20</v>
      </c>
      <c r="P13" s="88">
        <v>23</v>
      </c>
      <c r="Q13" s="88">
        <v>25</v>
      </c>
      <c r="R13" s="88">
        <v>27</v>
      </c>
      <c r="S13" s="88">
        <v>28.5</v>
      </c>
      <c r="T13" s="88">
        <v>30.5</v>
      </c>
      <c r="U13" s="88">
        <v>32</v>
      </c>
      <c r="V13" s="88">
        <v>33</v>
      </c>
      <c r="W13" s="88">
        <v>37</v>
      </c>
      <c r="X13" s="103" t="s">
        <v>37</v>
      </c>
      <c r="Y13" s="91">
        <v>10</v>
      </c>
      <c r="Z13" s="173">
        <f>Z7</f>
        <v>2</v>
      </c>
      <c r="AA13" s="98"/>
      <c r="AB13" s="98"/>
      <c r="AC13" s="98"/>
      <c r="AD13" s="98"/>
      <c r="AE13" s="98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6"/>
      <c r="AR13" s="39"/>
      <c r="AS13" s="35"/>
      <c r="AT13" s="36"/>
      <c r="AU13" s="36"/>
      <c r="AV13" s="35"/>
      <c r="AW13" s="39"/>
      <c r="AX13" s="35"/>
      <c r="AY13" s="36"/>
      <c r="AZ13" s="36"/>
      <c r="BA13" s="35"/>
      <c r="BB13" s="35"/>
      <c r="BC13" s="35"/>
      <c r="BD13" s="35"/>
      <c r="BE13" s="184"/>
      <c r="BF13" s="181"/>
      <c r="BG13" s="181"/>
      <c r="BH13" s="181"/>
      <c r="BI13" s="181"/>
      <c r="BJ13" s="181"/>
      <c r="BK13" s="181"/>
      <c r="BL13" s="35"/>
    </row>
    <row r="14" spans="1:93" ht="18.75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L14" s="87" t="s">
        <v>49</v>
      </c>
      <c r="M14" s="90">
        <v>1.57</v>
      </c>
      <c r="N14" s="90">
        <v>1.61</v>
      </c>
      <c r="O14" s="88">
        <v>1.66</v>
      </c>
      <c r="P14" s="88">
        <v>1.71</v>
      </c>
      <c r="Q14" s="88">
        <v>1.76</v>
      </c>
      <c r="R14" s="88">
        <v>1.81</v>
      </c>
      <c r="S14" s="88">
        <v>1.86</v>
      </c>
      <c r="T14" s="88">
        <v>1.9</v>
      </c>
      <c r="U14" s="88">
        <v>1.94</v>
      </c>
      <c r="V14" s="88">
        <v>1.98</v>
      </c>
      <c r="W14" s="88">
        <v>2.02</v>
      </c>
      <c r="X14" s="102"/>
      <c r="Y14" s="89"/>
      <c r="Z14" s="89"/>
      <c r="AA14" s="98"/>
      <c r="AB14" s="98"/>
      <c r="AC14" s="98"/>
      <c r="AD14" s="98"/>
      <c r="AE14" s="98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6"/>
      <c r="AR14" s="39"/>
      <c r="AS14" s="35"/>
      <c r="AT14" s="36"/>
      <c r="AU14" s="36"/>
      <c r="AV14" s="35"/>
      <c r="AW14" s="39"/>
      <c r="AX14" s="35"/>
      <c r="AY14" s="36"/>
      <c r="AZ14" s="36"/>
      <c r="BA14" s="35"/>
      <c r="BB14" s="35"/>
      <c r="BC14" s="35"/>
      <c r="BD14" s="35"/>
      <c r="BE14" s="184"/>
      <c r="BF14" s="181"/>
      <c r="BG14" s="181"/>
      <c r="BH14" s="181"/>
      <c r="BI14" s="181"/>
      <c r="BJ14" s="181"/>
      <c r="BK14" s="181"/>
      <c r="BL14" s="35"/>
    </row>
    <row r="15" spans="1:93" ht="18.7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L15" s="87" t="s">
        <v>50</v>
      </c>
      <c r="M15" s="90">
        <v>1.56</v>
      </c>
      <c r="N15" s="90">
        <v>1.58</v>
      </c>
      <c r="O15" s="88">
        <v>1.62</v>
      </c>
      <c r="P15" s="88">
        <v>1.65</v>
      </c>
      <c r="Q15" s="88">
        <v>1.69</v>
      </c>
      <c r="R15" s="88">
        <v>1.72</v>
      </c>
      <c r="S15" s="88">
        <v>1.76</v>
      </c>
      <c r="T15" s="88">
        <v>1.8</v>
      </c>
      <c r="U15" s="88">
        <v>1.84</v>
      </c>
      <c r="V15" s="88">
        <v>1.87</v>
      </c>
      <c r="W15" s="88">
        <v>1.91</v>
      </c>
      <c r="X15" s="102"/>
      <c r="Y15" s="91">
        <v>12</v>
      </c>
      <c r="Z15" s="173">
        <f>Z7</f>
        <v>2</v>
      </c>
      <c r="AA15" s="98"/>
      <c r="AB15" s="98"/>
      <c r="AC15" s="98"/>
      <c r="AD15" s="98"/>
      <c r="AE15" s="98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6"/>
      <c r="AR15" s="39"/>
      <c r="AS15" s="35"/>
      <c r="AT15" s="36"/>
      <c r="AU15" s="36"/>
      <c r="AV15" s="35"/>
      <c r="AW15" s="39"/>
      <c r="AX15" s="35"/>
      <c r="AY15" s="36"/>
      <c r="AZ15" s="36"/>
      <c r="BA15" s="35"/>
      <c r="BB15" s="35"/>
      <c r="BC15" s="35"/>
      <c r="BD15" s="35"/>
      <c r="BE15" s="184"/>
      <c r="BF15" s="181"/>
      <c r="BG15" s="181"/>
      <c r="BH15" s="181"/>
      <c r="BI15" s="181"/>
      <c r="BJ15" s="181"/>
      <c r="BK15" s="181"/>
      <c r="BL15" s="35"/>
    </row>
    <row r="16" spans="1:93" ht="18.75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L16" s="87" t="s">
        <v>51</v>
      </c>
      <c r="M16" s="90">
        <v>4.5</v>
      </c>
      <c r="N16" s="90">
        <v>4.4000000000000004</v>
      </c>
      <c r="O16" s="88">
        <v>4.1500000000000004</v>
      </c>
      <c r="P16" s="88">
        <v>3.85</v>
      </c>
      <c r="Q16" s="88">
        <v>3.55</v>
      </c>
      <c r="R16" s="88">
        <v>3.25</v>
      </c>
      <c r="S16" s="88">
        <v>3</v>
      </c>
      <c r="T16" s="88">
        <v>2.83</v>
      </c>
      <c r="U16" s="88">
        <v>2.63</v>
      </c>
      <c r="V16" s="88">
        <v>2.5</v>
      </c>
      <c r="W16" s="88">
        <v>2.4</v>
      </c>
      <c r="X16" s="102"/>
      <c r="Y16" s="89"/>
      <c r="Z16" s="89"/>
      <c r="AA16" s="98"/>
      <c r="AB16" s="98"/>
      <c r="AC16" s="98"/>
      <c r="AD16" s="98"/>
      <c r="AE16" s="98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6"/>
      <c r="AR16" s="39"/>
      <c r="AS16" s="35"/>
      <c r="AT16" s="36"/>
      <c r="AU16" s="36"/>
      <c r="AV16" s="35"/>
      <c r="AW16" s="39"/>
      <c r="AX16" s="35"/>
      <c r="AY16" s="36"/>
      <c r="AZ16" s="36"/>
      <c r="BA16" s="35"/>
      <c r="BB16" s="35"/>
      <c r="BC16" s="35"/>
      <c r="BD16" s="35"/>
      <c r="BE16" s="184"/>
      <c r="BF16" s="181"/>
      <c r="BG16" s="181"/>
      <c r="BH16" s="181"/>
      <c r="BI16" s="181"/>
      <c r="BJ16" s="181"/>
      <c r="BK16" s="181"/>
      <c r="BL16" s="35"/>
    </row>
    <row r="17" spans="1:64" ht="18.75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L17" s="87" t="s">
        <v>52</v>
      </c>
      <c r="M17" s="90">
        <v>3.75</v>
      </c>
      <c r="N17" s="90">
        <v>3.7</v>
      </c>
      <c r="O17" s="88">
        <v>3.59</v>
      </c>
      <c r="P17" s="88">
        <v>3.44</v>
      </c>
      <c r="Q17" s="88">
        <v>3.28</v>
      </c>
      <c r="R17" s="88">
        <v>3.1</v>
      </c>
      <c r="S17" s="88">
        <v>2.93</v>
      </c>
      <c r="T17" s="88">
        <v>2.72</v>
      </c>
      <c r="U17" s="88">
        <v>2.57</v>
      </c>
      <c r="V17" s="88">
        <v>2.4300000000000002</v>
      </c>
      <c r="W17" s="88">
        <v>2.29</v>
      </c>
      <c r="X17" s="102"/>
      <c r="Y17" s="89"/>
      <c r="Z17" s="89"/>
      <c r="AA17" s="98"/>
      <c r="AB17" s="98"/>
      <c r="AC17" s="98"/>
      <c r="AD17" s="98"/>
      <c r="AE17" s="98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6"/>
      <c r="AR17" s="39"/>
      <c r="AS17" s="35"/>
      <c r="AT17" s="36"/>
      <c r="AU17" s="36"/>
      <c r="AV17" s="35"/>
      <c r="AW17" s="39"/>
      <c r="AX17" s="35"/>
      <c r="AY17" s="36"/>
      <c r="AZ17" s="36"/>
      <c r="BA17" s="35"/>
      <c r="BB17" s="35"/>
      <c r="BC17" s="35"/>
      <c r="BD17" s="35"/>
      <c r="BE17" s="184"/>
      <c r="BF17" s="181"/>
      <c r="BG17" s="181"/>
      <c r="BH17" s="181"/>
      <c r="BI17" s="181"/>
      <c r="BJ17" s="181"/>
      <c r="BK17" s="181"/>
      <c r="BL17" s="35"/>
    </row>
    <row r="18" spans="1:64" ht="18.75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L18" s="87" t="s">
        <v>53</v>
      </c>
      <c r="M18" s="90">
        <v>0.5</v>
      </c>
      <c r="N18" s="90">
        <v>0.55000000000000004</v>
      </c>
      <c r="O18" s="88">
        <v>0.65</v>
      </c>
      <c r="P18" s="88">
        <v>0.71</v>
      </c>
      <c r="Q18" s="88">
        <v>0.76</v>
      </c>
      <c r="R18" s="88">
        <v>0.82</v>
      </c>
      <c r="S18" s="88">
        <v>0.91</v>
      </c>
      <c r="T18" s="88">
        <v>0.94</v>
      </c>
      <c r="U18" s="88">
        <v>1.03</v>
      </c>
      <c r="V18" s="88">
        <v>1.1000000000000001</v>
      </c>
      <c r="W18" s="88">
        <v>1.1599999999999999</v>
      </c>
      <c r="X18" s="102"/>
      <c r="Y18" s="89"/>
      <c r="Z18" s="89"/>
      <c r="AA18" s="98"/>
      <c r="AB18" s="98"/>
      <c r="AC18" s="98"/>
      <c r="AD18" s="98"/>
      <c r="AE18" s="98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6"/>
      <c r="AR18" s="39"/>
      <c r="AS18" s="35"/>
      <c r="AT18" s="36"/>
      <c r="AU18" s="36"/>
      <c r="AV18" s="35"/>
      <c r="AW18" s="39"/>
      <c r="AX18" s="35"/>
      <c r="AY18" s="36"/>
      <c r="AZ18" s="36"/>
      <c r="BA18" s="35"/>
      <c r="BB18" s="35"/>
      <c r="BC18" s="35"/>
      <c r="BD18" s="35"/>
      <c r="BE18" s="184"/>
      <c r="BF18" s="181"/>
      <c r="BG18" s="181"/>
      <c r="BH18" s="181"/>
      <c r="BI18" s="181"/>
      <c r="BJ18" s="181"/>
      <c r="BK18" s="181"/>
      <c r="BL18" s="35"/>
    </row>
    <row r="19" spans="1:64" ht="18.75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L19" s="87" t="s">
        <v>54</v>
      </c>
      <c r="M19" s="90">
        <v>0.48</v>
      </c>
      <c r="N19" s="90">
        <v>0.52</v>
      </c>
      <c r="O19" s="88">
        <v>0.57999999999999996</v>
      </c>
      <c r="P19" s="88">
        <v>0.63</v>
      </c>
      <c r="Q19" s="88">
        <v>0.68</v>
      </c>
      <c r="R19" s="88">
        <v>0.72</v>
      </c>
      <c r="S19" s="88">
        <v>0.77</v>
      </c>
      <c r="T19" s="88">
        <v>0.82</v>
      </c>
      <c r="U19" s="88">
        <v>0.86</v>
      </c>
      <c r="V19" s="88">
        <v>0.91</v>
      </c>
      <c r="W19" s="88">
        <v>0.97</v>
      </c>
      <c r="X19" s="102"/>
      <c r="Y19" s="89"/>
      <c r="Z19" s="89"/>
      <c r="AA19" s="98"/>
      <c r="AB19" s="98"/>
      <c r="AC19" s="98"/>
      <c r="AD19" s="98"/>
      <c r="AE19" s="98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6"/>
      <c r="AR19" s="39"/>
      <c r="AS19" s="35"/>
      <c r="AT19" s="36"/>
      <c r="AU19" s="36"/>
      <c r="AV19" s="35"/>
      <c r="AW19" s="39"/>
      <c r="AX19" s="35"/>
      <c r="AY19" s="36"/>
      <c r="AZ19" s="36"/>
      <c r="BA19" s="35"/>
      <c r="BB19" s="35"/>
      <c r="BC19" s="35"/>
      <c r="BD19" s="35"/>
      <c r="BE19" s="184"/>
      <c r="BF19" s="181"/>
      <c r="BG19" s="181"/>
      <c r="BH19" s="181"/>
      <c r="BI19" s="181"/>
      <c r="BJ19" s="181"/>
      <c r="BK19" s="181"/>
      <c r="BL19" s="35"/>
    </row>
    <row r="20" spans="1:64" ht="18.7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L20" s="87" t="s">
        <v>55</v>
      </c>
      <c r="M20" s="90">
        <v>4.05</v>
      </c>
      <c r="N20" s="90">
        <v>3.96</v>
      </c>
      <c r="O20" s="88">
        <v>3.73</v>
      </c>
      <c r="P20" s="88">
        <v>3.46</v>
      </c>
      <c r="Q20" s="88">
        <v>3.2</v>
      </c>
      <c r="R20" s="88">
        <v>2.93</v>
      </c>
      <c r="S20" s="88">
        <v>2.7</v>
      </c>
      <c r="T20" s="88">
        <v>2.5499999999999998</v>
      </c>
      <c r="U20" s="88">
        <v>2.37</v>
      </c>
      <c r="V20" s="88">
        <v>2.25</v>
      </c>
      <c r="W20" s="88">
        <v>2.16</v>
      </c>
      <c r="X20" s="102"/>
      <c r="Y20" s="89"/>
      <c r="Z20" s="89"/>
      <c r="AA20" s="98"/>
      <c r="AB20" s="98"/>
      <c r="AC20" s="98"/>
      <c r="AD20" s="98"/>
      <c r="AE20" s="98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6"/>
      <c r="AR20" s="39"/>
      <c r="AS20" s="35"/>
      <c r="AT20" s="36"/>
      <c r="AU20" s="36"/>
      <c r="AV20" s="35"/>
      <c r="AW20" s="39"/>
      <c r="AX20" s="35"/>
      <c r="AY20" s="36"/>
      <c r="AZ20" s="36"/>
      <c r="BA20" s="35"/>
      <c r="BB20" s="35"/>
      <c r="BC20" s="35"/>
      <c r="BD20" s="35"/>
      <c r="BE20" s="184"/>
      <c r="BF20" s="181"/>
      <c r="BG20" s="181"/>
      <c r="BH20" s="181"/>
      <c r="BI20" s="181"/>
      <c r="BJ20" s="181"/>
      <c r="BK20" s="181"/>
      <c r="BL20" s="35"/>
    </row>
    <row r="21" spans="1:64" ht="18.75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L21" s="87" t="s">
        <v>56</v>
      </c>
      <c r="M21" s="90">
        <v>3.38</v>
      </c>
      <c r="N21" s="90">
        <v>3.33</v>
      </c>
      <c r="O21" s="88">
        <v>3.23</v>
      </c>
      <c r="P21" s="88">
        <v>3.1</v>
      </c>
      <c r="Q21" s="88">
        <v>3</v>
      </c>
      <c r="R21" s="88">
        <v>2.8</v>
      </c>
      <c r="S21" s="88">
        <v>2.64</v>
      </c>
      <c r="T21" s="88">
        <v>2.4500000000000002</v>
      </c>
      <c r="U21" s="88">
        <v>2.31</v>
      </c>
      <c r="V21" s="88">
        <v>2.19</v>
      </c>
      <c r="W21" s="88">
        <v>2.06</v>
      </c>
      <c r="X21" s="85"/>
      <c r="Y21" s="89"/>
      <c r="Z21" s="89"/>
      <c r="AA21" s="98"/>
      <c r="AB21" s="98"/>
      <c r="AC21" s="98"/>
      <c r="AD21" s="98"/>
      <c r="AE21" s="98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6"/>
      <c r="AR21" s="39"/>
      <c r="AS21" s="35"/>
      <c r="AT21" s="36"/>
      <c r="AU21" s="36"/>
      <c r="AV21" s="35"/>
      <c r="AW21" s="39"/>
      <c r="AX21" s="35"/>
      <c r="AY21" s="36"/>
      <c r="AZ21" s="36"/>
      <c r="BA21" s="35"/>
      <c r="BB21" s="35"/>
      <c r="BC21" s="35"/>
      <c r="BD21" s="35"/>
      <c r="BE21" s="184"/>
      <c r="BF21" s="181"/>
      <c r="BG21" s="181"/>
      <c r="BH21" s="181"/>
      <c r="BI21" s="181"/>
      <c r="BJ21" s="181"/>
      <c r="BK21" s="181"/>
      <c r="BL21" s="35"/>
    </row>
    <row r="22" spans="1:64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35"/>
      <c r="AB22" s="35"/>
      <c r="AC22" s="35"/>
      <c r="AD22" s="35"/>
      <c r="AE22" s="35"/>
      <c r="AF22" s="35"/>
      <c r="AG22" s="183"/>
      <c r="AH22" s="183"/>
      <c r="AI22" s="183"/>
      <c r="AJ22" s="183"/>
      <c r="AK22" s="35"/>
      <c r="AL22" s="35"/>
      <c r="AM22" s="35"/>
      <c r="AN22" s="35"/>
      <c r="AO22" s="35"/>
      <c r="AP22" s="35"/>
      <c r="AQ22" s="36"/>
      <c r="AR22" s="39"/>
      <c r="AS22" s="35"/>
      <c r="AT22" s="36"/>
      <c r="AU22" s="36"/>
      <c r="AV22" s="35"/>
      <c r="AW22" s="39"/>
      <c r="AX22" s="35"/>
      <c r="AY22" s="36"/>
      <c r="AZ22" s="36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</row>
    <row r="23" spans="1:64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L23" s="205" t="s">
        <v>61</v>
      </c>
      <c r="M23" s="205"/>
      <c r="N23" s="205"/>
      <c r="O23" s="205"/>
      <c r="P23" s="205"/>
      <c r="Q23" s="95"/>
      <c r="R23" s="95"/>
      <c r="S23" s="95"/>
      <c r="T23" s="92"/>
      <c r="U23" s="92"/>
      <c r="V23" s="92"/>
      <c r="W23" s="92"/>
      <c r="X23" s="93"/>
      <c r="Y23" s="84" t="s">
        <v>4</v>
      </c>
      <c r="Z23" s="174" t="s">
        <v>5</v>
      </c>
      <c r="AA23" s="35"/>
      <c r="AB23" s="35"/>
      <c r="AC23" s="35"/>
      <c r="AD23" s="35"/>
      <c r="AE23" s="35"/>
      <c r="AF23" s="35"/>
      <c r="AG23" s="100"/>
      <c r="AH23" s="186"/>
      <c r="AI23" s="186"/>
      <c r="AJ23" s="186"/>
      <c r="AK23" s="35"/>
      <c r="AL23" s="35"/>
      <c r="AM23" s="35"/>
      <c r="AN23" s="35"/>
      <c r="AO23" s="35"/>
      <c r="AP23" s="35"/>
      <c r="AQ23" s="35"/>
      <c r="AR23" s="39"/>
      <c r="AS23" s="35"/>
      <c r="AT23" s="36"/>
      <c r="AU23" s="36"/>
      <c r="AV23" s="35"/>
      <c r="AW23" s="39"/>
      <c r="AX23" s="35"/>
      <c r="AY23" s="36"/>
      <c r="AZ23" s="36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</row>
    <row r="24" spans="1:64" ht="1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L24" s="256" t="s">
        <v>61</v>
      </c>
      <c r="M24" s="206" t="s">
        <v>1</v>
      </c>
      <c r="N24" s="206"/>
      <c r="O24" s="206"/>
      <c r="P24" s="206"/>
      <c r="Q24" s="94"/>
      <c r="R24" s="95"/>
      <c r="S24" s="95"/>
      <c r="T24" s="94"/>
      <c r="U24" s="94"/>
      <c r="V24" s="94"/>
      <c r="W24" s="94"/>
      <c r="X24" s="94"/>
      <c r="Y24" s="95">
        <v>1</v>
      </c>
      <c r="Z24" s="95"/>
      <c r="AA24" s="99"/>
      <c r="AB24" s="99"/>
      <c r="AC24" s="99"/>
      <c r="AD24" s="99"/>
      <c r="AE24" s="99"/>
      <c r="AF24" s="35"/>
      <c r="AG24" s="187"/>
      <c r="AH24" s="183"/>
      <c r="AI24" s="183"/>
      <c r="AJ24" s="183"/>
      <c r="AK24" s="35"/>
      <c r="AL24" s="35"/>
      <c r="AM24" s="35"/>
      <c r="AN24" s="35"/>
      <c r="AO24" s="35"/>
      <c r="AP24" s="35"/>
      <c r="AQ24" s="35"/>
      <c r="AR24" s="39"/>
      <c r="AS24" s="35"/>
      <c r="AT24" s="36"/>
      <c r="AU24" s="36"/>
      <c r="AV24" s="35"/>
      <c r="AW24" s="39"/>
      <c r="AX24" s="35"/>
      <c r="AY24" s="36"/>
      <c r="AZ24" s="36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</row>
    <row r="25" spans="1:64" ht="35.25" customHeight="1" x14ac:dyDescent="0.25">
      <c r="A25" s="17"/>
      <c r="B25" s="17"/>
      <c r="C25" s="272" t="s">
        <v>8</v>
      </c>
      <c r="D25" s="272"/>
      <c r="E25" s="272"/>
      <c r="F25" s="272"/>
      <c r="G25" s="272"/>
      <c r="H25" s="17"/>
      <c r="I25" s="17"/>
      <c r="J25" s="17"/>
      <c r="L25" s="256"/>
      <c r="M25" s="84" t="s">
        <v>62</v>
      </c>
      <c r="N25" s="84" t="s">
        <v>63</v>
      </c>
      <c r="O25" s="84" t="s">
        <v>64</v>
      </c>
      <c r="P25" s="84" t="s">
        <v>65</v>
      </c>
      <c r="Q25" s="95"/>
      <c r="R25" s="95"/>
      <c r="S25" s="95"/>
      <c r="T25" s="95"/>
      <c r="U25" s="95"/>
      <c r="V25" s="95"/>
      <c r="W25" s="95"/>
      <c r="X25" s="95" t="s">
        <v>62</v>
      </c>
      <c r="Y25" s="96"/>
      <c r="Z25" s="96"/>
      <c r="AA25" s="100"/>
      <c r="AB25" s="100"/>
      <c r="AC25" s="100"/>
      <c r="AD25" s="100"/>
      <c r="AE25" s="100"/>
      <c r="AF25" s="35"/>
      <c r="AG25" s="187"/>
      <c r="AH25" s="183"/>
      <c r="AI25" s="183"/>
      <c r="AJ25" s="183"/>
      <c r="AK25" s="35"/>
      <c r="AL25" s="35"/>
      <c r="AM25" s="35"/>
      <c r="AN25" s="35"/>
      <c r="AO25" s="35"/>
      <c r="AP25" s="35"/>
      <c r="AQ25" s="35"/>
      <c r="AR25" s="39"/>
      <c r="AS25" s="35"/>
      <c r="AT25" s="36"/>
      <c r="AU25" s="36"/>
      <c r="AV25" s="35"/>
      <c r="AW25" s="39"/>
      <c r="AX25" s="35"/>
      <c r="AY25" s="36"/>
      <c r="AZ25" s="36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</row>
    <row r="26" spans="1:64" ht="19.5" customHeight="1" x14ac:dyDescent="0.25">
      <c r="A26" s="18"/>
      <c r="B26" s="237" t="s">
        <v>20</v>
      </c>
      <c r="C26" s="238"/>
      <c r="D26" s="238"/>
      <c r="E26" s="238"/>
      <c r="F26" s="239"/>
      <c r="G26" s="19" t="s">
        <v>59</v>
      </c>
      <c r="H26" s="20">
        <v>135</v>
      </c>
      <c r="I26" s="24" t="s">
        <v>21</v>
      </c>
      <c r="J26" s="18"/>
      <c r="L26" s="84" t="s">
        <v>66</v>
      </c>
      <c r="M26" s="25">
        <v>240</v>
      </c>
      <c r="N26" s="25">
        <v>400</v>
      </c>
      <c r="O26" s="25">
        <v>500</v>
      </c>
      <c r="P26" s="25">
        <v>500</v>
      </c>
      <c r="Q26" s="96"/>
      <c r="R26" s="95"/>
      <c r="S26" s="96"/>
      <c r="T26" s="96"/>
      <c r="U26" s="96"/>
      <c r="V26" s="96"/>
      <c r="W26" s="96"/>
      <c r="X26" s="95" t="s">
        <v>63</v>
      </c>
      <c r="Y26" s="91">
        <v>1</v>
      </c>
      <c r="Z26" s="173">
        <v>3</v>
      </c>
      <c r="AA26" s="101"/>
      <c r="AB26" s="101"/>
      <c r="AC26" s="101"/>
      <c r="AD26" s="101"/>
      <c r="AE26" s="101"/>
      <c r="AF26" s="35"/>
      <c r="AG26" s="187"/>
      <c r="AH26" s="183"/>
      <c r="AI26" s="183"/>
      <c r="AJ26" s="183"/>
      <c r="AK26" s="35"/>
      <c r="AL26" s="35"/>
      <c r="AM26" s="35"/>
      <c r="AN26" s="35"/>
      <c r="AO26" s="35"/>
      <c r="AP26" s="35"/>
      <c r="AQ26" s="35"/>
      <c r="AR26" s="39"/>
      <c r="AS26" s="217"/>
      <c r="AT26" s="217"/>
      <c r="AU26" s="217"/>
      <c r="AV26" s="35"/>
      <c r="AW26" s="39"/>
      <c r="AX26" s="35"/>
      <c r="AY26" s="36"/>
      <c r="AZ26" s="36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</row>
    <row r="27" spans="1:64" ht="22.5" customHeight="1" x14ac:dyDescent="0.25">
      <c r="A27" s="18"/>
      <c r="B27" s="240" t="s">
        <v>23</v>
      </c>
      <c r="C27" s="241"/>
      <c r="D27" s="241"/>
      <c r="E27" s="241"/>
      <c r="F27" s="242"/>
      <c r="G27" s="21" t="s">
        <v>3</v>
      </c>
      <c r="H27" s="20">
        <v>600</v>
      </c>
      <c r="I27" s="24" t="s">
        <v>7</v>
      </c>
      <c r="J27" s="18"/>
      <c r="L27" s="84" t="s">
        <v>67</v>
      </c>
      <c r="M27" s="25">
        <v>170</v>
      </c>
      <c r="N27" s="25">
        <v>285</v>
      </c>
      <c r="O27" s="25">
        <v>300</v>
      </c>
      <c r="P27" s="25">
        <v>300</v>
      </c>
      <c r="Q27" s="96"/>
      <c r="R27" s="95"/>
      <c r="S27" s="96"/>
      <c r="T27" s="96"/>
      <c r="U27" s="96"/>
      <c r="V27" s="96"/>
      <c r="W27" s="96"/>
      <c r="X27" s="95" t="s">
        <v>64</v>
      </c>
      <c r="Y27" s="96"/>
      <c r="Z27" s="96"/>
      <c r="AA27" s="101"/>
      <c r="AB27" s="101"/>
      <c r="AC27" s="101"/>
      <c r="AD27" s="101"/>
      <c r="AE27" s="101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7"/>
      <c r="AT27" s="35"/>
      <c r="AU27" s="35"/>
      <c r="AV27" s="35"/>
      <c r="AW27" s="39"/>
      <c r="AX27" s="35"/>
      <c r="AY27" s="36"/>
      <c r="AZ27" s="36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</row>
    <row r="28" spans="1:64" ht="19.5" customHeight="1" x14ac:dyDescent="0.25">
      <c r="A28" s="18"/>
      <c r="B28" s="237" t="s">
        <v>22</v>
      </c>
      <c r="C28" s="238"/>
      <c r="D28" s="238"/>
      <c r="E28" s="238"/>
      <c r="F28" s="239"/>
      <c r="G28" s="21" t="s">
        <v>2</v>
      </c>
      <c r="H28" s="20">
        <v>200</v>
      </c>
      <c r="I28" s="24" t="s">
        <v>7</v>
      </c>
      <c r="J28" s="18"/>
      <c r="L28" s="84" t="s">
        <v>68</v>
      </c>
      <c r="M28" s="25">
        <f>2.1*100000</f>
        <v>210000</v>
      </c>
      <c r="N28" s="25">
        <f t="shared" ref="N28:O28" si="0">2.1*100000</f>
        <v>210000</v>
      </c>
      <c r="O28" s="25">
        <f t="shared" si="0"/>
        <v>210000</v>
      </c>
      <c r="P28" s="25">
        <f>1.9*100000</f>
        <v>190000</v>
      </c>
      <c r="Q28" s="96"/>
      <c r="R28" s="95"/>
      <c r="S28" s="96"/>
      <c r="T28" s="96"/>
      <c r="U28" s="96"/>
      <c r="V28" s="96"/>
      <c r="W28" s="96"/>
      <c r="X28" s="95" t="s">
        <v>65</v>
      </c>
      <c r="Y28" s="91">
        <v>3</v>
      </c>
      <c r="Z28" s="173">
        <f>Z26</f>
        <v>3</v>
      </c>
      <c r="AA28" s="101"/>
      <c r="AB28" s="101"/>
      <c r="AC28" s="101"/>
      <c r="AD28" s="101"/>
      <c r="AE28" s="101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8"/>
      <c r="AT28" s="35"/>
      <c r="AU28" s="35"/>
      <c r="AV28" s="35"/>
      <c r="AW28" s="39"/>
      <c r="AX28" s="35"/>
      <c r="AY28" s="36"/>
      <c r="AZ28" s="36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</row>
    <row r="29" spans="1:64" ht="15.75" customHeight="1" x14ac:dyDescent="0.25">
      <c r="A29" s="18"/>
      <c r="B29" s="237" t="s">
        <v>24</v>
      </c>
      <c r="C29" s="238"/>
      <c r="D29" s="238"/>
      <c r="E29" s="238"/>
      <c r="F29" s="239"/>
      <c r="G29" s="21" t="s">
        <v>10</v>
      </c>
      <c r="H29" s="22">
        <v>30</v>
      </c>
      <c r="I29" s="24" t="s">
        <v>7</v>
      </c>
      <c r="J29" s="18"/>
      <c r="L29" s="84" t="s">
        <v>69</v>
      </c>
      <c r="M29" s="25">
        <v>2.5000000000000001E-2</v>
      </c>
      <c r="N29" s="25">
        <v>2.5000000000000001E-2</v>
      </c>
      <c r="O29" s="25">
        <v>0.02</v>
      </c>
      <c r="P29" s="25">
        <v>1.2E-2</v>
      </c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101"/>
      <c r="AB29" s="101"/>
      <c r="AC29" s="101"/>
      <c r="AD29" s="101"/>
      <c r="AE29" s="101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</row>
    <row r="30" spans="1:64" ht="19.5" customHeight="1" x14ac:dyDescent="0.25">
      <c r="A30" s="18"/>
      <c r="B30" s="243" t="s">
        <v>57</v>
      </c>
      <c r="C30" s="244"/>
      <c r="D30" s="244"/>
      <c r="E30" s="244"/>
      <c r="F30" s="245"/>
      <c r="G30" s="87" t="s">
        <v>75</v>
      </c>
      <c r="H30" s="23">
        <f>INDEX(M4:W21,Y7,Z7)</f>
        <v>8.5</v>
      </c>
      <c r="I30" s="24" t="s">
        <v>6</v>
      </c>
      <c r="J30" s="18"/>
      <c r="L30" s="95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101"/>
      <c r="AB30" s="101"/>
      <c r="AC30" s="101"/>
      <c r="AD30" s="101"/>
      <c r="AE30" s="101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7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</row>
    <row r="31" spans="1:64" ht="19.5" customHeight="1" x14ac:dyDescent="0.25">
      <c r="A31" s="18"/>
      <c r="B31" s="78"/>
      <c r="C31" s="79"/>
      <c r="D31" s="79"/>
      <c r="E31" s="79"/>
      <c r="F31" s="80"/>
      <c r="G31" s="87" t="s">
        <v>71</v>
      </c>
      <c r="H31" s="83">
        <f>INDEX(M4:W21,Y13,Z13)</f>
        <v>16.3</v>
      </c>
      <c r="I31" s="24" t="s">
        <v>76</v>
      </c>
      <c r="J31" s="18"/>
      <c r="L31" s="212" t="s">
        <v>81</v>
      </c>
      <c r="M31" s="212"/>
      <c r="N31" s="212"/>
      <c r="O31" s="212"/>
      <c r="P31" s="212"/>
      <c r="Q31" s="212"/>
      <c r="R31" s="212"/>
      <c r="S31" s="212"/>
      <c r="T31" s="212"/>
      <c r="U31" s="212"/>
      <c r="V31" s="112"/>
      <c r="W31" s="112"/>
      <c r="X31" s="112"/>
      <c r="Y31" s="112"/>
      <c r="Z31" s="112"/>
      <c r="AA31" s="101"/>
      <c r="AB31" s="101"/>
      <c r="AC31" s="101"/>
      <c r="AD31" s="101"/>
      <c r="AE31" s="101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7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</row>
    <row r="32" spans="1:64" ht="19.5" customHeight="1" x14ac:dyDescent="0.25">
      <c r="A32" s="18"/>
      <c r="B32" s="78"/>
      <c r="C32" s="79"/>
      <c r="D32" s="79"/>
      <c r="E32" s="79"/>
      <c r="F32" s="80"/>
      <c r="G32" s="87" t="s">
        <v>74</v>
      </c>
      <c r="H32" s="83">
        <f>INDEX(M4:W21,Y15,Z15)</f>
        <v>1.58</v>
      </c>
      <c r="I32" s="24" t="s">
        <v>70</v>
      </c>
      <c r="J32" s="18"/>
      <c r="L32" s="208"/>
      <c r="M32" s="209" t="s">
        <v>78</v>
      </c>
      <c r="N32" s="210"/>
      <c r="O32" s="210"/>
      <c r="P32" s="210"/>
      <c r="Q32" s="210"/>
      <c r="R32" s="210"/>
      <c r="S32" s="210"/>
      <c r="T32" s="210"/>
      <c r="U32" s="211"/>
      <c r="V32" s="112"/>
      <c r="W32" s="112"/>
      <c r="X32" s="112"/>
      <c r="Y32" s="112"/>
      <c r="Z32" s="112"/>
      <c r="AA32" s="101"/>
      <c r="AB32" s="101"/>
      <c r="AC32" s="101"/>
      <c r="AD32" s="101"/>
      <c r="AE32" s="101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7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</row>
    <row r="33" spans="1:64" ht="19.5" customHeight="1" x14ac:dyDescent="0.25">
      <c r="A33" s="18"/>
      <c r="B33" s="86" t="s">
        <v>60</v>
      </c>
      <c r="C33" s="79"/>
      <c r="D33" s="79"/>
      <c r="E33" s="79"/>
      <c r="F33" s="80"/>
      <c r="G33" s="84" t="s">
        <v>73</v>
      </c>
      <c r="H33" s="83">
        <f>INDEX(M26:P29,Y26,Z26)</f>
        <v>500</v>
      </c>
      <c r="I33" s="24" t="s">
        <v>6</v>
      </c>
      <c r="J33" s="18"/>
      <c r="L33" s="208"/>
      <c r="M33" s="115">
        <v>1.18</v>
      </c>
      <c r="N33" s="115">
        <v>1.5</v>
      </c>
      <c r="O33" s="115">
        <v>2</v>
      </c>
      <c r="P33" s="115">
        <v>2.5</v>
      </c>
      <c r="Q33" s="115">
        <v>3</v>
      </c>
      <c r="R33" s="114">
        <v>3.5</v>
      </c>
      <c r="S33" s="114">
        <v>4</v>
      </c>
      <c r="T33" s="114">
        <v>4.5</v>
      </c>
      <c r="U33" s="114">
        <v>5</v>
      </c>
      <c r="V33" s="112"/>
      <c r="W33" s="112"/>
      <c r="X33" s="112"/>
      <c r="Y33" s="112"/>
      <c r="Z33" s="112"/>
      <c r="AA33" s="101"/>
      <c r="AB33" s="101"/>
      <c r="AC33" s="101"/>
      <c r="AD33" s="101"/>
      <c r="AE33" s="101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7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</row>
    <row r="34" spans="1:64" ht="19.5" customHeight="1" x14ac:dyDescent="0.25">
      <c r="A34" s="18"/>
      <c r="B34" s="136"/>
      <c r="C34" s="81"/>
      <c r="D34" s="81"/>
      <c r="E34" s="81"/>
      <c r="F34" s="82"/>
      <c r="G34" s="84" t="s">
        <v>72</v>
      </c>
      <c r="H34" s="20">
        <f>INDEX(M26:P29,Y28,Z28)</f>
        <v>210000</v>
      </c>
      <c r="I34" s="24" t="s">
        <v>6</v>
      </c>
      <c r="J34" s="18"/>
      <c r="L34" s="115" t="s">
        <v>83</v>
      </c>
      <c r="M34" s="114">
        <v>1.075</v>
      </c>
      <c r="N34" s="114">
        <v>1.2</v>
      </c>
      <c r="O34" s="114">
        <v>1.268</v>
      </c>
      <c r="P34" s="114">
        <v>1.3089999999999999</v>
      </c>
      <c r="Q34" s="114">
        <v>1.339</v>
      </c>
      <c r="R34" s="114">
        <v>1.363</v>
      </c>
      <c r="S34" s="114">
        <v>1.3819999999999999</v>
      </c>
      <c r="T34" s="114">
        <v>1.3979999999999999</v>
      </c>
      <c r="U34" s="114">
        <v>1.4119999999999999</v>
      </c>
      <c r="V34" s="112"/>
      <c r="W34" s="112"/>
      <c r="X34" s="112"/>
      <c r="Y34" s="112"/>
      <c r="Z34" s="112"/>
      <c r="AA34" s="101"/>
      <c r="AB34" s="101"/>
      <c r="AC34" s="101"/>
      <c r="AD34" s="101"/>
      <c r="AE34" s="101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7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</row>
    <row r="35" spans="1:64" ht="15.75" customHeight="1" x14ac:dyDescent="0.25">
      <c r="A35" s="18"/>
      <c r="B35" s="228"/>
      <c r="C35" s="229"/>
      <c r="D35" s="229"/>
      <c r="E35" s="229"/>
      <c r="F35" s="229"/>
      <c r="G35" s="226"/>
      <c r="H35" s="247"/>
      <c r="I35" s="226"/>
      <c r="J35" s="18"/>
      <c r="L35" s="115" t="s">
        <v>79</v>
      </c>
      <c r="M35" s="114">
        <v>0.58699999999999997</v>
      </c>
      <c r="N35" s="114">
        <v>0.67300000000000004</v>
      </c>
      <c r="O35" s="114">
        <v>0.73199999999999998</v>
      </c>
      <c r="P35" s="114">
        <v>0.76700000000000002</v>
      </c>
      <c r="Q35" s="114">
        <v>0.79200000000000004</v>
      </c>
      <c r="R35" s="114">
        <v>0.81100000000000005</v>
      </c>
      <c r="S35" s="114">
        <v>0.82599999999999996</v>
      </c>
      <c r="T35" s="114">
        <v>0.83799999999999997</v>
      </c>
      <c r="U35" s="114">
        <v>0.84799999999999998</v>
      </c>
      <c r="V35" s="112"/>
      <c r="W35" s="112"/>
      <c r="X35" s="112"/>
      <c r="Y35" s="112"/>
      <c r="Z35" s="112"/>
      <c r="AA35" s="101"/>
      <c r="AB35" s="101"/>
      <c r="AC35" s="101"/>
      <c r="AD35" s="101"/>
      <c r="AE35" s="101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8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</row>
    <row r="36" spans="1:64" ht="15.75" x14ac:dyDescent="0.25">
      <c r="A36" s="18"/>
      <c r="B36" s="246"/>
      <c r="C36" s="246"/>
      <c r="D36" s="246"/>
      <c r="E36" s="246"/>
      <c r="F36" s="246"/>
      <c r="G36" s="226"/>
      <c r="H36" s="247"/>
      <c r="I36" s="226"/>
      <c r="J36" s="18"/>
      <c r="L36" s="115" t="s">
        <v>80</v>
      </c>
      <c r="M36" s="114">
        <v>0.38350000000000001</v>
      </c>
      <c r="N36" s="114">
        <v>0.4214</v>
      </c>
      <c r="O36" s="114">
        <v>0.443</v>
      </c>
      <c r="P36" s="114">
        <v>0.45500000000000002</v>
      </c>
      <c r="Q36" s="114">
        <v>0.46200000000000002</v>
      </c>
      <c r="R36" s="114">
        <v>0.46700000000000003</v>
      </c>
      <c r="S36" s="114">
        <v>0.47099999999999997</v>
      </c>
      <c r="T36" s="114">
        <v>0.47399999999999998</v>
      </c>
      <c r="U36" s="114">
        <v>0.47599999999999998</v>
      </c>
      <c r="V36" s="112"/>
      <c r="W36" s="112"/>
      <c r="X36" s="112"/>
      <c r="Y36" s="112"/>
      <c r="Z36" s="112"/>
      <c r="AA36" s="101"/>
      <c r="AB36" s="101"/>
      <c r="AC36" s="101"/>
      <c r="AD36" s="101"/>
      <c r="AE36" s="101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</row>
    <row r="37" spans="1:64" ht="15.75" x14ac:dyDescent="0.25">
      <c r="A37" s="18"/>
      <c r="B37" s="249"/>
      <c r="C37" s="249"/>
      <c r="D37" s="249"/>
      <c r="E37" s="249"/>
      <c r="F37" s="249"/>
      <c r="G37" s="225"/>
      <c r="H37" s="247"/>
      <c r="I37" s="247"/>
      <c r="J37" s="18"/>
      <c r="L37" s="115" t="s">
        <v>82</v>
      </c>
      <c r="M37" s="114">
        <v>0.59099999999999997</v>
      </c>
      <c r="N37" s="114">
        <v>0.55500000000000005</v>
      </c>
      <c r="O37" s="114">
        <v>0.53900000000000003</v>
      </c>
      <c r="P37" s="114">
        <v>0.53</v>
      </c>
      <c r="Q37" s="114">
        <v>0.52600000000000002</v>
      </c>
      <c r="R37" s="114">
        <v>0.52300000000000002</v>
      </c>
      <c r="S37" s="114">
        <v>0.52</v>
      </c>
      <c r="T37" s="114">
        <v>0.51800000000000002</v>
      </c>
      <c r="U37" s="114">
        <v>0.51700000000000002</v>
      </c>
      <c r="V37" s="112"/>
      <c r="W37" s="112"/>
      <c r="X37" s="112"/>
      <c r="Y37" s="112"/>
      <c r="Z37" s="112"/>
      <c r="AA37" s="101"/>
      <c r="AB37" s="101"/>
      <c r="AC37" s="101"/>
      <c r="AD37" s="101"/>
      <c r="AE37" s="101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</row>
    <row r="38" spans="1:64" ht="15.75" x14ac:dyDescent="0.25">
      <c r="A38" s="18"/>
      <c r="B38" s="224"/>
      <c r="C38" s="224"/>
      <c r="D38" s="224"/>
      <c r="E38" s="224"/>
      <c r="F38" s="224"/>
      <c r="G38" s="225"/>
      <c r="H38" s="247"/>
      <c r="I38" s="247"/>
      <c r="J38" s="18"/>
      <c r="L38" s="117" t="s">
        <v>84</v>
      </c>
      <c r="M38" s="118">
        <v>0.65300000000000002</v>
      </c>
      <c r="N38" s="118">
        <v>0.626</v>
      </c>
      <c r="O38" s="118">
        <v>0.60499999999999998</v>
      </c>
      <c r="P38" s="118">
        <v>0.59299999999999997</v>
      </c>
      <c r="Q38" s="118">
        <v>0.58299999999999996</v>
      </c>
      <c r="R38" s="118">
        <v>0.57599999999999996</v>
      </c>
      <c r="S38" s="118">
        <v>0.56999999999999995</v>
      </c>
      <c r="T38" s="118">
        <v>0.56599999999999995</v>
      </c>
      <c r="U38" s="118">
        <v>0.56100000000000005</v>
      </c>
      <c r="V38" s="113"/>
      <c r="W38" s="113"/>
      <c r="X38" s="113"/>
      <c r="Y38" s="113"/>
      <c r="Z38" s="113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</row>
    <row r="39" spans="1:64" ht="15.75" customHeight="1" x14ac:dyDescent="0.25">
      <c r="A39" s="18"/>
      <c r="B39" s="26"/>
      <c r="C39" s="26"/>
      <c r="D39" s="26"/>
      <c r="E39" s="26"/>
      <c r="F39" s="26"/>
      <c r="G39" s="225"/>
      <c r="H39" s="247"/>
      <c r="I39" s="247"/>
      <c r="J39" s="18"/>
      <c r="L39" s="115" t="s">
        <v>79</v>
      </c>
      <c r="M39" s="118">
        <v>0.34699999999999998</v>
      </c>
      <c r="N39" s="118">
        <v>0.374</v>
      </c>
      <c r="O39" s="118">
        <v>0.39500000000000002</v>
      </c>
      <c r="P39" s="118">
        <v>0.40699999999999997</v>
      </c>
      <c r="Q39" s="118">
        <v>0.41699999999999998</v>
      </c>
      <c r="R39" s="118">
        <v>0.42399999999999999</v>
      </c>
      <c r="S39" s="118">
        <v>0.43</v>
      </c>
      <c r="T39" s="118">
        <v>0.434</v>
      </c>
      <c r="U39" s="118">
        <v>0.439</v>
      </c>
      <c r="V39" s="113"/>
      <c r="W39" s="113"/>
      <c r="X39" s="113"/>
      <c r="Y39" s="113"/>
      <c r="Z39" s="113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</row>
    <row r="40" spans="1:64" ht="15.75" customHeight="1" x14ac:dyDescent="0.25">
      <c r="A40" s="18"/>
      <c r="B40" s="224"/>
      <c r="C40" s="224"/>
      <c r="D40" s="224"/>
      <c r="E40" s="224"/>
      <c r="F40" s="224"/>
      <c r="G40" s="225"/>
      <c r="H40" s="247"/>
      <c r="I40" s="247"/>
      <c r="J40" s="18"/>
      <c r="L40" s="213"/>
      <c r="M40" s="214"/>
      <c r="N40" s="214"/>
      <c r="O40" s="214"/>
      <c r="P40" s="214"/>
      <c r="Q40" s="214"/>
      <c r="R40" s="214"/>
      <c r="S40" s="214"/>
      <c r="T40" s="116"/>
      <c r="U40" s="116"/>
      <c r="V40" s="116"/>
      <c r="W40" s="113"/>
      <c r="X40" s="113"/>
      <c r="Y40" s="113"/>
      <c r="Z40" s="113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188"/>
      <c r="AN40" s="188"/>
      <c r="AO40" s="188"/>
      <c r="AP40" s="188"/>
      <c r="AQ40" s="188"/>
      <c r="AR40" s="188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</row>
    <row r="41" spans="1:64" ht="15.75" x14ac:dyDescent="0.25">
      <c r="A41" s="18"/>
      <c r="B41" s="228"/>
      <c r="C41" s="228"/>
      <c r="D41" s="228"/>
      <c r="E41" s="228"/>
      <c r="F41" s="228"/>
      <c r="G41" s="225"/>
      <c r="H41" s="226"/>
      <c r="I41" s="225"/>
      <c r="J41" s="18"/>
      <c r="L41" s="271" t="s">
        <v>95</v>
      </c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1"/>
      <c r="X41" s="271"/>
      <c r="Y41" s="271"/>
      <c r="Z41" s="271"/>
      <c r="AA41" s="35"/>
      <c r="AB41" s="35"/>
      <c r="AC41" s="35"/>
      <c r="AD41" s="35"/>
      <c r="AE41" s="35"/>
      <c r="AF41" s="35"/>
      <c r="AG41" s="35"/>
      <c r="AH41" s="221"/>
      <c r="AI41" s="221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1"/>
      <c r="AU41" s="221"/>
      <c r="AV41" s="221"/>
      <c r="AW41" s="221"/>
      <c r="AX41" s="221"/>
      <c r="AY41" s="221"/>
      <c r="AZ41" s="221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</row>
    <row r="42" spans="1:64" ht="43.5" customHeight="1" x14ac:dyDescent="0.25">
      <c r="A42" s="18"/>
      <c r="B42" s="224"/>
      <c r="C42" s="224"/>
      <c r="D42" s="224"/>
      <c r="E42" s="224"/>
      <c r="F42" s="26"/>
      <c r="G42" s="226"/>
      <c r="H42" s="227"/>
      <c r="I42" s="225"/>
      <c r="J42" s="18"/>
      <c r="L42" s="262" t="s">
        <v>96</v>
      </c>
      <c r="M42" s="264" t="s">
        <v>97</v>
      </c>
      <c r="N42" s="265"/>
      <c r="O42" s="265"/>
      <c r="P42" s="265"/>
      <c r="Q42" s="265"/>
      <c r="R42" s="265"/>
      <c r="S42" s="265"/>
      <c r="T42" s="265"/>
      <c r="U42" s="266"/>
      <c r="V42" s="269" t="s">
        <v>98</v>
      </c>
      <c r="W42" s="267" t="s">
        <v>99</v>
      </c>
      <c r="X42" s="268"/>
      <c r="Y42" s="268"/>
      <c r="Z42" s="268"/>
      <c r="AA42" s="35"/>
      <c r="AB42" s="35"/>
      <c r="AC42" s="35"/>
      <c r="AD42" s="35"/>
      <c r="AE42" s="35"/>
      <c r="AF42" s="35"/>
      <c r="AG42" s="35"/>
      <c r="AH42" s="221"/>
      <c r="AI42" s="221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</row>
    <row r="43" spans="1:64" ht="16.5" customHeight="1" x14ac:dyDescent="0.25">
      <c r="A43" s="18"/>
      <c r="B43" s="224"/>
      <c r="C43" s="224"/>
      <c r="D43" s="224"/>
      <c r="E43" s="224"/>
      <c r="F43" s="26"/>
      <c r="G43" s="226"/>
      <c r="H43" s="227"/>
      <c r="I43" s="225"/>
      <c r="J43" s="18"/>
      <c r="L43" s="263"/>
      <c r="M43" s="166">
        <v>1</v>
      </c>
      <c r="N43" s="166">
        <v>2</v>
      </c>
      <c r="O43" s="166">
        <v>3</v>
      </c>
      <c r="P43" s="166">
        <v>4</v>
      </c>
      <c r="Q43" s="166">
        <v>5</v>
      </c>
      <c r="R43" s="166">
        <v>6</v>
      </c>
      <c r="S43" s="166">
        <v>7</v>
      </c>
      <c r="T43" s="166">
        <v>8</v>
      </c>
      <c r="U43" s="166">
        <v>9</v>
      </c>
      <c r="V43" s="270"/>
      <c r="W43" s="166" t="s">
        <v>62</v>
      </c>
      <c r="X43" s="170" t="s">
        <v>63</v>
      </c>
      <c r="Y43" s="170" t="s">
        <v>64</v>
      </c>
      <c r="Z43" s="175" t="s">
        <v>65</v>
      </c>
      <c r="AA43" s="35"/>
      <c r="AB43" s="35"/>
      <c r="AC43" s="35"/>
      <c r="AD43" s="35"/>
      <c r="AE43" s="35"/>
      <c r="AF43" s="35"/>
      <c r="AG43" s="35"/>
      <c r="AH43" s="221"/>
      <c r="AI43" s="221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</row>
    <row r="44" spans="1:64" ht="15.75" x14ac:dyDescent="0.25">
      <c r="A44" s="18"/>
      <c r="B44" s="220"/>
      <c r="C44" s="220"/>
      <c r="D44" s="220"/>
      <c r="E44" s="220"/>
      <c r="F44" s="220"/>
      <c r="G44" s="134"/>
      <c r="H44" s="123"/>
      <c r="I44" s="134"/>
      <c r="J44" s="18"/>
      <c r="L44" s="167">
        <v>3</v>
      </c>
      <c r="M44" s="168">
        <v>7.1</v>
      </c>
      <c r="N44" s="168">
        <v>14.1</v>
      </c>
      <c r="O44" s="168">
        <v>21.2</v>
      </c>
      <c r="P44" s="168">
        <v>28.3</v>
      </c>
      <c r="Q44" s="168">
        <v>35.299999999999997</v>
      </c>
      <c r="R44" s="168">
        <v>42.4</v>
      </c>
      <c r="S44" s="168">
        <v>49.5</v>
      </c>
      <c r="T44" s="168">
        <v>56.5</v>
      </c>
      <c r="U44" s="168">
        <v>63.6</v>
      </c>
      <c r="V44" s="168">
        <v>5.6000000000000001E-2</v>
      </c>
      <c r="W44" s="168" t="s">
        <v>100</v>
      </c>
      <c r="X44" s="168" t="s">
        <v>100</v>
      </c>
      <c r="Y44" s="168" t="s">
        <v>100</v>
      </c>
      <c r="Z44" s="176" t="s">
        <v>101</v>
      </c>
      <c r="AA44" s="35"/>
      <c r="AB44" s="35"/>
      <c r="AC44" s="35"/>
      <c r="AD44" s="35"/>
      <c r="AE44" s="35"/>
      <c r="AF44" s="35"/>
      <c r="AG44" s="35"/>
      <c r="AH44" s="221"/>
      <c r="AI44" s="221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</row>
    <row r="45" spans="1:64" ht="15.75" customHeight="1" x14ac:dyDescent="0.25">
      <c r="A45" s="18"/>
      <c r="B45" s="228"/>
      <c r="C45" s="228"/>
      <c r="D45" s="228"/>
      <c r="E45" s="228"/>
      <c r="F45" s="228"/>
      <c r="G45" s="135"/>
      <c r="H45" s="123"/>
      <c r="I45" s="123"/>
      <c r="J45" s="18"/>
      <c r="L45" s="167">
        <v>4</v>
      </c>
      <c r="M45" s="168">
        <v>12.6</v>
      </c>
      <c r="N45" s="168">
        <v>25.1</v>
      </c>
      <c r="O45" s="168">
        <v>37.700000000000003</v>
      </c>
      <c r="P45" s="168">
        <v>50.3</v>
      </c>
      <c r="Q45" s="168">
        <v>62.8</v>
      </c>
      <c r="R45" s="168">
        <v>75.400000000000006</v>
      </c>
      <c r="S45" s="168">
        <v>88</v>
      </c>
      <c r="T45" s="168">
        <v>100.5</v>
      </c>
      <c r="U45" s="168">
        <v>113.1</v>
      </c>
      <c r="V45" s="168">
        <v>9.9000000000000005E-2</v>
      </c>
      <c r="W45" s="168" t="s">
        <v>100</v>
      </c>
      <c r="X45" s="168" t="s">
        <v>100</v>
      </c>
      <c r="Y45" s="168" t="s">
        <v>100</v>
      </c>
      <c r="Z45" s="176" t="s">
        <v>101</v>
      </c>
      <c r="AA45" s="35"/>
      <c r="AB45" s="35"/>
      <c r="AC45" s="35"/>
      <c r="AD45" s="35"/>
      <c r="AE45" s="35"/>
      <c r="AF45" s="35"/>
      <c r="AG45" s="35"/>
      <c r="AH45" s="221"/>
      <c r="AI45" s="221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</row>
    <row r="46" spans="1:64" ht="15.75" x14ac:dyDescent="0.25">
      <c r="A46" s="18"/>
      <c r="B46" s="228"/>
      <c r="C46" s="228"/>
      <c r="D46" s="228"/>
      <c r="E46" s="228"/>
      <c r="F46" s="228"/>
      <c r="G46" s="134"/>
      <c r="H46" s="123"/>
      <c r="I46" s="123"/>
      <c r="J46" s="18"/>
      <c r="L46" s="167">
        <v>5</v>
      </c>
      <c r="M46" s="168">
        <v>19.600000000000001</v>
      </c>
      <c r="N46" s="168">
        <v>39.299999999999997</v>
      </c>
      <c r="O46" s="168">
        <v>58.9</v>
      </c>
      <c r="P46" s="168">
        <v>78.5</v>
      </c>
      <c r="Q46" s="168">
        <v>98.2</v>
      </c>
      <c r="R46" s="168">
        <v>117.8</v>
      </c>
      <c r="S46" s="168">
        <v>137.4</v>
      </c>
      <c r="T46" s="168">
        <v>157.1</v>
      </c>
      <c r="U46" s="168">
        <v>176.1</v>
      </c>
      <c r="V46" s="168">
        <v>0.154</v>
      </c>
      <c r="W46" s="168" t="s">
        <v>100</v>
      </c>
      <c r="X46" s="168" t="s">
        <v>100</v>
      </c>
      <c r="Y46" s="168" t="s">
        <v>100</v>
      </c>
      <c r="Z46" s="176" t="s">
        <v>101</v>
      </c>
      <c r="AA46" s="35"/>
      <c r="AB46" s="35"/>
      <c r="AC46" s="35"/>
      <c r="AD46" s="35"/>
      <c r="AE46" s="35"/>
      <c r="AF46" s="35"/>
      <c r="AG46" s="35"/>
      <c r="AH46" s="221"/>
      <c r="AI46" s="221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</row>
    <row r="47" spans="1:64" ht="15.75" x14ac:dyDescent="0.25">
      <c r="A47" s="18"/>
      <c r="B47" s="228"/>
      <c r="C47" s="228"/>
      <c r="D47" s="228"/>
      <c r="E47" s="228"/>
      <c r="F47" s="228"/>
      <c r="G47" s="134"/>
      <c r="H47" s="123"/>
      <c r="I47" s="123"/>
      <c r="J47" s="18"/>
      <c r="L47" s="167">
        <v>6</v>
      </c>
      <c r="M47" s="169">
        <v>28.3</v>
      </c>
      <c r="N47" s="169">
        <v>57</v>
      </c>
      <c r="O47" s="169">
        <v>85</v>
      </c>
      <c r="P47" s="169">
        <v>113</v>
      </c>
      <c r="Q47" s="169">
        <v>141</v>
      </c>
      <c r="R47" s="169">
        <v>170</v>
      </c>
      <c r="S47" s="169">
        <v>198</v>
      </c>
      <c r="T47" s="169">
        <v>226</v>
      </c>
      <c r="U47" s="169">
        <v>154</v>
      </c>
      <c r="V47" s="169">
        <v>0.222</v>
      </c>
      <c r="W47" s="171" t="s">
        <v>101</v>
      </c>
      <c r="X47" s="171" t="s">
        <v>101</v>
      </c>
      <c r="Y47" s="171" t="s">
        <v>101</v>
      </c>
      <c r="Z47" s="176" t="s">
        <v>101</v>
      </c>
      <c r="AA47" s="35"/>
      <c r="AB47" s="35"/>
      <c r="AC47" s="35"/>
      <c r="AD47" s="35"/>
      <c r="AE47" s="35"/>
      <c r="AF47" s="35"/>
      <c r="AG47" s="35"/>
      <c r="AH47" s="221"/>
      <c r="AI47" s="221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</row>
    <row r="48" spans="1:64" ht="20.25" customHeight="1" x14ac:dyDescent="0.25">
      <c r="A48" s="18"/>
      <c r="B48" s="228"/>
      <c r="C48" s="229"/>
      <c r="D48" s="229"/>
      <c r="E48" s="229"/>
      <c r="F48" s="229"/>
      <c r="G48" s="207"/>
      <c r="H48" s="247"/>
      <c r="I48" s="247"/>
      <c r="J48" s="18"/>
      <c r="L48" s="167">
        <v>8</v>
      </c>
      <c r="M48" s="169">
        <v>50.3</v>
      </c>
      <c r="N48" s="169">
        <v>101</v>
      </c>
      <c r="O48" s="169">
        <v>151</v>
      </c>
      <c r="P48" s="169">
        <v>201</v>
      </c>
      <c r="Q48" s="169">
        <v>251</v>
      </c>
      <c r="R48" s="169">
        <v>302</v>
      </c>
      <c r="S48" s="169">
        <v>352</v>
      </c>
      <c r="T48" s="169">
        <v>402</v>
      </c>
      <c r="U48" s="169">
        <v>452</v>
      </c>
      <c r="V48" s="169">
        <v>0.39500000000000002</v>
      </c>
      <c r="W48" s="171" t="s">
        <v>101</v>
      </c>
      <c r="X48" s="171" t="s">
        <v>101</v>
      </c>
      <c r="Y48" s="171" t="s">
        <v>101</v>
      </c>
      <c r="Z48" s="176" t="s">
        <v>101</v>
      </c>
      <c r="AA48" s="35"/>
      <c r="AB48" s="35"/>
      <c r="AC48" s="35"/>
      <c r="AD48" s="35"/>
      <c r="AE48" s="35"/>
      <c r="AF48" s="35"/>
      <c r="AG48" s="35"/>
      <c r="AH48" s="221"/>
      <c r="AI48" s="221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</row>
    <row r="49" spans="1:68" ht="16.5" customHeight="1" x14ac:dyDescent="0.25">
      <c r="A49" s="18"/>
      <c r="B49" s="224"/>
      <c r="C49" s="224"/>
      <c r="D49" s="224"/>
      <c r="E49" s="224"/>
      <c r="F49" s="224"/>
      <c r="G49" s="207"/>
      <c r="H49" s="247"/>
      <c r="I49" s="247"/>
      <c r="J49" s="18"/>
      <c r="L49" s="167">
        <v>10</v>
      </c>
      <c r="M49" s="169">
        <v>78.5</v>
      </c>
      <c r="N49" s="169">
        <v>157</v>
      </c>
      <c r="O49" s="169">
        <v>236</v>
      </c>
      <c r="P49" s="169">
        <v>314</v>
      </c>
      <c r="Q49" s="169">
        <v>393</v>
      </c>
      <c r="R49" s="169">
        <v>471</v>
      </c>
      <c r="S49" s="169">
        <v>550</v>
      </c>
      <c r="T49" s="169">
        <v>628</v>
      </c>
      <c r="U49" s="169">
        <v>707</v>
      </c>
      <c r="V49" s="169">
        <v>0.61699999999999999</v>
      </c>
      <c r="W49" s="171" t="s">
        <v>101</v>
      </c>
      <c r="X49" s="171" t="s">
        <v>101</v>
      </c>
      <c r="Y49" s="171" t="s">
        <v>101</v>
      </c>
      <c r="Z49" s="176" t="s">
        <v>101</v>
      </c>
      <c r="AA49" s="35"/>
      <c r="AB49" s="35"/>
      <c r="AC49" s="35"/>
      <c r="AD49" s="35"/>
      <c r="AE49" s="35"/>
      <c r="AF49" s="35"/>
      <c r="AG49" s="35"/>
      <c r="AH49" s="221"/>
      <c r="AI49" s="221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</row>
    <row r="50" spans="1:68" ht="15.75" x14ac:dyDescent="0.25">
      <c r="A50" s="18"/>
      <c r="B50" s="224"/>
      <c r="C50" s="224"/>
      <c r="D50" s="224"/>
      <c r="E50" s="224"/>
      <c r="F50" s="224"/>
      <c r="G50" s="207"/>
      <c r="H50" s="247"/>
      <c r="I50" s="247"/>
      <c r="J50" s="18"/>
      <c r="L50" s="167">
        <v>12</v>
      </c>
      <c r="M50" s="169">
        <v>113.1</v>
      </c>
      <c r="N50" s="169">
        <v>226</v>
      </c>
      <c r="O50" s="169">
        <v>339</v>
      </c>
      <c r="P50" s="169">
        <v>452</v>
      </c>
      <c r="Q50" s="169">
        <v>565</v>
      </c>
      <c r="R50" s="169">
        <v>679</v>
      </c>
      <c r="S50" s="169">
        <v>792</v>
      </c>
      <c r="T50" s="169">
        <v>905</v>
      </c>
      <c r="U50" s="169">
        <v>1018</v>
      </c>
      <c r="V50" s="169">
        <v>0.88800000000000001</v>
      </c>
      <c r="W50" s="171" t="s">
        <v>101</v>
      </c>
      <c r="X50" s="171" t="s">
        <v>101</v>
      </c>
      <c r="Y50" s="171" t="s">
        <v>101</v>
      </c>
      <c r="Z50" s="176" t="s">
        <v>101</v>
      </c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</row>
    <row r="51" spans="1:68" ht="15.75" x14ac:dyDescent="0.25">
      <c r="A51" s="18"/>
      <c r="B51" s="111"/>
      <c r="C51" s="111"/>
      <c r="D51" s="111"/>
      <c r="E51" s="111"/>
      <c r="F51" s="111"/>
      <c r="G51" s="110"/>
      <c r="H51" s="123"/>
      <c r="I51" s="123"/>
      <c r="J51" s="18"/>
      <c r="L51" s="167">
        <v>14</v>
      </c>
      <c r="M51" s="169">
        <v>153.9</v>
      </c>
      <c r="N51" s="169">
        <v>308</v>
      </c>
      <c r="O51" s="169">
        <v>462</v>
      </c>
      <c r="P51" s="169">
        <v>616</v>
      </c>
      <c r="Q51" s="169">
        <v>770</v>
      </c>
      <c r="R51" s="169">
        <v>924</v>
      </c>
      <c r="S51" s="169">
        <v>1078</v>
      </c>
      <c r="T51" s="169">
        <v>1232</v>
      </c>
      <c r="U51" s="169">
        <v>1385</v>
      </c>
      <c r="V51" s="169">
        <v>1.208</v>
      </c>
      <c r="W51" s="171" t="s">
        <v>101</v>
      </c>
      <c r="X51" s="171" t="s">
        <v>101</v>
      </c>
      <c r="Y51" s="171" t="s">
        <v>101</v>
      </c>
      <c r="Z51" s="176" t="s">
        <v>100</v>
      </c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</row>
    <row r="52" spans="1:68" ht="15.75" x14ac:dyDescent="0.25">
      <c r="A52" s="18"/>
      <c r="B52" s="111"/>
      <c r="C52" s="111"/>
      <c r="D52" s="111"/>
      <c r="E52" s="111"/>
      <c r="F52" s="111"/>
      <c r="G52" s="110"/>
      <c r="H52" s="123"/>
      <c r="I52" s="123"/>
      <c r="J52" s="18"/>
      <c r="L52" s="167">
        <v>16</v>
      </c>
      <c r="M52" s="169">
        <v>201.1</v>
      </c>
      <c r="N52" s="169">
        <v>402</v>
      </c>
      <c r="O52" s="169">
        <v>603</v>
      </c>
      <c r="P52" s="169">
        <v>804</v>
      </c>
      <c r="Q52" s="169">
        <v>1005</v>
      </c>
      <c r="R52" s="169">
        <v>1206</v>
      </c>
      <c r="S52" s="169">
        <v>1407</v>
      </c>
      <c r="T52" s="169">
        <v>1608</v>
      </c>
      <c r="U52" s="169">
        <v>1810</v>
      </c>
      <c r="V52" s="169">
        <v>1.579</v>
      </c>
      <c r="W52" s="171" t="s">
        <v>101</v>
      </c>
      <c r="X52" s="171" t="s">
        <v>101</v>
      </c>
      <c r="Y52" s="171" t="s">
        <v>101</v>
      </c>
      <c r="Z52" s="176" t="s">
        <v>100</v>
      </c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</row>
    <row r="53" spans="1:68" ht="15.75" x14ac:dyDescent="0.25">
      <c r="A53" s="18"/>
      <c r="B53" s="111"/>
      <c r="C53" s="111"/>
      <c r="D53" s="111"/>
      <c r="E53" s="111"/>
      <c r="F53" s="111"/>
      <c r="G53" s="110"/>
      <c r="H53" s="123"/>
      <c r="I53" s="123"/>
      <c r="J53" s="18"/>
      <c r="L53" s="167">
        <v>18</v>
      </c>
      <c r="M53" s="169">
        <v>254.5</v>
      </c>
      <c r="N53" s="169">
        <v>509</v>
      </c>
      <c r="O53" s="169">
        <v>763</v>
      </c>
      <c r="P53" s="169">
        <v>1018</v>
      </c>
      <c r="Q53" s="169">
        <v>1272</v>
      </c>
      <c r="R53" s="169">
        <v>1527</v>
      </c>
      <c r="S53" s="169">
        <v>1781</v>
      </c>
      <c r="T53" s="169">
        <v>2036</v>
      </c>
      <c r="U53" s="169">
        <v>2290</v>
      </c>
      <c r="V53" s="169">
        <v>1.998</v>
      </c>
      <c r="W53" s="171" t="s">
        <v>101</v>
      </c>
      <c r="X53" s="171" t="s">
        <v>101</v>
      </c>
      <c r="Y53" s="171" t="s">
        <v>101</v>
      </c>
      <c r="Z53" s="176" t="s">
        <v>100</v>
      </c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</row>
    <row r="54" spans="1:68" ht="15.75" x14ac:dyDescent="0.25">
      <c r="A54" s="18"/>
      <c r="B54" s="111"/>
      <c r="C54" s="111"/>
      <c r="D54" s="111"/>
      <c r="E54" s="111"/>
      <c r="F54" s="111"/>
      <c r="G54" s="110"/>
      <c r="H54" s="123"/>
      <c r="I54" s="123"/>
      <c r="J54" s="18"/>
      <c r="L54" s="167">
        <v>20</v>
      </c>
      <c r="M54" s="169">
        <v>314.2</v>
      </c>
      <c r="N54" s="169">
        <v>628</v>
      </c>
      <c r="O54" s="169">
        <v>942</v>
      </c>
      <c r="P54" s="169">
        <v>1257</v>
      </c>
      <c r="Q54" s="169">
        <v>1571</v>
      </c>
      <c r="R54" s="169">
        <v>1885</v>
      </c>
      <c r="S54" s="169">
        <v>2199</v>
      </c>
      <c r="T54" s="169">
        <v>2513</v>
      </c>
      <c r="U54" s="169">
        <v>2827</v>
      </c>
      <c r="V54" s="169">
        <v>2.4660000000000002</v>
      </c>
      <c r="W54" s="171" t="s">
        <v>101</v>
      </c>
      <c r="X54" s="171" t="s">
        <v>101</v>
      </c>
      <c r="Y54" s="171" t="s">
        <v>101</v>
      </c>
      <c r="Z54" s="176" t="s">
        <v>100</v>
      </c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</row>
    <row r="55" spans="1:68" ht="15.75" x14ac:dyDescent="0.25">
      <c r="A55" s="18"/>
      <c r="B55" s="111"/>
      <c r="C55" s="111"/>
      <c r="D55" s="111"/>
      <c r="E55" s="111"/>
      <c r="F55" s="111"/>
      <c r="G55" s="110"/>
      <c r="H55" s="123"/>
      <c r="I55" s="123"/>
      <c r="J55" s="18"/>
      <c r="L55" s="167">
        <v>22</v>
      </c>
      <c r="M55" s="169">
        <v>308.10000000000002</v>
      </c>
      <c r="N55" s="169">
        <v>760</v>
      </c>
      <c r="O55" s="169">
        <v>1140</v>
      </c>
      <c r="P55" s="169">
        <v>1521</v>
      </c>
      <c r="Q55" s="169">
        <v>1901</v>
      </c>
      <c r="R55" s="169">
        <v>2281</v>
      </c>
      <c r="S55" s="169">
        <v>2661</v>
      </c>
      <c r="T55" s="169">
        <v>3041</v>
      </c>
      <c r="U55" s="169">
        <v>3421</v>
      </c>
      <c r="V55" s="169">
        <v>2.984</v>
      </c>
      <c r="W55" s="171" t="s">
        <v>101</v>
      </c>
      <c r="X55" s="171" t="s">
        <v>101</v>
      </c>
      <c r="Y55" s="171" t="s">
        <v>101</v>
      </c>
      <c r="Z55" s="176" t="s">
        <v>100</v>
      </c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</row>
    <row r="56" spans="1:68" ht="15.75" x14ac:dyDescent="0.25">
      <c r="A56" s="18"/>
      <c r="B56" s="111"/>
      <c r="C56" s="111"/>
      <c r="D56" s="111"/>
      <c r="E56" s="111"/>
      <c r="F56" s="111"/>
      <c r="G56" s="110"/>
      <c r="H56" s="123"/>
      <c r="I56" s="123"/>
      <c r="J56" s="18"/>
      <c r="L56" s="167">
        <v>25</v>
      </c>
      <c r="M56" s="169">
        <v>490.9</v>
      </c>
      <c r="N56" s="169">
        <v>982</v>
      </c>
      <c r="O56" s="169">
        <v>1473</v>
      </c>
      <c r="P56" s="169">
        <v>1963</v>
      </c>
      <c r="Q56" s="169">
        <v>2454</v>
      </c>
      <c r="R56" s="169">
        <v>2945</v>
      </c>
      <c r="S56" s="169">
        <v>3436</v>
      </c>
      <c r="T56" s="169">
        <v>3927</v>
      </c>
      <c r="U56" s="169">
        <v>4418</v>
      </c>
      <c r="V56" s="169">
        <v>3.8540000000000001</v>
      </c>
      <c r="W56" s="171" t="s">
        <v>101</v>
      </c>
      <c r="X56" s="171" t="s">
        <v>101</v>
      </c>
      <c r="Y56" s="171" t="s">
        <v>101</v>
      </c>
      <c r="Z56" s="176" t="s">
        <v>100</v>
      </c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</row>
    <row r="57" spans="1:68" ht="15.75" customHeight="1" x14ac:dyDescent="0.25">
      <c r="A57" s="18"/>
      <c r="B57" s="220"/>
      <c r="C57" s="220"/>
      <c r="D57" s="220"/>
      <c r="E57" s="220"/>
      <c r="F57" s="220"/>
      <c r="G57" s="134"/>
      <c r="H57" s="123"/>
      <c r="I57" s="134"/>
      <c r="J57" s="18"/>
      <c r="L57" s="167">
        <v>28</v>
      </c>
      <c r="M57" s="169">
        <v>615.79999999999995</v>
      </c>
      <c r="N57" s="169">
        <v>1232</v>
      </c>
      <c r="O57" s="169">
        <v>1847</v>
      </c>
      <c r="P57" s="169">
        <v>2463</v>
      </c>
      <c r="Q57" s="169">
        <v>3079</v>
      </c>
      <c r="R57" s="169">
        <v>3695</v>
      </c>
      <c r="S57" s="169">
        <v>4310</v>
      </c>
      <c r="T57" s="169">
        <v>4926</v>
      </c>
      <c r="U57" s="169">
        <v>5542</v>
      </c>
      <c r="V57" s="169">
        <v>4.8339999999999996</v>
      </c>
      <c r="W57" s="171" t="s">
        <v>101</v>
      </c>
      <c r="X57" s="171" t="s">
        <v>101</v>
      </c>
      <c r="Y57" s="171" t="s">
        <v>101</v>
      </c>
      <c r="Z57" s="176" t="s">
        <v>100</v>
      </c>
      <c r="AA57" s="35"/>
      <c r="AB57" s="35"/>
      <c r="AC57" s="35"/>
      <c r="AD57" s="35"/>
      <c r="AE57" s="35"/>
      <c r="AF57" s="35"/>
      <c r="AG57" s="232"/>
      <c r="AH57" s="230"/>
      <c r="AI57" s="222"/>
      <c r="AJ57" s="222"/>
      <c r="AK57" s="233"/>
      <c r="AL57" s="233"/>
      <c r="AM57" s="234"/>
      <c r="AN57" s="233"/>
      <c r="AO57" s="233"/>
      <c r="AP57" s="233"/>
      <c r="AQ57" s="35"/>
      <c r="AR57" s="232"/>
      <c r="AS57" s="231"/>
      <c r="AT57" s="222"/>
      <c r="AU57" s="222"/>
      <c r="AV57" s="233"/>
      <c r="AW57" s="233"/>
      <c r="AX57" s="234"/>
      <c r="AY57" s="233"/>
      <c r="AZ57" s="233"/>
      <c r="BA57" s="233"/>
      <c r="BB57" s="35"/>
      <c r="BC57" s="35"/>
      <c r="BD57" s="189"/>
      <c r="BE57" s="189"/>
      <c r="BF57" s="189"/>
      <c r="BG57" s="189"/>
      <c r="BH57" s="189"/>
      <c r="BI57" s="189"/>
      <c r="BJ57" s="189"/>
      <c r="BK57" s="189"/>
      <c r="BL57" s="189"/>
      <c r="BM57" s="5"/>
      <c r="BN57" s="235"/>
      <c r="BO57" s="235"/>
      <c r="BP57" s="235"/>
    </row>
    <row r="58" spans="1:68" ht="15.75" x14ac:dyDescent="0.25">
      <c r="A58" s="259"/>
      <c r="B58" s="259"/>
      <c r="C58" s="259"/>
      <c r="D58" s="259"/>
      <c r="E58" s="259"/>
      <c r="F58" s="259"/>
      <c r="G58" s="259"/>
      <c r="H58" s="259"/>
      <c r="I58" s="259"/>
      <c r="J58" s="259"/>
      <c r="L58" s="167">
        <v>32</v>
      </c>
      <c r="M58" s="169">
        <v>804.2</v>
      </c>
      <c r="N58" s="169">
        <v>1608</v>
      </c>
      <c r="O58" s="169">
        <v>2413</v>
      </c>
      <c r="P58" s="169">
        <v>3217</v>
      </c>
      <c r="Q58" s="169">
        <v>4021</v>
      </c>
      <c r="R58" s="169">
        <v>4825</v>
      </c>
      <c r="S58" s="169">
        <v>5630</v>
      </c>
      <c r="T58" s="169">
        <v>6434</v>
      </c>
      <c r="U58" s="169">
        <v>7238</v>
      </c>
      <c r="V58" s="169">
        <v>6.3129999999999997</v>
      </c>
      <c r="W58" s="171" t="s">
        <v>101</v>
      </c>
      <c r="X58" s="171" t="s">
        <v>101</v>
      </c>
      <c r="Y58" s="171" t="s">
        <v>101</v>
      </c>
      <c r="Z58" s="176" t="s">
        <v>100</v>
      </c>
      <c r="AA58" s="35"/>
      <c r="AB58" s="35"/>
      <c r="AC58" s="35"/>
      <c r="AD58" s="35"/>
      <c r="AE58" s="35"/>
      <c r="AF58" s="35"/>
      <c r="AG58" s="232"/>
      <c r="AH58" s="230"/>
      <c r="AI58" s="223"/>
      <c r="AJ58" s="223"/>
      <c r="AK58" s="231"/>
      <c r="AL58" s="231"/>
      <c r="AM58" s="233"/>
      <c r="AN58" s="233"/>
      <c r="AO58" s="233"/>
      <c r="AP58" s="233"/>
      <c r="AQ58" s="35"/>
      <c r="AR58" s="232"/>
      <c r="AS58" s="231"/>
      <c r="AT58" s="223"/>
      <c r="AU58" s="223"/>
      <c r="AV58" s="223"/>
      <c r="AW58" s="223"/>
      <c r="AX58" s="223"/>
      <c r="AY58" s="223"/>
      <c r="AZ58" s="223"/>
      <c r="BA58" s="223"/>
      <c r="BB58" s="35"/>
      <c r="BC58" s="35"/>
      <c r="BD58" s="189"/>
      <c r="BE58" s="189"/>
      <c r="BF58" s="189"/>
      <c r="BG58" s="35"/>
      <c r="BH58" s="189"/>
      <c r="BI58" s="189"/>
      <c r="BJ58" s="189"/>
      <c r="BK58" s="189"/>
      <c r="BL58" s="189"/>
      <c r="BM58" s="5"/>
      <c r="BN58" s="235"/>
      <c r="BO58" s="235"/>
      <c r="BP58" s="235"/>
    </row>
    <row r="59" spans="1:68" ht="15.75" x14ac:dyDescent="0.25">
      <c r="A59" s="18"/>
      <c r="B59" s="18"/>
      <c r="C59" s="215" t="s">
        <v>9</v>
      </c>
      <c r="D59" s="215"/>
      <c r="E59" s="215"/>
      <c r="F59" s="215"/>
      <c r="G59" s="18"/>
      <c r="H59" s="18"/>
      <c r="I59" s="18"/>
      <c r="J59" s="16"/>
      <c r="L59" s="167">
        <v>36</v>
      </c>
      <c r="M59" s="169">
        <v>1017.9</v>
      </c>
      <c r="N59" s="169">
        <v>2036</v>
      </c>
      <c r="O59" s="169">
        <v>3054</v>
      </c>
      <c r="P59" s="169">
        <v>4072</v>
      </c>
      <c r="Q59" s="169">
        <v>5089</v>
      </c>
      <c r="R59" s="169">
        <v>6107</v>
      </c>
      <c r="S59" s="169">
        <v>7125</v>
      </c>
      <c r="T59" s="169">
        <v>8143</v>
      </c>
      <c r="U59" s="169">
        <v>9161</v>
      </c>
      <c r="V59" s="169">
        <v>7.9909999999999997</v>
      </c>
      <c r="W59" s="171" t="s">
        <v>101</v>
      </c>
      <c r="X59" s="171" t="s">
        <v>101</v>
      </c>
      <c r="Y59" s="171" t="s">
        <v>101</v>
      </c>
      <c r="Z59" s="176" t="s">
        <v>100</v>
      </c>
      <c r="AA59" s="190"/>
      <c r="AB59" s="190"/>
      <c r="AC59" s="190"/>
      <c r="AD59" s="190"/>
      <c r="AE59" s="190"/>
      <c r="AF59" s="35"/>
      <c r="AG59" s="232"/>
      <c r="AH59" s="230"/>
      <c r="AI59" s="35"/>
      <c r="AJ59" s="35"/>
      <c r="AK59" s="35"/>
      <c r="AL59" s="35"/>
      <c r="AM59" s="35"/>
      <c r="AN59" s="35"/>
      <c r="AO59" s="35"/>
      <c r="AP59" s="35"/>
      <c r="AQ59" s="35"/>
      <c r="AR59" s="232"/>
      <c r="AS59" s="231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191"/>
      <c r="BE59" s="189"/>
      <c r="BF59" s="189"/>
      <c r="BG59" s="35"/>
      <c r="BH59" s="189"/>
      <c r="BI59" s="189"/>
      <c r="BJ59" s="189"/>
      <c r="BK59" s="189"/>
      <c r="BL59" s="189"/>
      <c r="BM59" s="5"/>
    </row>
    <row r="60" spans="1:68" ht="15.75" x14ac:dyDescent="0.25">
      <c r="A60" s="18"/>
      <c r="B60" s="18"/>
      <c r="C60" s="216"/>
      <c r="D60" s="215"/>
      <c r="E60" s="215"/>
      <c r="F60" s="215"/>
      <c r="G60" s="18"/>
      <c r="H60" s="18"/>
      <c r="I60" s="18"/>
      <c r="J60" s="16"/>
      <c r="L60" s="167">
        <v>40</v>
      </c>
      <c r="M60" s="169">
        <v>1256.5999999999999</v>
      </c>
      <c r="N60" s="169">
        <v>2513</v>
      </c>
      <c r="O60" s="169">
        <v>3773</v>
      </c>
      <c r="P60" s="169">
        <v>5027</v>
      </c>
      <c r="Q60" s="169">
        <v>6283</v>
      </c>
      <c r="R60" s="169">
        <v>7540</v>
      </c>
      <c r="S60" s="169">
        <v>8796</v>
      </c>
      <c r="T60" s="169">
        <v>10053</v>
      </c>
      <c r="U60" s="169">
        <v>11310</v>
      </c>
      <c r="V60" s="169">
        <v>9.8640000000000008</v>
      </c>
      <c r="W60" s="171" t="s">
        <v>101</v>
      </c>
      <c r="X60" s="171" t="s">
        <v>101</v>
      </c>
      <c r="Y60" s="171" t="s">
        <v>101</v>
      </c>
      <c r="Z60" s="176" t="s">
        <v>100</v>
      </c>
      <c r="AA60" s="35"/>
      <c r="AB60" s="35"/>
      <c r="AC60" s="35"/>
      <c r="AD60" s="35"/>
      <c r="AE60" s="35"/>
      <c r="AF60" s="35"/>
      <c r="AG60" s="232"/>
      <c r="AH60" s="230"/>
      <c r="AI60" s="35"/>
      <c r="AJ60" s="35"/>
      <c r="AK60" s="35"/>
      <c r="AL60" s="35"/>
      <c r="AM60" s="35"/>
      <c r="AN60" s="35"/>
      <c r="AO60" s="35"/>
      <c r="AP60" s="35"/>
      <c r="AQ60" s="35"/>
      <c r="AR60" s="232"/>
      <c r="AS60" s="231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191"/>
      <c r="BE60" s="189"/>
      <c r="BF60" s="189"/>
      <c r="BG60" s="35"/>
      <c r="BH60" s="35"/>
      <c r="BI60" s="35"/>
      <c r="BJ60" s="35"/>
      <c r="BK60" s="189"/>
      <c r="BL60" s="189"/>
      <c r="BM60" s="5"/>
    </row>
    <row r="61" spans="1:68" ht="39" customHeight="1" x14ac:dyDescent="0.25">
      <c r="A61" s="18"/>
      <c r="B61" s="144"/>
      <c r="C61" s="139">
        <f>MROUND(H33/1.1,1)</f>
        <v>455</v>
      </c>
      <c r="D61" s="29" t="s">
        <v>6</v>
      </c>
      <c r="E61" s="143"/>
      <c r="F61" s="143"/>
      <c r="G61" s="18"/>
      <c r="H61" s="18"/>
      <c r="I61" s="18"/>
      <c r="J61" s="16"/>
      <c r="L61" s="164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3"/>
      <c r="X61" s="163"/>
      <c r="Y61" s="163"/>
      <c r="Z61" s="163"/>
      <c r="AA61" s="35"/>
      <c r="AB61" s="35"/>
      <c r="AC61" s="35"/>
      <c r="AD61" s="35"/>
      <c r="AE61" s="35"/>
      <c r="AF61" s="35"/>
      <c r="AG61" s="232"/>
      <c r="AH61" s="230"/>
      <c r="AI61" s="35"/>
      <c r="AJ61" s="35"/>
      <c r="AK61" s="35"/>
      <c r="AL61" s="35"/>
      <c r="AM61" s="35"/>
      <c r="AN61" s="35"/>
      <c r="AO61" s="35"/>
      <c r="AP61" s="35"/>
      <c r="AQ61" s="35"/>
      <c r="AR61" s="232"/>
      <c r="AS61" s="231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191"/>
      <c r="BE61" s="189"/>
      <c r="BF61" s="189"/>
      <c r="BG61" s="35"/>
      <c r="BH61" s="35"/>
      <c r="BI61" s="35"/>
      <c r="BJ61" s="35"/>
      <c r="BK61" s="189"/>
      <c r="BL61" s="189"/>
      <c r="BM61" s="5"/>
    </row>
    <row r="62" spans="1:68" ht="15.75" x14ac:dyDescent="0.25">
      <c r="A62" s="18"/>
      <c r="B62" s="108" t="s">
        <v>58</v>
      </c>
      <c r="C62" s="18"/>
      <c r="D62" s="18"/>
      <c r="E62" s="18"/>
      <c r="F62" s="18"/>
      <c r="G62" s="18"/>
      <c r="H62" s="18"/>
      <c r="I62" s="18"/>
      <c r="J62" s="16"/>
      <c r="L62" s="100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AA62" s="35"/>
      <c r="AB62" s="35"/>
      <c r="AC62" s="35"/>
      <c r="AD62" s="35"/>
      <c r="AE62" s="35"/>
      <c r="AF62" s="35"/>
      <c r="AG62" s="232"/>
      <c r="AH62" s="230"/>
      <c r="AI62" s="35"/>
      <c r="AJ62" s="35"/>
      <c r="AK62" s="35"/>
      <c r="AL62" s="35"/>
      <c r="AM62" s="35"/>
      <c r="AN62" s="35"/>
      <c r="AO62" s="35"/>
      <c r="AP62" s="35"/>
      <c r="AQ62" s="35"/>
      <c r="AR62" s="232"/>
      <c r="AS62" s="231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191"/>
      <c r="BE62" s="189"/>
      <c r="BF62" s="189"/>
      <c r="BG62" s="35"/>
      <c r="BH62" s="35"/>
      <c r="BI62" s="35"/>
      <c r="BJ62" s="35"/>
      <c r="BK62" s="189"/>
      <c r="BL62" s="189"/>
      <c r="BM62" s="5"/>
    </row>
    <row r="63" spans="1:68" ht="24" customHeight="1" x14ac:dyDescent="0.25">
      <c r="A63" s="138">
        <v>1</v>
      </c>
      <c r="B63" s="137"/>
      <c r="C63" s="139">
        <f>H27-H29</f>
        <v>570</v>
      </c>
      <c r="D63" s="29" t="s">
        <v>7</v>
      </c>
      <c r="E63" s="18"/>
      <c r="F63" s="18"/>
      <c r="G63" s="18"/>
      <c r="H63" s="18"/>
      <c r="I63" s="18"/>
      <c r="J63" s="16"/>
      <c r="L63" s="100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AA63" s="35"/>
      <c r="AB63" s="35"/>
      <c r="AC63" s="35"/>
      <c r="AD63" s="35"/>
      <c r="AE63" s="35"/>
      <c r="AF63" s="35"/>
      <c r="AG63" s="232"/>
      <c r="AH63" s="230"/>
      <c r="AI63" s="222"/>
      <c r="AJ63" s="222"/>
      <c r="AK63" s="233"/>
      <c r="AL63" s="233"/>
      <c r="AM63" s="234"/>
      <c r="AN63" s="233"/>
      <c r="AO63" s="233"/>
      <c r="AP63" s="233"/>
      <c r="AQ63" s="35"/>
      <c r="AR63" s="232"/>
      <c r="AS63" s="231"/>
      <c r="AT63" s="222"/>
      <c r="AU63" s="222"/>
      <c r="AV63" s="233"/>
      <c r="AW63" s="233"/>
      <c r="AX63" s="234"/>
      <c r="AY63" s="233"/>
      <c r="AZ63" s="233"/>
      <c r="BA63" s="233"/>
      <c r="BB63" s="35"/>
      <c r="BC63" s="35"/>
      <c r="BD63" s="35"/>
      <c r="BE63" s="35"/>
      <c r="BF63" s="35"/>
      <c r="BG63" s="35"/>
      <c r="BH63" s="35"/>
      <c r="BI63" s="35"/>
      <c r="BJ63" s="35"/>
      <c r="BK63" s="189"/>
      <c r="BL63" s="189"/>
      <c r="BM63" s="6"/>
    </row>
    <row r="64" spans="1:68" ht="15.75" x14ac:dyDescent="0.25">
      <c r="A64" s="104"/>
      <c r="B64" s="107" t="s">
        <v>77</v>
      </c>
      <c r="C64" s="104"/>
      <c r="D64" s="104"/>
      <c r="E64" s="104"/>
      <c r="F64" s="18"/>
      <c r="G64" s="18"/>
      <c r="H64" s="18"/>
      <c r="I64" s="18"/>
      <c r="J64" s="16"/>
      <c r="L64" s="100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Z64" s="4"/>
      <c r="AA64" s="190"/>
      <c r="AB64" s="190"/>
      <c r="AC64" s="190"/>
      <c r="AD64" s="190"/>
      <c r="AE64" s="190"/>
      <c r="AF64" s="35"/>
      <c r="AG64" s="232"/>
      <c r="AH64" s="230"/>
      <c r="AI64" s="233"/>
      <c r="AJ64" s="233"/>
      <c r="AK64" s="233"/>
      <c r="AL64" s="233"/>
      <c r="AM64" s="233"/>
      <c r="AN64" s="233"/>
      <c r="AO64" s="233"/>
      <c r="AP64" s="233"/>
      <c r="AQ64" s="35"/>
      <c r="AR64" s="232"/>
      <c r="AS64" s="231"/>
      <c r="AT64" s="233"/>
      <c r="AU64" s="233"/>
      <c r="AV64" s="233"/>
      <c r="AW64" s="233"/>
      <c r="AX64" s="233"/>
      <c r="AY64" s="233"/>
      <c r="AZ64" s="233"/>
      <c r="BA64" s="233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</row>
    <row r="65" spans="1:64" ht="43.5" customHeight="1" x14ac:dyDescent="0.25">
      <c r="A65" s="131">
        <v>2</v>
      </c>
      <c r="B65" s="106"/>
      <c r="C65" s="106">
        <f>(1.05*H31*1000*H32)/(H30*1000)</f>
        <v>3.1813764705882361</v>
      </c>
      <c r="D65" s="146"/>
      <c r="E65" s="27"/>
      <c r="F65" s="18"/>
      <c r="G65" s="18"/>
      <c r="H65" s="18"/>
      <c r="I65" s="18"/>
      <c r="J65" s="16"/>
      <c r="L65" s="100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AA65" s="35"/>
      <c r="AB65" s="35"/>
      <c r="AC65" s="35"/>
      <c r="AD65" s="35"/>
      <c r="AE65" s="35"/>
      <c r="AF65" s="185"/>
      <c r="AG65" s="232"/>
      <c r="AH65" s="230"/>
      <c r="AI65" s="35"/>
      <c r="AJ65" s="35"/>
      <c r="AK65" s="35"/>
      <c r="AL65" s="35"/>
      <c r="AM65" s="35"/>
      <c r="AN65" s="35"/>
      <c r="AO65" s="35"/>
      <c r="AP65" s="35"/>
      <c r="AQ65" s="35"/>
      <c r="AR65" s="232"/>
      <c r="AS65" s="231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</row>
    <row r="66" spans="1:64" ht="20.25" customHeight="1" x14ac:dyDescent="0.25">
      <c r="A66" s="129"/>
      <c r="B66" s="119" t="s">
        <v>85</v>
      </c>
      <c r="C66" s="119"/>
      <c r="D66" s="145"/>
      <c r="E66" s="109"/>
      <c r="F66" s="109"/>
      <c r="G66" s="207"/>
      <c r="H66" s="207"/>
      <c r="I66" s="18"/>
      <c r="J66" s="16"/>
      <c r="L66" s="100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AA66" s="35"/>
      <c r="AB66" s="35"/>
      <c r="AC66" s="35"/>
      <c r="AD66" s="35"/>
      <c r="AE66" s="35"/>
      <c r="AF66" s="35"/>
      <c r="AG66" s="232"/>
      <c r="AH66" s="230"/>
      <c r="AI66" s="192"/>
      <c r="AJ66" s="38"/>
      <c r="AK66" s="185"/>
      <c r="AL66" s="35"/>
      <c r="AM66" s="35"/>
      <c r="AN66" s="35"/>
      <c r="AO66" s="35"/>
      <c r="AP66" s="35"/>
      <c r="AQ66" s="35"/>
      <c r="AR66" s="232"/>
      <c r="AS66" s="231"/>
      <c r="AT66" s="192"/>
      <c r="AU66" s="38"/>
      <c r="AV66" s="233"/>
      <c r="AW66" s="233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</row>
    <row r="67" spans="1:64" ht="20.25" customHeight="1" x14ac:dyDescent="0.25">
      <c r="A67" s="120"/>
      <c r="B67" s="127" t="s">
        <v>77</v>
      </c>
      <c r="C67" s="127"/>
      <c r="D67" s="125">
        <v>2.5</v>
      </c>
      <c r="E67" s="126">
        <f>C65</f>
        <v>3.1813764705882361</v>
      </c>
      <c r="F67" s="125">
        <v>3</v>
      </c>
      <c r="G67" s="110"/>
      <c r="H67" s="110"/>
      <c r="I67" s="18"/>
      <c r="J67" s="16"/>
      <c r="L67" s="100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AA67" s="35"/>
      <c r="AB67" s="35"/>
      <c r="AC67" s="35"/>
      <c r="AD67" s="35"/>
      <c r="AE67" s="35"/>
      <c r="AF67" s="35"/>
      <c r="AG67" s="232"/>
      <c r="AH67" s="230"/>
      <c r="AI67" s="192"/>
      <c r="AJ67" s="38"/>
      <c r="AK67" s="185"/>
      <c r="AL67" s="35"/>
      <c r="AM67" s="35"/>
      <c r="AN67" s="35"/>
      <c r="AO67" s="35"/>
      <c r="AP67" s="35"/>
      <c r="AQ67" s="35"/>
      <c r="AR67" s="232"/>
      <c r="AS67" s="231"/>
      <c r="AT67" s="192"/>
      <c r="AU67" s="38"/>
      <c r="AV67" s="37"/>
      <c r="AW67" s="37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</row>
    <row r="68" spans="1:64" ht="20.25" customHeight="1" x14ac:dyDescent="0.25">
      <c r="A68" s="120"/>
      <c r="B68" s="127" t="s">
        <v>88</v>
      </c>
      <c r="C68" s="127"/>
      <c r="D68" s="124">
        <v>1.3089999999999999</v>
      </c>
      <c r="E68" s="148">
        <f t="shared" ref="E68" si="1">D68+(E67-D67)/(F67-D67)*(F68-D68)</f>
        <v>1.3498825882352941</v>
      </c>
      <c r="F68" s="124">
        <v>1.339</v>
      </c>
      <c r="G68" s="110"/>
      <c r="H68" s="110"/>
      <c r="I68" s="18"/>
      <c r="J68" s="16"/>
      <c r="L68" s="100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AA68" s="35"/>
      <c r="AB68" s="35"/>
      <c r="AC68" s="35"/>
      <c r="AD68" s="35"/>
      <c r="AE68" s="35"/>
      <c r="AF68" s="35"/>
      <c r="AG68" s="232"/>
      <c r="AH68" s="230"/>
      <c r="AI68" s="192"/>
      <c r="AJ68" s="38"/>
      <c r="AK68" s="185"/>
      <c r="AL68" s="35"/>
      <c r="AM68" s="35"/>
      <c r="AN68" s="35"/>
      <c r="AO68" s="35"/>
      <c r="AP68" s="35"/>
      <c r="AQ68" s="35"/>
      <c r="AR68" s="232"/>
      <c r="AS68" s="231"/>
      <c r="AT68" s="192"/>
      <c r="AU68" s="38"/>
      <c r="AV68" s="37"/>
      <c r="AW68" s="37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</row>
    <row r="69" spans="1:64" ht="20.25" customHeight="1" x14ac:dyDescent="0.25">
      <c r="A69" s="120"/>
      <c r="B69" s="24" t="s">
        <v>79</v>
      </c>
      <c r="C69" s="127"/>
      <c r="D69" s="125">
        <v>0.76700000000000002</v>
      </c>
      <c r="E69" s="148">
        <f>D69+(E67-D67)/(F67-D67)*(F69-D69)</f>
        <v>0.80106882352941189</v>
      </c>
      <c r="F69" s="125">
        <v>0.79200000000000004</v>
      </c>
      <c r="G69" s="110"/>
      <c r="H69" s="110"/>
      <c r="I69" s="18"/>
      <c r="J69" s="16"/>
      <c r="L69" s="100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AA69" s="35"/>
      <c r="AB69" s="35"/>
      <c r="AC69" s="35"/>
      <c r="AD69" s="35"/>
      <c r="AE69" s="35"/>
      <c r="AF69" s="35"/>
      <c r="AG69" s="232"/>
      <c r="AH69" s="230"/>
      <c r="AI69" s="192"/>
      <c r="AJ69" s="38"/>
      <c r="AK69" s="185"/>
      <c r="AL69" s="35"/>
      <c r="AM69" s="35"/>
      <c r="AN69" s="35"/>
      <c r="AO69" s="35"/>
      <c r="AP69" s="35"/>
      <c r="AQ69" s="35"/>
      <c r="AR69" s="232"/>
      <c r="AS69" s="231"/>
      <c r="AT69" s="192"/>
      <c r="AU69" s="38"/>
      <c r="AV69" s="37"/>
      <c r="AW69" s="37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</row>
    <row r="70" spans="1:64" ht="20.25" customHeight="1" x14ac:dyDescent="0.25">
      <c r="A70" s="132"/>
      <c r="B70" s="24" t="s">
        <v>82</v>
      </c>
      <c r="C70" s="127"/>
      <c r="D70" s="124">
        <v>0.53</v>
      </c>
      <c r="E70" s="148">
        <f>D70+(E68-D68)/(F68-D68)*(F70-D70)</f>
        <v>0.52454898823529417</v>
      </c>
      <c r="F70" s="124">
        <v>0.52600000000000002</v>
      </c>
      <c r="G70" s="110"/>
      <c r="H70" s="110"/>
      <c r="I70" s="18"/>
      <c r="J70" s="16"/>
      <c r="L70" s="100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AA70" s="35"/>
      <c r="AB70" s="35"/>
      <c r="AC70" s="35"/>
      <c r="AD70" s="35"/>
      <c r="AE70" s="35"/>
      <c r="AF70" s="35"/>
      <c r="AG70" s="232"/>
      <c r="AH70" s="230"/>
      <c r="AI70" s="192"/>
      <c r="AJ70" s="38"/>
      <c r="AK70" s="185"/>
      <c r="AL70" s="35"/>
      <c r="AM70" s="35"/>
      <c r="AN70" s="35"/>
      <c r="AO70" s="35"/>
      <c r="AP70" s="35"/>
      <c r="AQ70" s="35"/>
      <c r="AR70" s="232"/>
      <c r="AS70" s="231"/>
      <c r="AT70" s="192"/>
      <c r="AU70" s="38"/>
      <c r="AV70" s="37"/>
      <c r="AW70" s="37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</row>
    <row r="71" spans="1:64" ht="20.25" customHeight="1" x14ac:dyDescent="0.25">
      <c r="A71" s="109"/>
      <c r="B71" s="107" t="s">
        <v>86</v>
      </c>
      <c r="C71" s="107"/>
      <c r="D71" s="109"/>
      <c r="E71" s="110"/>
      <c r="F71" s="110"/>
      <c r="G71" s="110"/>
      <c r="H71" s="110"/>
      <c r="I71" s="18"/>
      <c r="J71" s="16"/>
      <c r="K71" s="1"/>
      <c r="L71" s="100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AA71" s="35"/>
      <c r="AB71" s="35"/>
      <c r="AC71" s="35"/>
      <c r="AD71" s="35"/>
      <c r="AE71" s="35"/>
      <c r="AF71" s="35"/>
      <c r="AG71" s="232"/>
      <c r="AH71" s="230"/>
      <c r="AI71" s="192"/>
      <c r="AJ71" s="38"/>
      <c r="AK71" s="185"/>
      <c r="AL71" s="35"/>
      <c r="AM71" s="35"/>
      <c r="AN71" s="35"/>
      <c r="AO71" s="35"/>
      <c r="AP71" s="35"/>
      <c r="AQ71" s="35"/>
      <c r="AR71" s="232"/>
      <c r="AS71" s="231"/>
      <c r="AT71" s="192"/>
      <c r="AU71" s="38"/>
      <c r="AV71" s="37"/>
      <c r="AW71" s="37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</row>
    <row r="72" spans="1:64" ht="48" customHeight="1" x14ac:dyDescent="0.25">
      <c r="A72" s="140">
        <v>3</v>
      </c>
      <c r="B72" s="142"/>
      <c r="C72" s="147">
        <f>(H26*1000000)/(H30*H28*C63^2)</f>
        <v>0.24441909727880071</v>
      </c>
      <c r="D72" s="27"/>
      <c r="E72" s="27"/>
      <c r="F72" s="26"/>
      <c r="G72" s="26"/>
      <c r="H72" s="26"/>
      <c r="I72" s="18"/>
      <c r="J72" s="122"/>
      <c r="K72" s="35"/>
      <c r="L72" s="100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35"/>
      <c r="X72" s="35"/>
      <c r="AA72" s="35"/>
      <c r="AB72" s="35"/>
      <c r="AC72" s="35"/>
      <c r="AD72" s="35"/>
      <c r="AE72" s="35"/>
      <c r="AF72" s="35"/>
      <c r="AG72" s="232"/>
      <c r="AH72" s="230"/>
      <c r="AI72" s="35"/>
      <c r="AJ72" s="35"/>
      <c r="AK72" s="35"/>
      <c r="AL72" s="35"/>
      <c r="AM72" s="35"/>
      <c r="AN72" s="35"/>
      <c r="AO72" s="35"/>
      <c r="AP72" s="35"/>
      <c r="AQ72" s="35"/>
      <c r="AR72" s="232"/>
      <c r="AS72" s="231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</row>
    <row r="73" spans="1:64" ht="35.25" customHeight="1" x14ac:dyDescent="0.25">
      <c r="A73" s="130"/>
      <c r="B73" s="141" t="s">
        <v>87</v>
      </c>
      <c r="C73" s="128">
        <f>1/(1+C61/(H32*0.001*E68*H34))</f>
        <v>0.49606322530254104</v>
      </c>
      <c r="D73" s="121"/>
      <c r="E73" s="121"/>
      <c r="F73" s="18"/>
      <c r="G73" s="18"/>
      <c r="H73" s="18"/>
      <c r="I73" s="26"/>
      <c r="J73" s="122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AA73" s="35"/>
      <c r="AB73" s="35"/>
      <c r="AC73" s="35"/>
      <c r="AD73" s="35"/>
      <c r="AE73" s="35"/>
      <c r="AF73" s="35"/>
      <c r="AG73" s="191"/>
      <c r="AH73" s="37"/>
      <c r="AI73" s="189"/>
      <c r="AJ73" s="189"/>
      <c r="AK73" s="193"/>
      <c r="AL73" s="37"/>
      <c r="AM73" s="37"/>
      <c r="AN73" s="189"/>
      <c r="AO73" s="193"/>
      <c r="AP73" s="37"/>
      <c r="AQ73" s="37"/>
      <c r="AR73" s="35"/>
      <c r="AS73" s="37"/>
      <c r="AT73" s="35"/>
      <c r="AU73" s="193"/>
      <c r="AV73" s="37"/>
      <c r="AW73" s="37"/>
      <c r="AX73" s="38"/>
      <c r="AY73" s="193"/>
      <c r="AZ73" s="37"/>
      <c r="BA73" s="37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</row>
    <row r="74" spans="1:64" ht="15.75" customHeight="1" x14ac:dyDescent="0.25">
      <c r="A74" s="17"/>
      <c r="B74" s="105" t="s">
        <v>89</v>
      </c>
      <c r="C74" s="17"/>
      <c r="D74" s="31"/>
      <c r="E74" s="31"/>
      <c r="F74" s="31"/>
      <c r="G74" s="31"/>
      <c r="H74" s="31"/>
      <c r="I74" s="31"/>
      <c r="J74" s="12"/>
      <c r="K74" s="12"/>
      <c r="L74" s="12"/>
      <c r="AA74" s="35"/>
      <c r="AB74" s="35"/>
      <c r="AC74" s="35"/>
      <c r="AD74" s="35"/>
      <c r="AE74" s="35"/>
      <c r="AF74" s="35"/>
      <c r="AG74" s="177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</row>
    <row r="75" spans="1:64" ht="18.75" x14ac:dyDescent="0.25">
      <c r="A75" s="131">
        <v>4</v>
      </c>
      <c r="B75" s="31"/>
      <c r="C75" s="128">
        <f>C73*E69*(1-E70*C73*E69)</f>
        <v>0.31454847317380297</v>
      </c>
      <c r="D75" s="145" t="str">
        <f>IF(C72&lt;C75,"Умова виконується","Умова не виконується")</f>
        <v>Умова виконується</v>
      </c>
      <c r="E75" s="31"/>
      <c r="F75" s="31"/>
      <c r="G75" s="31"/>
      <c r="H75" s="31"/>
      <c r="I75" s="31"/>
      <c r="J75" s="10"/>
      <c r="K75" s="10"/>
      <c r="L75" s="10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</row>
    <row r="76" spans="1:64" ht="23.25" customHeight="1" x14ac:dyDescent="0.25">
      <c r="A76" s="160"/>
      <c r="B76" s="161"/>
      <c r="C76" s="162">
        <f>1-4*E70*C72</f>
        <v>0.48716083926808462</v>
      </c>
      <c r="D76" s="145" t="str">
        <f>IF(B76&gt;=0,"Умова виконується","Умова не виконується")</f>
        <v>Умова виконується</v>
      </c>
      <c r="E76" s="32"/>
      <c r="F76" s="32"/>
      <c r="G76" s="32"/>
      <c r="H76" s="32"/>
      <c r="I76" s="32"/>
      <c r="J76" s="8"/>
      <c r="K76" s="8"/>
      <c r="L76" s="8"/>
    </row>
    <row r="77" spans="1:64" ht="15" customHeight="1" x14ac:dyDescent="0.25">
      <c r="A77" s="17"/>
      <c r="B77" s="105" t="s">
        <v>90</v>
      </c>
      <c r="C77" s="17"/>
      <c r="D77" s="33"/>
      <c r="E77" s="33"/>
      <c r="F77" s="33"/>
      <c r="G77" s="33"/>
      <c r="H77" s="33"/>
      <c r="I77" s="33"/>
      <c r="J77" s="14"/>
      <c r="K77" s="14"/>
      <c r="L77" s="14"/>
    </row>
    <row r="78" spans="1:64" ht="40.5" customHeight="1" x14ac:dyDescent="0.25">
      <c r="A78" s="28">
        <v>5</v>
      </c>
      <c r="B78" s="149"/>
      <c r="C78" s="260">
        <f>(H30/C61)*((1-SQRT(1-4*E70*C72))/(2*E70))</f>
        <v>5.3782734877541438E-3</v>
      </c>
      <c r="D78" s="261"/>
      <c r="E78" s="27"/>
      <c r="F78" s="156"/>
      <c r="G78" s="157"/>
      <c r="H78" s="134"/>
      <c r="I78" s="33"/>
      <c r="J78" s="14"/>
      <c r="K78" s="14"/>
      <c r="L78" s="14"/>
    </row>
    <row r="79" spans="1:64" ht="15" customHeight="1" x14ac:dyDescent="0.25">
      <c r="A79" s="159"/>
      <c r="B79" s="105" t="s">
        <v>92</v>
      </c>
      <c r="C79" s="17"/>
      <c r="D79" s="33"/>
      <c r="E79" s="33"/>
      <c r="F79" s="33"/>
      <c r="G79" s="33"/>
      <c r="H79" s="33"/>
      <c r="I79" s="33"/>
      <c r="J79" s="14"/>
      <c r="K79" s="14"/>
      <c r="L79" s="14"/>
    </row>
    <row r="80" spans="1:64" ht="29.25" customHeight="1" x14ac:dyDescent="0.25">
      <c r="A80" s="153">
        <v>6</v>
      </c>
      <c r="B80" s="149"/>
      <c r="C80" s="152">
        <f>C78*H28*C63</f>
        <v>613.12317760397241</v>
      </c>
      <c r="D80" s="29" t="s">
        <v>91</v>
      </c>
      <c r="E80" s="154"/>
      <c r="F80" s="133"/>
      <c r="G80" s="133"/>
      <c r="H80" s="155"/>
      <c r="I80" s="133"/>
      <c r="J80" s="11"/>
      <c r="K80" s="11"/>
      <c r="L80" s="11"/>
    </row>
    <row r="81" spans="1:12" ht="18" customHeight="1" x14ac:dyDescent="0.25">
      <c r="A81" s="17"/>
      <c r="B81" s="105" t="s">
        <v>93</v>
      </c>
      <c r="C81" s="17"/>
      <c r="D81" s="32"/>
      <c r="E81" s="32"/>
      <c r="F81" s="258"/>
      <c r="G81" s="258"/>
      <c r="H81" s="258"/>
      <c r="I81" s="258"/>
      <c r="J81" s="11"/>
      <c r="K81" s="11"/>
      <c r="L81" s="11"/>
    </row>
    <row r="82" spans="1:12" ht="21.75" customHeight="1" x14ac:dyDescent="0.25">
      <c r="A82" s="28">
        <v>7</v>
      </c>
      <c r="B82" s="202" t="s">
        <v>94</v>
      </c>
      <c r="C82" s="203"/>
      <c r="D82" s="203"/>
      <c r="E82" s="203"/>
      <c r="F82" s="203"/>
      <c r="G82" s="203"/>
      <c r="H82" s="203"/>
      <c r="I82" s="204"/>
      <c r="J82" s="8"/>
      <c r="K82" s="8"/>
      <c r="L82" s="8"/>
    </row>
    <row r="83" spans="1:12" ht="20.25" customHeight="1" x14ac:dyDescent="0.25">
      <c r="B83" s="34"/>
      <c r="C83" s="34"/>
      <c r="D83" s="34"/>
      <c r="E83" s="34"/>
      <c r="F83" s="2"/>
      <c r="G83" s="2"/>
      <c r="H83" s="2"/>
      <c r="I83" s="2"/>
      <c r="J83" s="8"/>
      <c r="K83" s="8"/>
      <c r="L83" s="8"/>
    </row>
    <row r="84" spans="1:12" ht="15" customHeight="1" x14ac:dyDescent="0.25">
      <c r="D84" s="2"/>
      <c r="E84" s="2"/>
      <c r="F84" s="2"/>
      <c r="G84" s="2"/>
      <c r="H84" s="2"/>
      <c r="I84" s="2"/>
      <c r="J84" s="8"/>
      <c r="K84" s="8"/>
      <c r="L84" s="8"/>
    </row>
    <row r="85" spans="1:12" ht="15" customHeight="1" x14ac:dyDescent="0.25">
      <c r="D85" s="2"/>
      <c r="E85" s="2"/>
      <c r="F85" s="2"/>
      <c r="G85" s="2"/>
      <c r="H85" s="2"/>
      <c r="I85" s="2"/>
      <c r="J85" s="8"/>
      <c r="K85" s="8"/>
      <c r="L85" s="8"/>
    </row>
    <row r="86" spans="1:12" ht="15" customHeight="1" x14ac:dyDescent="0.25">
      <c r="D86" s="2"/>
      <c r="E86" s="2"/>
      <c r="F86" s="2"/>
      <c r="G86" s="2"/>
      <c r="H86" s="2"/>
      <c r="I86" s="2"/>
      <c r="J86" s="8"/>
      <c r="K86" s="8"/>
      <c r="L86" s="8"/>
    </row>
    <row r="87" spans="1:12" ht="15.75" x14ac:dyDescent="0.25">
      <c r="D87" s="248"/>
      <c r="E87" s="248"/>
      <c r="F87" s="248"/>
      <c r="G87" s="248"/>
      <c r="H87" s="248"/>
      <c r="I87" s="248"/>
      <c r="J87" s="11"/>
      <c r="K87" s="11"/>
      <c r="L87" s="11"/>
    </row>
    <row r="93" spans="1:12" ht="15" customHeight="1" x14ac:dyDescent="0.25">
      <c r="D93" s="2"/>
      <c r="E93" s="2"/>
      <c r="F93" s="2"/>
      <c r="G93" s="2"/>
      <c r="H93" s="2"/>
      <c r="I93" s="2"/>
    </row>
    <row r="94" spans="1:12" ht="15" customHeight="1" x14ac:dyDescent="0.25">
      <c r="D94" s="2"/>
      <c r="E94" s="2"/>
      <c r="F94" s="2"/>
      <c r="G94" s="2"/>
      <c r="H94" s="2"/>
      <c r="I94" s="2"/>
    </row>
    <row r="95" spans="1:12" ht="15" customHeight="1" x14ac:dyDescent="0.25">
      <c r="D95" s="2"/>
      <c r="E95" s="2"/>
      <c r="F95" s="2"/>
      <c r="G95" s="2"/>
      <c r="H95" s="2"/>
      <c r="I95" s="2"/>
    </row>
    <row r="96" spans="1:12" ht="15" customHeight="1" x14ac:dyDescent="0.25">
      <c r="D96" s="2"/>
      <c r="E96" s="2"/>
      <c r="F96" s="2"/>
      <c r="G96" s="2"/>
      <c r="H96" s="2"/>
      <c r="I96" s="2"/>
    </row>
    <row r="130" spans="2:10" ht="15.75" x14ac:dyDescent="0.25">
      <c r="B130" s="8"/>
      <c r="C130" s="8"/>
      <c r="D130" s="8"/>
      <c r="E130" s="8"/>
      <c r="F130" s="8"/>
      <c r="G130" s="8"/>
      <c r="H130" s="8"/>
      <c r="I130" s="8"/>
      <c r="J130" s="8"/>
    </row>
    <row r="131" spans="2:10" ht="15.75" x14ac:dyDescent="0.25">
      <c r="B131" s="12"/>
      <c r="C131" s="12"/>
      <c r="D131" s="12"/>
      <c r="E131" s="12"/>
      <c r="F131" s="12"/>
      <c r="G131" s="12"/>
      <c r="H131" s="12"/>
      <c r="I131" s="12"/>
      <c r="J131" s="12"/>
    </row>
    <row r="132" spans="2:10" ht="15.75" x14ac:dyDescent="0.25">
      <c r="B132" s="12"/>
      <c r="C132" s="12"/>
      <c r="D132" s="12"/>
      <c r="E132" s="12"/>
      <c r="F132" s="12"/>
      <c r="G132" s="12"/>
      <c r="H132" s="10"/>
      <c r="I132" s="10"/>
      <c r="J132" s="10"/>
    </row>
    <row r="133" spans="2:10" ht="15" customHeight="1" x14ac:dyDescent="0.25">
      <c r="B133" s="2"/>
      <c r="C133" s="2"/>
      <c r="D133" s="2"/>
      <c r="E133" s="2"/>
      <c r="F133" s="2"/>
      <c r="G133" s="2"/>
      <c r="H133" s="8"/>
      <c r="I133" s="8"/>
      <c r="J133" s="8"/>
    </row>
    <row r="134" spans="2:10" ht="15" customHeight="1" x14ac:dyDescent="0.25">
      <c r="B134" s="2"/>
      <c r="C134" s="2"/>
      <c r="D134" s="2"/>
      <c r="E134" s="2"/>
      <c r="F134" s="2"/>
      <c r="G134" s="2"/>
      <c r="H134" s="8"/>
      <c r="I134" s="8"/>
      <c r="J134" s="8"/>
    </row>
    <row r="135" spans="2:10" ht="15" customHeight="1" x14ac:dyDescent="0.25">
      <c r="B135" s="2"/>
      <c r="C135" s="2"/>
      <c r="D135" s="2"/>
      <c r="E135" s="2"/>
      <c r="F135" s="2"/>
      <c r="G135" s="2"/>
      <c r="H135" s="8"/>
      <c r="I135" s="8"/>
      <c r="J135" s="8"/>
    </row>
    <row r="136" spans="2:10" ht="15" customHeight="1" x14ac:dyDescent="0.25">
      <c r="B136" s="2"/>
      <c r="C136" s="2"/>
      <c r="D136" s="2"/>
      <c r="E136" s="2"/>
      <c r="F136" s="2"/>
      <c r="G136" s="2"/>
      <c r="H136" s="8"/>
      <c r="I136" s="8"/>
      <c r="J136" s="8"/>
    </row>
    <row r="137" spans="2:10" ht="15" customHeight="1" x14ac:dyDescent="0.25">
      <c r="B137" s="2"/>
      <c r="C137" s="2"/>
      <c r="D137" s="2"/>
      <c r="E137" s="2"/>
      <c r="F137" s="2"/>
      <c r="G137" s="2"/>
      <c r="H137" s="8"/>
      <c r="I137" s="8"/>
      <c r="J137" s="8"/>
    </row>
    <row r="138" spans="2:10" ht="15" customHeight="1" x14ac:dyDescent="0.25">
      <c r="B138" s="2"/>
      <c r="C138" s="2"/>
      <c r="D138" s="2"/>
      <c r="E138" s="2"/>
      <c r="F138" s="2"/>
      <c r="G138" s="2"/>
      <c r="H138" s="8"/>
      <c r="I138" s="8"/>
      <c r="J138" s="8"/>
    </row>
    <row r="139" spans="2:10" ht="15" customHeight="1" x14ac:dyDescent="0.25">
      <c r="B139" s="2"/>
      <c r="C139" s="2"/>
      <c r="D139" s="2"/>
      <c r="E139" s="2"/>
      <c r="F139" s="2"/>
      <c r="G139" s="2"/>
      <c r="H139" s="8"/>
      <c r="I139" s="8"/>
      <c r="J139" s="8"/>
    </row>
    <row r="140" spans="2:10" ht="15" customHeight="1" x14ac:dyDescent="0.25">
      <c r="B140" s="2"/>
      <c r="C140" s="2"/>
      <c r="D140" s="2"/>
      <c r="E140" s="2"/>
      <c r="F140" s="2"/>
      <c r="G140" s="2"/>
      <c r="H140" s="8"/>
      <c r="I140" s="8"/>
      <c r="J140" s="8"/>
    </row>
    <row r="141" spans="2:10" ht="15" customHeight="1" x14ac:dyDescent="0.25">
      <c r="B141" s="2"/>
      <c r="C141" s="2"/>
      <c r="D141" s="2"/>
      <c r="E141" s="2"/>
      <c r="F141" s="2"/>
      <c r="G141" s="2"/>
      <c r="H141" s="8"/>
      <c r="I141" s="8"/>
      <c r="J141" s="8"/>
    </row>
    <row r="142" spans="2:10" ht="15" customHeight="1" x14ac:dyDescent="0.25">
      <c r="B142" s="2"/>
      <c r="C142" s="2"/>
      <c r="D142" s="2"/>
      <c r="E142" s="2"/>
      <c r="F142" s="2"/>
      <c r="G142" s="2"/>
      <c r="H142" s="8"/>
      <c r="I142" s="8"/>
      <c r="J142" s="8"/>
    </row>
    <row r="143" spans="2:10" ht="15" customHeight="1" x14ac:dyDescent="0.25">
      <c r="B143" s="2"/>
      <c r="C143" s="2"/>
      <c r="D143" s="2"/>
      <c r="E143" s="2"/>
      <c r="F143" s="2"/>
      <c r="G143" s="2"/>
      <c r="H143" s="8"/>
      <c r="I143" s="8"/>
      <c r="J143" s="8"/>
    </row>
    <row r="144" spans="2:10" ht="15" customHeight="1" x14ac:dyDescent="0.25">
      <c r="B144" s="13"/>
      <c r="C144" s="13"/>
      <c r="D144" s="13"/>
      <c r="E144" s="13"/>
      <c r="F144" s="13"/>
      <c r="G144" s="13"/>
      <c r="H144" s="14"/>
      <c r="I144" s="14"/>
      <c r="J144" s="14"/>
    </row>
    <row r="145" spans="1:12" ht="15" customHeight="1" x14ac:dyDescent="0.25">
      <c r="B145" s="13"/>
      <c r="C145" s="13"/>
      <c r="D145" s="13"/>
      <c r="E145" s="13"/>
      <c r="F145" s="13"/>
      <c r="G145" s="13"/>
      <c r="H145" s="14"/>
      <c r="I145" s="14"/>
      <c r="J145" s="14"/>
    </row>
    <row r="146" spans="1:12" ht="15" customHeight="1" x14ac:dyDescent="0.25">
      <c r="B146" s="13"/>
      <c r="C146" s="13"/>
      <c r="D146" s="13"/>
      <c r="E146" s="13"/>
      <c r="F146" s="13"/>
      <c r="G146" s="13"/>
      <c r="H146" s="14"/>
      <c r="I146" s="14"/>
      <c r="J146" s="14"/>
    </row>
    <row r="147" spans="1:12" ht="15.75" x14ac:dyDescent="0.25">
      <c r="B147" s="2"/>
      <c r="C147" s="2"/>
      <c r="D147" s="2"/>
      <c r="E147" s="2"/>
      <c r="F147" s="2"/>
      <c r="G147" s="2"/>
      <c r="H147" s="11"/>
      <c r="I147" s="11"/>
      <c r="J147" s="11"/>
    </row>
    <row r="148" spans="1:12" ht="15" customHeight="1" x14ac:dyDescent="0.25">
      <c r="B148" s="13"/>
      <c r="C148" s="13"/>
      <c r="D148" s="13"/>
      <c r="E148" s="13"/>
      <c r="F148" s="13"/>
      <c r="G148" s="13"/>
      <c r="H148" s="8"/>
      <c r="I148" s="8"/>
      <c r="J148" s="8"/>
    </row>
    <row r="149" spans="1:12" ht="15" customHeight="1" x14ac:dyDescent="0.25">
      <c r="B149" s="13"/>
      <c r="C149" s="13"/>
      <c r="D149" s="13"/>
      <c r="E149" s="13"/>
      <c r="F149" s="13"/>
      <c r="G149" s="13"/>
      <c r="H149" s="8"/>
      <c r="I149" s="8"/>
      <c r="J149" s="8"/>
    </row>
    <row r="150" spans="1:12" ht="15.75" x14ac:dyDescent="0.25">
      <c r="B150" s="2"/>
      <c r="C150" s="2"/>
      <c r="D150" s="2"/>
      <c r="E150" s="2"/>
      <c r="F150" s="2"/>
      <c r="G150" s="2"/>
      <c r="H150" s="11"/>
      <c r="I150" s="11"/>
      <c r="J150" s="11"/>
    </row>
    <row r="151" spans="1:12" ht="15.75" x14ac:dyDescent="0.25">
      <c r="B151" s="2"/>
      <c r="C151" s="2"/>
      <c r="D151" s="2"/>
      <c r="E151" s="2"/>
      <c r="F151" s="2"/>
      <c r="G151" s="2"/>
      <c r="H151" s="11"/>
      <c r="I151" s="11"/>
      <c r="J151" s="11"/>
    </row>
    <row r="152" spans="1:12" ht="15" customHeight="1" x14ac:dyDescent="0.25">
      <c r="B152" s="2"/>
      <c r="C152" s="2"/>
      <c r="D152" s="2"/>
      <c r="E152" s="2"/>
      <c r="F152" s="2"/>
      <c r="G152" s="2"/>
      <c r="H152" s="8"/>
      <c r="I152" s="8"/>
      <c r="J152" s="8"/>
    </row>
    <row r="153" spans="1:12" ht="15" customHeight="1" x14ac:dyDescent="0.25">
      <c r="B153" s="2"/>
      <c r="C153" s="2"/>
      <c r="D153" s="2"/>
      <c r="E153" s="2"/>
      <c r="F153" s="2"/>
      <c r="G153" s="2"/>
      <c r="H153" s="8"/>
      <c r="I153" s="8"/>
      <c r="J153" s="8"/>
    </row>
    <row r="154" spans="1:12" ht="15" customHeight="1" x14ac:dyDescent="0.25">
      <c r="B154" s="2"/>
      <c r="C154" s="2"/>
      <c r="D154" s="2"/>
      <c r="E154" s="2"/>
      <c r="F154" s="2"/>
      <c r="G154" s="2"/>
      <c r="H154" s="8"/>
      <c r="I154" s="8"/>
      <c r="J154" s="8"/>
    </row>
    <row r="155" spans="1:12" ht="15" customHeight="1" x14ac:dyDescent="0.25">
      <c r="B155" s="2"/>
      <c r="C155" s="2"/>
      <c r="D155" s="2"/>
      <c r="E155" s="2"/>
      <c r="F155" s="2"/>
      <c r="G155" s="2"/>
      <c r="H155" s="8"/>
      <c r="I155" s="8"/>
      <c r="J155" s="8"/>
    </row>
    <row r="156" spans="1:12" ht="15" customHeight="1" x14ac:dyDescent="0.25">
      <c r="A156" s="35"/>
      <c r="B156" s="150"/>
      <c r="C156" s="150"/>
      <c r="D156" s="150"/>
      <c r="E156" s="150"/>
      <c r="F156" s="150"/>
      <c r="G156" s="150"/>
      <c r="H156" s="194"/>
      <c r="I156" s="194"/>
      <c r="J156" s="194"/>
      <c r="K156" s="35"/>
      <c r="L156" s="35"/>
    </row>
    <row r="157" spans="1:12" ht="15.75" x14ac:dyDescent="0.25">
      <c r="A157" s="35"/>
      <c r="B157" s="150"/>
      <c r="C157" s="150"/>
      <c r="D157" s="150"/>
      <c r="E157" s="150"/>
      <c r="F157" s="150"/>
      <c r="G157" s="150"/>
      <c r="H157" s="101"/>
      <c r="I157" s="101"/>
      <c r="J157" s="101"/>
      <c r="K157" s="35"/>
      <c r="L157" s="35"/>
    </row>
    <row r="158" spans="1:12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</row>
    <row r="159" spans="1:12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</row>
    <row r="160" spans="1:12" ht="15.75" x14ac:dyDescent="0.25">
      <c r="A160" s="35"/>
      <c r="B160" s="236"/>
      <c r="C160" s="236"/>
      <c r="D160" s="236"/>
      <c r="E160" s="236"/>
      <c r="F160" s="35"/>
      <c r="G160" s="35"/>
      <c r="H160" s="35"/>
      <c r="I160" s="35"/>
      <c r="J160" s="35"/>
      <c r="K160" s="35"/>
      <c r="L160" s="35"/>
    </row>
    <row r="161" spans="1:46" ht="15.75" x14ac:dyDescent="0.25">
      <c r="A161" s="35"/>
      <c r="B161" s="221"/>
      <c r="C161" s="250"/>
      <c r="D161" s="250"/>
      <c r="E161" s="250"/>
      <c r="F161" s="35"/>
      <c r="G161" s="35"/>
      <c r="H161" s="35"/>
      <c r="I161" s="35"/>
      <c r="J161" s="35"/>
      <c r="K161" s="35"/>
      <c r="L161" s="35"/>
    </row>
    <row r="162" spans="1:46" ht="15.75" x14ac:dyDescent="0.25">
      <c r="A162" s="35"/>
      <c r="B162" s="221"/>
      <c r="C162" s="100"/>
      <c r="D162" s="100"/>
      <c r="E162" s="100"/>
      <c r="F162" s="35"/>
      <c r="G162" s="35"/>
      <c r="H162" s="35"/>
      <c r="I162" s="35"/>
      <c r="J162" s="35"/>
      <c r="K162" s="35"/>
      <c r="L162" s="35"/>
    </row>
    <row r="163" spans="1:46" ht="234.75" customHeight="1" x14ac:dyDescent="0.25">
      <c r="A163" s="35"/>
      <c r="B163" s="195"/>
      <c r="C163" s="37"/>
      <c r="D163" s="37"/>
      <c r="E163" s="37"/>
      <c r="F163" s="35"/>
      <c r="G163" s="35"/>
      <c r="H163" s="35"/>
      <c r="I163" s="35"/>
      <c r="J163" s="35"/>
      <c r="K163" s="35"/>
      <c r="L163" s="35"/>
    </row>
    <row r="164" spans="1:46" ht="128.25" customHeight="1" x14ac:dyDescent="0.25">
      <c r="A164" s="35"/>
      <c r="B164" s="195"/>
      <c r="C164" s="37"/>
      <c r="D164" s="37"/>
      <c r="E164" s="37"/>
      <c r="F164" s="35"/>
      <c r="G164" s="35"/>
      <c r="H164" s="35"/>
      <c r="I164" s="35"/>
      <c r="J164" s="35"/>
      <c r="K164" s="35"/>
      <c r="L164" s="35"/>
    </row>
    <row r="165" spans="1:46" ht="279.75" customHeight="1" x14ac:dyDescent="0.25">
      <c r="A165" s="35"/>
      <c r="B165" s="195"/>
      <c r="C165" s="37"/>
      <c r="D165" s="37"/>
      <c r="E165" s="37"/>
      <c r="F165" s="35"/>
      <c r="G165" s="35"/>
      <c r="H165" s="35"/>
      <c r="I165" s="35"/>
      <c r="J165" s="35"/>
      <c r="K165" s="35"/>
      <c r="L165" s="35"/>
    </row>
    <row r="166" spans="1:46" ht="104.25" customHeight="1" x14ac:dyDescent="0.25">
      <c r="A166" s="35"/>
      <c r="B166" s="195"/>
      <c r="C166" s="37"/>
      <c r="D166" s="37"/>
      <c r="E166" s="37"/>
      <c r="F166" s="35"/>
      <c r="G166" s="35"/>
      <c r="H166" s="35"/>
      <c r="I166" s="35"/>
      <c r="J166" s="35"/>
      <c r="K166" s="35"/>
      <c r="L166" s="35"/>
    </row>
    <row r="167" spans="1:46" ht="100.5" customHeight="1" x14ac:dyDescent="0.25">
      <c r="A167" s="35"/>
      <c r="B167" s="195"/>
      <c r="C167" s="37"/>
      <c r="D167" s="37"/>
      <c r="E167" s="37"/>
      <c r="F167" s="35"/>
      <c r="G167" s="35"/>
      <c r="H167" s="35"/>
      <c r="I167" s="35"/>
      <c r="J167" s="35"/>
      <c r="K167" s="35"/>
      <c r="L167" s="35"/>
    </row>
    <row r="168" spans="1:46" ht="67.5" customHeight="1" x14ac:dyDescent="0.25">
      <c r="A168" s="35"/>
      <c r="B168" s="196"/>
      <c r="C168" s="37"/>
      <c r="D168" s="37"/>
      <c r="E168" s="37"/>
      <c r="F168" s="35"/>
      <c r="G168" s="35"/>
      <c r="H168" s="35"/>
      <c r="I168" s="35"/>
      <c r="J168" s="35"/>
      <c r="K168" s="35"/>
      <c r="L168" s="35"/>
    </row>
    <row r="169" spans="1:46" ht="15.75" x14ac:dyDescent="0.25">
      <c r="A169" s="35"/>
      <c r="B169" s="196"/>
      <c r="C169" s="37"/>
      <c r="D169" s="37"/>
      <c r="E169" s="37"/>
      <c r="F169" s="35"/>
      <c r="G169" s="35"/>
      <c r="H169" s="35"/>
      <c r="I169" s="35"/>
      <c r="J169" s="35"/>
      <c r="K169" s="35"/>
      <c r="L169" s="35"/>
    </row>
    <row r="170" spans="1:46" ht="36" customHeight="1" x14ac:dyDescent="0.25">
      <c r="A170" s="35"/>
      <c r="B170" s="196"/>
      <c r="C170" s="37"/>
      <c r="D170" s="37"/>
      <c r="E170" s="37"/>
      <c r="F170" s="35"/>
      <c r="G170" s="35"/>
      <c r="H170" s="35"/>
      <c r="I170" s="35"/>
      <c r="J170" s="35"/>
      <c r="K170" s="35"/>
      <c r="L170" s="35"/>
    </row>
    <row r="171" spans="1:46" ht="293.25" customHeight="1" x14ac:dyDescent="0.25">
      <c r="A171" s="35"/>
      <c r="B171" s="196"/>
      <c r="C171" s="37"/>
      <c r="D171" s="37"/>
      <c r="E171" s="37"/>
      <c r="F171" s="35"/>
      <c r="G171" s="35"/>
      <c r="H171" s="35"/>
      <c r="I171" s="35"/>
      <c r="J171" s="35"/>
      <c r="K171" s="35"/>
      <c r="L171" s="35"/>
    </row>
    <row r="172" spans="1:46" ht="73.5" customHeight="1" x14ac:dyDescent="0.25">
      <c r="A172" s="35"/>
      <c r="B172" s="196"/>
      <c r="C172" s="37"/>
      <c r="D172" s="37"/>
      <c r="E172" s="37"/>
      <c r="F172" s="35"/>
      <c r="G172" s="35"/>
      <c r="H172" s="35"/>
      <c r="I172" s="35"/>
      <c r="J172" s="35"/>
      <c r="K172" s="35"/>
      <c r="L172" s="35"/>
    </row>
    <row r="173" spans="1:46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</row>
    <row r="174" spans="1:46" ht="15.75" x14ac:dyDescent="0.25">
      <c r="A174" s="35"/>
      <c r="B174" s="219"/>
      <c r="C174" s="219"/>
      <c r="D174" s="219"/>
      <c r="E174" s="219"/>
      <c r="F174" s="219"/>
      <c r="G174" s="219"/>
      <c r="H174" s="219"/>
      <c r="I174" s="219"/>
      <c r="J174" s="219"/>
      <c r="K174" s="219"/>
      <c r="L174" s="219"/>
    </row>
    <row r="175" spans="1:46" ht="15.75" x14ac:dyDescent="0.25">
      <c r="A175" s="35"/>
      <c r="B175" s="197"/>
      <c r="C175" s="39"/>
      <c r="D175" s="39"/>
      <c r="E175" s="39"/>
      <c r="F175" s="39"/>
      <c r="G175" s="39"/>
      <c r="H175" s="39"/>
      <c r="I175" s="39"/>
      <c r="J175" s="39"/>
      <c r="K175" s="39"/>
      <c r="L175" s="39"/>
    </row>
    <row r="176" spans="1:46" ht="15" customHeight="1" x14ac:dyDescent="0.25">
      <c r="A176" s="35"/>
      <c r="B176" s="19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</row>
    <row r="177" spans="1:46" ht="15" customHeight="1" x14ac:dyDescent="0.25">
      <c r="A177" s="35"/>
      <c r="B177" s="19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</row>
    <row r="178" spans="1:46" ht="15" customHeight="1" x14ac:dyDescent="0.25">
      <c r="A178" s="35"/>
      <c r="B178" s="19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15"/>
      <c r="N178" s="15"/>
      <c r="O178" s="15"/>
      <c r="P178" s="15"/>
      <c r="Q178" s="15"/>
      <c r="R178" s="15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</row>
    <row r="179" spans="1:46" ht="15" customHeight="1" x14ac:dyDescent="0.25">
      <c r="A179" s="35"/>
      <c r="B179" s="198"/>
      <c r="C179" s="198"/>
      <c r="D179" s="199"/>
      <c r="E179" s="199"/>
      <c r="F179" s="199"/>
      <c r="G179" s="199"/>
      <c r="H179" s="199"/>
      <c r="I179" s="199"/>
      <c r="J179" s="199"/>
      <c r="K179" s="199"/>
      <c r="L179" s="199"/>
      <c r="M179" s="15"/>
      <c r="N179" s="15"/>
      <c r="O179" s="15"/>
      <c r="P179" s="15"/>
      <c r="Q179" s="15"/>
      <c r="R179" s="15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</row>
    <row r="180" spans="1:46" ht="15.75" customHeight="1" x14ac:dyDescent="0.25">
      <c r="A180" s="35"/>
      <c r="B180" s="200"/>
      <c r="C180" s="198"/>
      <c r="D180" s="201"/>
      <c r="E180" s="199"/>
      <c r="F180" s="199"/>
      <c r="G180" s="199"/>
      <c r="H180" s="199"/>
      <c r="I180" s="199"/>
      <c r="J180" s="199"/>
      <c r="K180" s="199"/>
      <c r="L180" s="199"/>
      <c r="M180" s="15"/>
      <c r="N180" s="15"/>
      <c r="O180" s="15"/>
      <c r="P180" s="15"/>
      <c r="Q180" s="15"/>
      <c r="R180" s="15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</row>
    <row r="181" spans="1:46" ht="13.5" customHeight="1" x14ac:dyDescent="0.25">
      <c r="A181" s="35"/>
      <c r="B181" s="200"/>
      <c r="C181" s="198"/>
      <c r="D181" s="201"/>
      <c r="E181" s="199"/>
      <c r="F181" s="199"/>
      <c r="G181" s="199"/>
      <c r="H181" s="199"/>
      <c r="I181" s="199"/>
      <c r="J181" s="199"/>
      <c r="K181" s="199"/>
      <c r="L181" s="199"/>
      <c r="M181" s="15"/>
      <c r="N181" s="15"/>
      <c r="O181" s="15"/>
      <c r="P181" s="15"/>
      <c r="Q181" s="15"/>
      <c r="R181" s="15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</row>
    <row r="182" spans="1:46" ht="15" customHeight="1" x14ac:dyDescent="0.25">
      <c r="A182" s="35"/>
      <c r="B182" s="198"/>
      <c r="C182" s="198"/>
      <c r="D182" s="199"/>
      <c r="E182" s="199"/>
      <c r="F182" s="199"/>
      <c r="G182" s="199"/>
      <c r="H182" s="199"/>
      <c r="I182" s="199"/>
      <c r="J182" s="199"/>
      <c r="K182" s="199"/>
      <c r="L182" s="199"/>
      <c r="M182" s="15"/>
      <c r="N182" s="15"/>
      <c r="O182" s="15"/>
      <c r="P182" s="15"/>
      <c r="Q182" s="15"/>
      <c r="R182" s="15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</row>
    <row r="183" spans="1:46" ht="15" customHeight="1" x14ac:dyDescent="0.25">
      <c r="A183" s="35"/>
      <c r="B183" s="198"/>
      <c r="C183" s="198"/>
      <c r="D183" s="198"/>
      <c r="E183" s="198"/>
      <c r="F183" s="198"/>
      <c r="G183" s="198"/>
      <c r="H183" s="198"/>
      <c r="I183" s="198"/>
      <c r="J183" s="198"/>
      <c r="K183" s="198"/>
      <c r="L183" s="198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</row>
    <row r="184" spans="1:46" ht="15" customHeight="1" x14ac:dyDescent="0.25">
      <c r="A184" s="35"/>
      <c r="B184" s="198"/>
      <c r="C184" s="198"/>
      <c r="D184" s="198"/>
      <c r="E184" s="198"/>
      <c r="F184" s="198"/>
      <c r="G184" s="198"/>
      <c r="H184" s="198"/>
      <c r="I184" s="198"/>
      <c r="J184" s="198"/>
      <c r="K184" s="198"/>
      <c r="L184" s="198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</row>
    <row r="185" spans="1:46" ht="15" customHeight="1" x14ac:dyDescent="0.25">
      <c r="A185" s="35"/>
      <c r="B185" s="198"/>
      <c r="C185" s="198"/>
      <c r="D185" s="198"/>
      <c r="E185" s="198"/>
      <c r="F185" s="198"/>
      <c r="G185" s="198"/>
      <c r="H185" s="198"/>
      <c r="I185" s="198"/>
      <c r="J185" s="198"/>
      <c r="K185" s="198"/>
      <c r="L185" s="198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</row>
    <row r="186" spans="1:46" ht="15" customHeight="1" x14ac:dyDescent="0.25">
      <c r="A186" s="35"/>
      <c r="B186" s="198"/>
      <c r="C186" s="198"/>
      <c r="D186" s="198"/>
      <c r="E186" s="198"/>
      <c r="F186" s="198"/>
      <c r="G186" s="198"/>
      <c r="H186" s="198"/>
      <c r="I186" s="198"/>
      <c r="J186" s="198"/>
      <c r="K186" s="198"/>
      <c r="L186" s="198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</row>
    <row r="187" spans="1:46" ht="15" customHeight="1" x14ac:dyDescent="0.25">
      <c r="A187" s="35"/>
      <c r="B187" s="198"/>
      <c r="C187" s="198"/>
      <c r="D187" s="198"/>
      <c r="E187" s="198"/>
      <c r="F187" s="198"/>
      <c r="G187" s="198"/>
      <c r="H187" s="198"/>
      <c r="I187" s="198"/>
      <c r="J187" s="198"/>
      <c r="K187" s="198"/>
      <c r="L187" s="198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</row>
    <row r="188" spans="1:46" ht="15" customHeight="1" x14ac:dyDescent="0.25">
      <c r="A188" s="35"/>
      <c r="B188" s="198"/>
      <c r="C188" s="198"/>
      <c r="D188" s="198"/>
      <c r="E188" s="198"/>
      <c r="F188" s="198"/>
      <c r="G188" s="198"/>
      <c r="H188" s="198"/>
      <c r="I188" s="198"/>
      <c r="J188" s="198"/>
      <c r="K188" s="198"/>
      <c r="L188" s="198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</row>
    <row r="189" spans="1:46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</row>
    <row r="190" spans="1:46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</row>
    <row r="191" spans="1:46" ht="35.25" customHeight="1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</row>
    <row r="192" spans="1:46" ht="15.75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7"/>
      <c r="N192" s="7"/>
      <c r="O192" s="7"/>
    </row>
    <row r="193" spans="1:15" ht="15.75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7"/>
      <c r="N193" s="7"/>
      <c r="O193" s="7"/>
    </row>
    <row r="194" spans="1:15" ht="15.75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7"/>
      <c r="N194" s="7"/>
      <c r="O194" s="7"/>
    </row>
    <row r="195" spans="1:15" ht="15.75" x14ac:dyDescent="0.25">
      <c r="A195" s="35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7"/>
      <c r="N195" s="7"/>
      <c r="O195" s="7"/>
    </row>
    <row r="196" spans="1:15" ht="15.75" x14ac:dyDescent="0.25">
      <c r="A196" s="35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7"/>
      <c r="N196" s="7"/>
      <c r="O196" s="7"/>
    </row>
    <row r="197" spans="1:15" ht="15.75" x14ac:dyDescent="0.25">
      <c r="A197" s="35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7"/>
      <c r="N197" s="7"/>
      <c r="O197" s="7"/>
    </row>
    <row r="198" spans="1:15" ht="15.75" x14ac:dyDescent="0.25">
      <c r="A198" s="35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7"/>
      <c r="N198" s="7"/>
      <c r="O198" s="7"/>
    </row>
    <row r="199" spans="1:15" ht="15.75" x14ac:dyDescent="0.25">
      <c r="A199" s="35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7"/>
      <c r="N199" s="7"/>
      <c r="O199" s="7"/>
    </row>
    <row r="200" spans="1:15" ht="15.75" x14ac:dyDescent="0.25">
      <c r="A200" s="35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7"/>
      <c r="N200" s="7"/>
      <c r="O200" s="7"/>
    </row>
    <row r="201" spans="1:15" ht="15.75" x14ac:dyDescent="0.25">
      <c r="A201" s="35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7"/>
      <c r="N201" s="7"/>
      <c r="O201" s="7"/>
    </row>
    <row r="202" spans="1:15" ht="15.75" x14ac:dyDescent="0.25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</row>
    <row r="203" spans="1:15" ht="15.75" x14ac:dyDescent="0.25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</row>
    <row r="204" spans="1:15" ht="15.75" x14ac:dyDescent="0.25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</row>
    <row r="205" spans="1:15" ht="15.75" x14ac:dyDescent="0.25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</row>
    <row r="206" spans="1:15" ht="15.75" x14ac:dyDescent="0.25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</row>
    <row r="207" spans="1:15" ht="15.75" x14ac:dyDescent="0.25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</row>
    <row r="208" spans="1:15" ht="15.75" x14ac:dyDescent="0.25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</row>
    <row r="209" spans="2:15" ht="15.75" x14ac:dyDescent="0.25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</row>
    <row r="210" spans="2:15" ht="15.75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</row>
    <row r="211" spans="2:15" ht="15.75" x14ac:dyDescent="0.25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2:15" ht="15.75" x14ac:dyDescent="0.25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2:15" ht="15.75" x14ac:dyDescent="0.25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</row>
    <row r="214" spans="2:15" ht="15.75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2:15" ht="15.75" x14ac:dyDescent="0.25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  <row r="216" spans="2:15" ht="15.75" x14ac:dyDescent="0.25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</row>
    <row r="217" spans="2:15" ht="15.75" x14ac:dyDescent="0.25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</row>
    <row r="218" spans="2:15" ht="15.75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</row>
    <row r="219" spans="2:15" ht="15.75" x14ac:dyDescent="0.25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</row>
  </sheetData>
  <mergeCells count="122">
    <mergeCell ref="AN4:AQ4"/>
    <mergeCell ref="AM2:AQ3"/>
    <mergeCell ref="AW1:BB1"/>
    <mergeCell ref="F81:I81"/>
    <mergeCell ref="A58:J58"/>
    <mergeCell ref="C78:D78"/>
    <mergeCell ref="L42:L43"/>
    <mergeCell ref="M42:U42"/>
    <mergeCell ref="W42:Z42"/>
    <mergeCell ref="V42:V43"/>
    <mergeCell ref="L41:Z41"/>
    <mergeCell ref="AM1:AT1"/>
    <mergeCell ref="B49:F49"/>
    <mergeCell ref="B50:F50"/>
    <mergeCell ref="G48:G50"/>
    <mergeCell ref="H48:H50"/>
    <mergeCell ref="I48:I50"/>
    <mergeCell ref="C25:G25"/>
    <mergeCell ref="AN5:AQ5"/>
    <mergeCell ref="AN6:AQ6"/>
    <mergeCell ref="AN7:AQ7"/>
    <mergeCell ref="AN8:AQ8"/>
    <mergeCell ref="AN9:AQ9"/>
    <mergeCell ref="AR2:AT2"/>
    <mergeCell ref="C161:E161"/>
    <mergeCell ref="B161:B162"/>
    <mergeCell ref="B160:E160"/>
    <mergeCell ref="I37:I40"/>
    <mergeCell ref="B41:F41"/>
    <mergeCell ref="AG3:AG4"/>
    <mergeCell ref="AH3:AH4"/>
    <mergeCell ref="A1:J1"/>
    <mergeCell ref="L2:L3"/>
    <mergeCell ref="M2:W2"/>
    <mergeCell ref="L1:W1"/>
    <mergeCell ref="L24:L25"/>
    <mergeCell ref="AH44:AI44"/>
    <mergeCell ref="AH45:AI45"/>
    <mergeCell ref="B44:F44"/>
    <mergeCell ref="B42:E42"/>
    <mergeCell ref="AZ58:BA58"/>
    <mergeCell ref="AT57:AU57"/>
    <mergeCell ref="AT63:AU63"/>
    <mergeCell ref="AV66:AW66"/>
    <mergeCell ref="AV63:AW63"/>
    <mergeCell ref="AX63:AY63"/>
    <mergeCell ref="AH46:AI46"/>
    <mergeCell ref="AG1:AH2"/>
    <mergeCell ref="B174:L174"/>
    <mergeCell ref="B26:F26"/>
    <mergeCell ref="B27:F27"/>
    <mergeCell ref="B28:F28"/>
    <mergeCell ref="B29:F29"/>
    <mergeCell ref="B30:F30"/>
    <mergeCell ref="B35:F35"/>
    <mergeCell ref="B36:F36"/>
    <mergeCell ref="G35:G36"/>
    <mergeCell ref="H35:H36"/>
    <mergeCell ref="D87:I87"/>
    <mergeCell ref="I35:I36"/>
    <mergeCell ref="B37:F37"/>
    <mergeCell ref="B38:F38"/>
    <mergeCell ref="B40:F40"/>
    <mergeCell ref="G37:G40"/>
    <mergeCell ref="AO64:AP64"/>
    <mergeCell ref="AI63:AJ63"/>
    <mergeCell ref="AK63:AL63"/>
    <mergeCell ref="AI64:AJ64"/>
    <mergeCell ref="AK64:AL64"/>
    <mergeCell ref="AM57:AN57"/>
    <mergeCell ref="AM58:AN58"/>
    <mergeCell ref="AM63:AN63"/>
    <mergeCell ref="BN57:BP58"/>
    <mergeCell ref="AK57:AL57"/>
    <mergeCell ref="AK58:AL58"/>
    <mergeCell ref="AM64:AN64"/>
    <mergeCell ref="AR57:AR72"/>
    <mergeCell ref="AZ63:BA63"/>
    <mergeCell ref="AT64:AU64"/>
    <mergeCell ref="AV64:AW64"/>
    <mergeCell ref="AX64:AY64"/>
    <mergeCell ref="AZ64:BA64"/>
    <mergeCell ref="AV57:AW57"/>
    <mergeCell ref="AX57:AY57"/>
    <mergeCell ref="AZ57:BA57"/>
    <mergeCell ref="AT58:AU58"/>
    <mergeCell ref="AV58:AW58"/>
    <mergeCell ref="AX58:AY58"/>
    <mergeCell ref="AS26:AU26"/>
    <mergeCell ref="AR11:AU11"/>
    <mergeCell ref="AS12:AU12"/>
    <mergeCell ref="B57:F57"/>
    <mergeCell ref="AJ41:AZ41"/>
    <mergeCell ref="AH41:AI42"/>
    <mergeCell ref="AH49:AI49"/>
    <mergeCell ref="AI57:AJ57"/>
    <mergeCell ref="AI58:AJ58"/>
    <mergeCell ref="AH43:AI43"/>
    <mergeCell ref="B43:E43"/>
    <mergeCell ref="G41:G43"/>
    <mergeCell ref="H41:H43"/>
    <mergeCell ref="I41:I43"/>
    <mergeCell ref="AH47:AI47"/>
    <mergeCell ref="AH48:AI48"/>
    <mergeCell ref="B45:F47"/>
    <mergeCell ref="B48:F48"/>
    <mergeCell ref="AH57:AH72"/>
    <mergeCell ref="AS57:AS72"/>
    <mergeCell ref="AG57:AG72"/>
    <mergeCell ref="AO58:AP58"/>
    <mergeCell ref="AO57:AP57"/>
    <mergeCell ref="AO63:AP63"/>
    <mergeCell ref="B82:I82"/>
    <mergeCell ref="L23:P23"/>
    <mergeCell ref="M24:P24"/>
    <mergeCell ref="G66:H66"/>
    <mergeCell ref="L32:L33"/>
    <mergeCell ref="M32:U32"/>
    <mergeCell ref="L31:U31"/>
    <mergeCell ref="L40:S40"/>
    <mergeCell ref="C59:F60"/>
    <mergeCell ref="H37:H40"/>
  </mergeCells>
  <pageMargins left="0.7" right="0.7" top="0.75" bottom="0.75" header="0.3" footer="0.3"/>
  <pageSetup paperSize="9" orientation="portrait" horizontalDpi="180" verticalDpi="180"/>
  <drawing r:id="rId1"/>
  <legacyDrawing r:id="rId2"/>
  <oleObjects>
    <mc:AlternateContent xmlns:mc="http://schemas.openxmlformats.org/markup-compatibility/2006">
      <mc:Choice Requires="x14">
        <oleObject progId="Equation.3" shapeId="1105" r:id="rId3">
          <objectPr defaultSize="0" autoPict="0" r:id="rId4">
            <anchor moveWithCells="1">
              <from>
                <xdr:col>1</xdr:col>
                <xdr:colOff>0</xdr:colOff>
                <xdr:row>64</xdr:row>
                <xdr:rowOff>0</xdr:rowOff>
              </from>
              <to>
                <xdr:col>2</xdr:col>
                <xdr:colOff>9525</xdr:colOff>
                <xdr:row>64</xdr:row>
                <xdr:rowOff>542925</xdr:rowOff>
              </to>
            </anchor>
          </objectPr>
        </oleObject>
      </mc:Choice>
      <mc:Fallback>
        <oleObject progId="Equation.3" shapeId="1105" r:id="rId3"/>
      </mc:Fallback>
    </mc:AlternateContent>
    <mc:AlternateContent xmlns:mc="http://schemas.openxmlformats.org/markup-compatibility/2006">
      <mc:Choice Requires="x14">
        <oleObject progId="Equation.3" shapeId="1106" r:id="rId5">
          <objectPr defaultSize="0" autoPict="0" r:id="rId6">
            <anchor mov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1190625</xdr:colOff>
                <xdr:row>62</xdr:row>
                <xdr:rowOff>295275</xdr:rowOff>
              </to>
            </anchor>
          </objectPr>
        </oleObject>
      </mc:Choice>
      <mc:Fallback>
        <oleObject progId="Equation.3" shapeId="1106" r:id="rId5"/>
      </mc:Fallback>
    </mc:AlternateContent>
    <mc:AlternateContent xmlns:mc="http://schemas.openxmlformats.org/markup-compatibility/2006">
      <mc:Choice Requires="x14">
        <oleObject progId="Equation.3" shapeId="1107" r:id="rId7">
          <objectPr defaultSize="0" autoPict="0" r:id="rId8">
            <anchor moveWithCells="1">
              <from>
                <xdr:col>1</xdr:col>
                <xdr:colOff>0</xdr:colOff>
                <xdr:row>70</xdr:row>
                <xdr:rowOff>257175</xdr:rowOff>
              </from>
              <to>
                <xdr:col>1</xdr:col>
                <xdr:colOff>1285875</xdr:colOff>
                <xdr:row>71</xdr:row>
                <xdr:rowOff>609600</xdr:rowOff>
              </to>
            </anchor>
          </objectPr>
        </oleObject>
      </mc:Choice>
      <mc:Fallback>
        <oleObject progId="Equation.3" shapeId="1107" r:id="rId7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9" name="Drop Down 22">
              <controlPr defaultSize="0" autoLine="0" autoPict="0">
                <anchor moveWithCells="1">
                  <from>
                    <xdr:col>4</xdr:col>
                    <xdr:colOff>619125</xdr:colOff>
                    <xdr:row>29</xdr:row>
                    <xdr:rowOff>9525</xdr:rowOff>
                  </from>
                  <to>
                    <xdr:col>5</xdr:col>
                    <xdr:colOff>600075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0" name="Drop Down 75">
              <controlPr defaultSize="0" autoLine="0" autoPict="0">
                <anchor moveWithCells="1">
                  <from>
                    <xdr:col>4</xdr:col>
                    <xdr:colOff>600075</xdr:colOff>
                    <xdr:row>32</xdr:row>
                    <xdr:rowOff>9525</xdr:rowOff>
                  </from>
                  <to>
                    <xdr:col>5</xdr:col>
                    <xdr:colOff>590550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1" name="Drop Down 76">
              <controlPr defaultSize="0" autoLine="0" autoPict="0">
                <anchor moveWithCells="1">
                  <from>
                    <xdr:col>4</xdr:col>
                    <xdr:colOff>609600</xdr:colOff>
                    <xdr:row>33</xdr:row>
                    <xdr:rowOff>9525</xdr:rowOff>
                  </from>
                  <to>
                    <xdr:col>5</xdr:col>
                    <xdr:colOff>600075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2" name="Drop Down 77">
              <controlPr defaultSize="0" autoLine="0" autoPict="0">
                <anchor moveWithCells="1">
                  <from>
                    <xdr:col>4</xdr:col>
                    <xdr:colOff>619125</xdr:colOff>
                    <xdr:row>30</xdr:row>
                    <xdr:rowOff>9525</xdr:rowOff>
                  </from>
                  <to>
                    <xdr:col>6</xdr:col>
                    <xdr:colOff>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3" name="Drop Down 78">
              <controlPr defaultSize="0" autoLine="0" autoPict="0">
                <anchor moveWithCells="1">
                  <from>
                    <xdr:col>4</xdr:col>
                    <xdr:colOff>600075</xdr:colOff>
                    <xdr:row>31</xdr:row>
                    <xdr:rowOff>9525</xdr:rowOff>
                  </from>
                  <to>
                    <xdr:col>5</xdr:col>
                    <xdr:colOff>590550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4" name="Drop Down 79">
              <controlPr defaultSize="0" autoLine="0" autoPict="0">
                <anchor moveWithCells="1">
                  <from>
                    <xdr:col>2</xdr:col>
                    <xdr:colOff>276225</xdr:colOff>
                    <xdr:row>29</xdr:row>
                    <xdr:rowOff>9525</xdr:rowOff>
                  </from>
                  <to>
                    <xdr:col>3</xdr:col>
                    <xdr:colOff>276225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5" name="Drop Down 80">
              <controlPr defaultSize="0" autoLine="0" autoPict="0">
                <anchor moveWithCells="1">
                  <from>
                    <xdr:col>2</xdr:col>
                    <xdr:colOff>476250</xdr:colOff>
                    <xdr:row>32</xdr:row>
                    <xdr:rowOff>9525</xdr:rowOff>
                  </from>
                  <to>
                    <xdr:col>3</xdr:col>
                    <xdr:colOff>495300</xdr:colOff>
                    <xdr:row>32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pane xSplit="5" ySplit="1" topLeftCell="F23" activePane="bottomRight" state="frozen"/>
      <selection pane="topRight" activeCell="F1" sqref="F1"/>
      <selection pane="bottomLeft" activeCell="A2" sqref="A2"/>
      <selection pane="bottomRight" activeCell="D31" sqref="D31"/>
    </sheetView>
  </sheetViews>
  <sheetFormatPr defaultRowHeight="15" outlineLevelRow="1" outlineLevelCol="1" x14ac:dyDescent="0.25"/>
  <cols>
    <col min="1" max="1" width="15.5703125" customWidth="1"/>
    <col min="2" max="2" width="16.7109375" customWidth="1"/>
    <col min="3" max="3" width="33.28515625" customWidth="1" outlineLevel="1"/>
    <col min="4" max="4" width="37" customWidth="1" outlineLevel="1"/>
    <col min="5" max="5" width="36.140625" customWidth="1" outlineLevel="1"/>
    <col min="6" max="7" width="29.5703125" customWidth="1"/>
    <col min="10" max="10" width="12.28515625" customWidth="1"/>
    <col min="11" max="11" width="11.140625" customWidth="1"/>
  </cols>
  <sheetData>
    <row r="1" spans="1:11" ht="75.75" customHeight="1" x14ac:dyDescent="0.25">
      <c r="A1" s="45" t="s">
        <v>11</v>
      </c>
      <c r="B1" s="45" t="s">
        <v>15</v>
      </c>
      <c r="C1" s="45" t="s">
        <v>16</v>
      </c>
      <c r="D1" s="45" t="s">
        <v>17</v>
      </c>
      <c r="E1" s="45" t="s">
        <v>18</v>
      </c>
    </row>
    <row r="2" spans="1:11" ht="21.75" customHeight="1" x14ac:dyDescent="0.25">
      <c r="A2" s="57" t="s">
        <v>0</v>
      </c>
      <c r="B2" s="61"/>
      <c r="C2" s="62"/>
      <c r="D2" s="62"/>
      <c r="E2" s="63"/>
    </row>
    <row r="3" spans="1:11" ht="22.5" customHeight="1" outlineLevel="1" x14ac:dyDescent="0.25">
      <c r="A3" s="54"/>
      <c r="B3" s="44">
        <v>3</v>
      </c>
      <c r="C3" s="44">
        <v>375</v>
      </c>
      <c r="D3" s="44">
        <v>270</v>
      </c>
      <c r="E3" s="44">
        <v>375</v>
      </c>
      <c r="H3" s="30"/>
      <c r="I3" s="30"/>
      <c r="J3" s="30"/>
      <c r="K3" s="30"/>
    </row>
    <row r="4" spans="1:11" ht="21" customHeight="1" outlineLevel="1" x14ac:dyDescent="0.25">
      <c r="A4" s="54"/>
      <c r="B4" s="42">
        <v>4</v>
      </c>
      <c r="C4" s="42">
        <v>365</v>
      </c>
      <c r="D4" s="42">
        <v>265</v>
      </c>
      <c r="E4" s="42">
        <v>365</v>
      </c>
    </row>
    <row r="5" spans="1:11" ht="18.75" outlineLevel="1" x14ac:dyDescent="0.25">
      <c r="A5" s="55"/>
      <c r="B5" s="43">
        <v>5</v>
      </c>
      <c r="C5" s="43">
        <v>360</v>
      </c>
      <c r="D5" s="43">
        <v>260</v>
      </c>
      <c r="E5" s="43">
        <v>360</v>
      </c>
    </row>
    <row r="6" spans="1:11" ht="18.75" x14ac:dyDescent="0.25">
      <c r="A6" s="56" t="s">
        <v>12</v>
      </c>
      <c r="B6" s="64"/>
      <c r="C6" s="65"/>
      <c r="D6" s="65"/>
      <c r="E6" s="66"/>
    </row>
    <row r="7" spans="1:11" ht="18.75" outlineLevel="1" x14ac:dyDescent="0.25">
      <c r="A7" s="52"/>
      <c r="B7" s="42">
        <v>3</v>
      </c>
      <c r="C7" s="42">
        <v>1240</v>
      </c>
      <c r="D7" s="42">
        <v>990</v>
      </c>
      <c r="E7" s="42">
        <v>400</v>
      </c>
    </row>
    <row r="8" spans="1:11" ht="18.75" outlineLevel="1" x14ac:dyDescent="0.25">
      <c r="A8" s="52"/>
      <c r="B8" s="42">
        <v>4</v>
      </c>
      <c r="C8" s="42">
        <v>1180</v>
      </c>
      <c r="D8" s="42">
        <v>940</v>
      </c>
      <c r="E8" s="42">
        <v>400</v>
      </c>
    </row>
    <row r="9" spans="1:11" ht="18.75" outlineLevel="1" x14ac:dyDescent="0.25">
      <c r="A9" s="52"/>
      <c r="B9" s="42">
        <v>5</v>
      </c>
      <c r="C9" s="42">
        <v>1110</v>
      </c>
      <c r="D9" s="42">
        <v>890</v>
      </c>
      <c r="E9" s="42">
        <v>400</v>
      </c>
    </row>
    <row r="10" spans="1:11" ht="18.75" outlineLevel="1" x14ac:dyDescent="0.25">
      <c r="A10" s="52"/>
      <c r="B10" s="42">
        <v>6</v>
      </c>
      <c r="C10" s="42">
        <v>1050</v>
      </c>
      <c r="D10" s="42">
        <v>835</v>
      </c>
      <c r="E10" s="42">
        <v>400</v>
      </c>
    </row>
    <row r="11" spans="1:11" ht="18.75" outlineLevel="1" x14ac:dyDescent="0.25">
      <c r="A11" s="52"/>
      <c r="B11" s="42">
        <v>7</v>
      </c>
      <c r="C11" s="42">
        <v>980</v>
      </c>
      <c r="D11" s="42">
        <v>785</v>
      </c>
      <c r="E11" s="42">
        <v>400</v>
      </c>
    </row>
    <row r="12" spans="1:11" ht="18.75" outlineLevel="1" x14ac:dyDescent="0.25">
      <c r="A12" s="53"/>
      <c r="B12" s="43">
        <v>8</v>
      </c>
      <c r="C12" s="43">
        <v>915</v>
      </c>
      <c r="D12" s="43">
        <v>730</v>
      </c>
      <c r="E12" s="42">
        <v>400</v>
      </c>
    </row>
    <row r="13" spans="1:11" ht="18.75" x14ac:dyDescent="0.25">
      <c r="A13" s="58" t="s">
        <v>12</v>
      </c>
      <c r="B13" s="67"/>
      <c r="C13" s="68"/>
      <c r="D13" s="68"/>
      <c r="E13" s="69"/>
    </row>
    <row r="14" spans="1:11" ht="18.75" outlineLevel="1" x14ac:dyDescent="0.25">
      <c r="A14" s="50"/>
      <c r="B14" s="42">
        <v>3</v>
      </c>
      <c r="C14" s="42">
        <v>1215</v>
      </c>
      <c r="D14" s="42">
        <v>970</v>
      </c>
      <c r="E14" s="42">
        <v>400</v>
      </c>
    </row>
    <row r="15" spans="1:11" ht="18.75" outlineLevel="1" x14ac:dyDescent="0.25">
      <c r="A15" s="50"/>
      <c r="B15" s="42">
        <v>4</v>
      </c>
      <c r="C15" s="42">
        <v>1145</v>
      </c>
      <c r="D15" s="42">
        <v>915</v>
      </c>
      <c r="E15" s="42">
        <v>400</v>
      </c>
    </row>
    <row r="16" spans="1:11" ht="18.75" outlineLevel="1" x14ac:dyDescent="0.25">
      <c r="A16" s="50"/>
      <c r="B16" s="42">
        <v>5</v>
      </c>
      <c r="C16" s="42">
        <v>1045</v>
      </c>
      <c r="D16" s="42">
        <v>835</v>
      </c>
      <c r="E16" s="42">
        <v>400</v>
      </c>
    </row>
    <row r="17" spans="1:5" ht="18.75" outlineLevel="1" x14ac:dyDescent="0.25">
      <c r="A17" s="50"/>
      <c r="B17" s="42">
        <v>6</v>
      </c>
      <c r="C17" s="42">
        <v>980</v>
      </c>
      <c r="D17" s="42">
        <v>785</v>
      </c>
      <c r="E17" s="42">
        <v>400</v>
      </c>
    </row>
    <row r="18" spans="1:5" ht="18.75" outlineLevel="1" x14ac:dyDescent="0.25">
      <c r="A18" s="50"/>
      <c r="B18" s="42">
        <v>7</v>
      </c>
      <c r="C18" s="42">
        <v>915</v>
      </c>
      <c r="D18" s="42">
        <v>730</v>
      </c>
      <c r="E18" s="42">
        <v>400</v>
      </c>
    </row>
    <row r="19" spans="1:5" ht="18.75" outlineLevel="1" x14ac:dyDescent="0.25">
      <c r="A19" s="51"/>
      <c r="B19" s="42">
        <v>8</v>
      </c>
      <c r="C19" s="42">
        <v>850</v>
      </c>
      <c r="D19" s="42">
        <v>680</v>
      </c>
      <c r="E19" s="42">
        <v>400</v>
      </c>
    </row>
    <row r="20" spans="1:5" ht="18.75" x14ac:dyDescent="0.25">
      <c r="A20" s="59" t="s">
        <v>13</v>
      </c>
      <c r="B20" s="70"/>
      <c r="C20" s="71"/>
      <c r="D20" s="71"/>
      <c r="E20" s="72"/>
    </row>
    <row r="21" spans="1:5" ht="18.75" outlineLevel="1" x14ac:dyDescent="0.25">
      <c r="A21" s="46"/>
      <c r="B21" s="42">
        <v>6</v>
      </c>
      <c r="C21" s="42">
        <v>1210</v>
      </c>
      <c r="D21" s="42">
        <v>965</v>
      </c>
      <c r="E21" s="42">
        <v>400</v>
      </c>
    </row>
    <row r="22" spans="1:5" ht="18.75" outlineLevel="1" x14ac:dyDescent="0.25">
      <c r="A22" s="46"/>
      <c r="B22" s="42">
        <v>9</v>
      </c>
      <c r="C22" s="42">
        <v>1145</v>
      </c>
      <c r="D22" s="42">
        <v>915</v>
      </c>
      <c r="E22" s="42">
        <v>400</v>
      </c>
    </row>
    <row r="23" spans="1:5" ht="18.75" outlineLevel="1" x14ac:dyDescent="0.25">
      <c r="A23" s="46"/>
      <c r="B23" s="42">
        <v>12</v>
      </c>
      <c r="C23" s="42">
        <v>1110</v>
      </c>
      <c r="D23" s="42">
        <v>890</v>
      </c>
      <c r="E23" s="42">
        <v>400</v>
      </c>
    </row>
    <row r="24" spans="1:5" ht="18.75" outlineLevel="1" x14ac:dyDescent="0.25">
      <c r="A24" s="47"/>
      <c r="B24" s="42">
        <v>15</v>
      </c>
      <c r="C24" s="42">
        <v>1080</v>
      </c>
      <c r="D24" s="42">
        <v>865</v>
      </c>
      <c r="E24" s="42">
        <v>400</v>
      </c>
    </row>
    <row r="25" spans="1:5" ht="18.75" x14ac:dyDescent="0.25">
      <c r="A25" s="60" t="s">
        <v>14</v>
      </c>
      <c r="B25" s="73"/>
      <c r="C25" s="74"/>
      <c r="D25" s="74"/>
      <c r="E25" s="75"/>
    </row>
    <row r="26" spans="1:5" ht="18.75" outlineLevel="1" x14ac:dyDescent="0.25">
      <c r="A26" s="48"/>
      <c r="B26" s="42">
        <v>14</v>
      </c>
      <c r="C26" s="42">
        <v>1175</v>
      </c>
      <c r="D26" s="42">
        <v>940</v>
      </c>
      <c r="E26" s="42">
        <v>400</v>
      </c>
    </row>
    <row r="27" spans="1:5" x14ac:dyDescent="0.25">
      <c r="A27" s="49"/>
      <c r="B27" s="49"/>
      <c r="C27" s="49"/>
      <c r="D27" s="49"/>
      <c r="E27" s="49"/>
    </row>
    <row r="28" spans="1:5" ht="18.75" x14ac:dyDescent="0.25">
      <c r="B28" s="76" t="s">
        <v>19</v>
      </c>
      <c r="C28" s="77">
        <f>SUBTOTAL(5,C3:C5,C7:C12,C14:C19,C21:C24,C26)</f>
        <v>360</v>
      </c>
    </row>
    <row r="29" spans="1:5" collapsed="1" x14ac:dyDescent="0.25">
      <c r="A29" s="1"/>
      <c r="B29" s="1"/>
      <c r="C29" s="1"/>
      <c r="D29" s="1"/>
      <c r="E29" s="1"/>
    </row>
  </sheetData>
  <autoFilter ref="A1:B28"/>
  <dataConsolidate/>
  <pageMargins left="0.7" right="0.7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Задача</vt:lpstr>
      <vt:lpstr>Фільтри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2014-11-23T17:34:18Z</dcterms:created>
  <dcterms:modified xsi:type="dcterms:W3CDTF">2014-11-23T17:34:18Z</dcterms:modified>
</cp:coreProperties>
</file>