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krosav4ig\Downloads\"/>
    </mc:Choice>
  </mc:AlternateContent>
  <bookViews>
    <workbookView xWindow="0" yWindow="0" windowWidth="20490" windowHeight="7755" activeTab="1"/>
  </bookViews>
  <sheets>
    <sheet name="Сводная таблица" sheetId="2" r:id="rId1"/>
    <sheet name="Лист1" sheetId="1" r:id="rId2"/>
  </sheets>
  <definedNames>
    <definedName name="_xlnm._FilterDatabase" localSheetId="1" hidden="1">Лист1!$A$8:$H$43</definedName>
  </definedName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S5" i="1" l="1"/>
  <c r="S4" i="1"/>
  <c r="S3" i="1"/>
  <c r="M5" i="1"/>
  <c r="M4" i="1"/>
  <c r="M3" i="1"/>
  <c r="P5" i="1" l="1"/>
  <c r="P4" i="1"/>
  <c r="P3" i="1"/>
  <c r="K3" i="1"/>
  <c r="O4" i="1"/>
  <c r="O5" i="1"/>
  <c r="R5" i="1" s="1"/>
  <c r="O3" i="1"/>
  <c r="L4" i="1"/>
  <c r="R4" i="1" s="1"/>
  <c r="L5" i="1"/>
  <c r="L3" i="1"/>
  <c r="H7" i="1"/>
  <c r="G7" i="1"/>
  <c r="K4" i="1"/>
  <c r="N4" i="1"/>
  <c r="Q4" i="1" s="1"/>
  <c r="K5" i="1"/>
  <c r="N5" i="1"/>
  <c r="N3" i="1"/>
  <c r="Q5" i="1"/>
  <c r="R3" i="1"/>
  <c r="Q3" i="1"/>
</calcChain>
</file>

<file path=xl/sharedStrings.xml><?xml version="1.0" encoding="utf-8"?>
<sst xmlns="http://schemas.openxmlformats.org/spreadsheetml/2006/main" count="275" uniqueCount="56">
  <si>
    <t>Накл</t>
  </si>
  <si>
    <t>Дата</t>
  </si>
  <si>
    <t>ТП</t>
  </si>
  <si>
    <t>ТТ</t>
  </si>
  <si>
    <t>Адрес ТТ</t>
  </si>
  <si>
    <t>Товар</t>
  </si>
  <si>
    <t>Сумма</t>
  </si>
  <si>
    <t>АКБ</t>
  </si>
  <si>
    <t>Л000003904</t>
  </si>
  <si>
    <t>04.09.2014</t>
  </si>
  <si>
    <t>Л000003940</t>
  </si>
  <si>
    <t>05.09.2014</t>
  </si>
  <si>
    <t>Л000003944</t>
  </si>
  <si>
    <t>Л000003960</t>
  </si>
  <si>
    <t>Л000003961</t>
  </si>
  <si>
    <t>Л000003964</t>
  </si>
  <si>
    <t>Л000003965</t>
  </si>
  <si>
    <t>Л000003968</t>
  </si>
  <si>
    <t>Ф000000002</t>
  </si>
  <si>
    <t>08.09.2014</t>
  </si>
  <si>
    <t>*Иванов А.</t>
  </si>
  <si>
    <t>*Петров В.</t>
  </si>
  <si>
    <t>*Суханов И.</t>
  </si>
  <si>
    <t>ФИО</t>
  </si>
  <si>
    <t>шт.</t>
  </si>
  <si>
    <t>руб.</t>
  </si>
  <si>
    <t>Молоко</t>
  </si>
  <si>
    <t>Кефир - молочный прод.</t>
  </si>
  <si>
    <t>Ряженка (молочный продукт)</t>
  </si>
  <si>
    <t>Творог (молочный продукт)</t>
  </si>
  <si>
    <t>Мясо</t>
  </si>
  <si>
    <t>Свинина (мясо)</t>
  </si>
  <si>
    <t>*моло*</t>
  </si>
  <si>
    <t>Тушенка (мясной продукт)</t>
  </si>
  <si>
    <t>*мяс*</t>
  </si>
  <si>
    <t>Общий итог</t>
  </si>
  <si>
    <t>Всего</t>
  </si>
  <si>
    <t>Фаргус</t>
  </si>
  <si>
    <t>Московский, 37</t>
  </si>
  <si>
    <t>Лига</t>
  </si>
  <si>
    <t>Салова ул., 16</t>
  </si>
  <si>
    <t>Магазин №1</t>
  </si>
  <si>
    <t>Строителей ул, 4</t>
  </si>
  <si>
    <t>Магазин №2</t>
  </si>
  <si>
    <t>Комсомольская ул., 106</t>
  </si>
  <si>
    <t>Меркурий</t>
  </si>
  <si>
    <t>Каретная ул., 4</t>
  </si>
  <si>
    <t>Прогресс</t>
  </si>
  <si>
    <t>Ветеранов пр., 55</t>
  </si>
  <si>
    <t>Марс</t>
  </si>
  <si>
    <t>Белова ул, 95</t>
  </si>
  <si>
    <t>Рамса</t>
  </si>
  <si>
    <t>Фарфоровская ул., 4</t>
  </si>
  <si>
    <t>Крона</t>
  </si>
  <si>
    <t>Южный пр., 70</t>
  </si>
  <si>
    <t>Количество по полю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</si>
</sst>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0.0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44" fontId="4" fillId="0" borderId="0" applyFont="0" applyFill="0" applyBorder="0" applyAlignment="0" applyProtection="0"/>
    <xf numFmtId="165" fontId="5" fillId="0" borderId="0"/>
    <xf numFmtId="165" fontId="8" fillId="0" borderId="0"/>
    <xf numFmtId="165" fontId="8" fillId="0" borderId="0"/>
    <xf numFmtId="165" fontId="9" fillId="0" borderId="0"/>
    <xf numFmtId="165" fontId="8" fillId="0" borderId="0"/>
    <xf numFmtId="165" fontId="8" fillId="0" borderId="0"/>
    <xf numFmtId="165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1" fillId="0" borderId="0" xfId="8"/>
    <xf numFmtId="165" fontId="1" fillId="0" borderId="1" xfId="8" applyBorder="1" applyAlignment="1">
      <alignment vertical="center"/>
    </xf>
    <xf numFmtId="2" fontId="1" fillId="0" borderId="1" xfId="8" applyNumberFormat="1" applyBorder="1" applyAlignment="1">
      <alignment horizontal="right" vertical="center"/>
    </xf>
    <xf numFmtId="164" fontId="3" fillId="0" borderId="1" xfId="8" applyNumberFormat="1" applyFont="1" applyFill="1" applyBorder="1" applyProtection="1">
      <protection locked="0"/>
    </xf>
    <xf numFmtId="4" fontId="7" fillId="3" borderId="2" xfId="8" applyNumberFormat="1" applyFont="1" applyFill="1" applyBorder="1" applyAlignment="1">
      <alignment horizontal="center" vertical="center"/>
    </xf>
    <xf numFmtId="2" fontId="1" fillId="0" borderId="0" xfId="8" applyNumberFormat="1"/>
    <xf numFmtId="1" fontId="1" fillId="0" borderId="1" xfId="8" applyNumberFormat="1" applyBorder="1" applyAlignment="1">
      <alignment horizontal="right" vertical="center"/>
    </xf>
    <xf numFmtId="4" fontId="1" fillId="0" borderId="2" xfId="8" applyNumberFormat="1" applyBorder="1" applyAlignment="1">
      <alignment horizontal="center" vertical="center"/>
    </xf>
    <xf numFmtId="4" fontId="1" fillId="0" borderId="0" xfId="8" applyNumberFormat="1"/>
    <xf numFmtId="4" fontId="7" fillId="3" borderId="2" xfId="8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 vertical="center" wrapText="1"/>
    </xf>
    <xf numFmtId="3" fontId="1" fillId="0" borderId="2" xfId="8" applyNumberFormat="1" applyBorder="1" applyAlignment="1">
      <alignment horizontal="center" vertical="center"/>
    </xf>
    <xf numFmtId="4" fontId="7" fillId="0" borderId="2" xfId="8" applyNumberFormat="1" applyFont="1" applyBorder="1" applyAlignment="1">
      <alignment horizontal="center" vertical="center"/>
    </xf>
    <xf numFmtId="3" fontId="1" fillId="4" borderId="2" xfId="8" applyNumberFormat="1" applyFill="1" applyBorder="1" applyAlignment="1">
      <alignment horizontal="center" vertical="center"/>
    </xf>
    <xf numFmtId="165" fontId="1" fillId="0" borderId="3" xfId="8" applyBorder="1" applyAlignment="1">
      <alignment vertical="center"/>
    </xf>
    <xf numFmtId="165" fontId="6" fillId="2" borderId="5" xfId="8" applyFont="1" applyFill="1" applyBorder="1" applyAlignment="1">
      <alignment horizontal="center" vertical="center"/>
    </xf>
    <xf numFmtId="165" fontId="6" fillId="2" borderId="6" xfId="8" applyFont="1" applyFill="1" applyBorder="1" applyAlignment="1">
      <alignment horizontal="center" vertical="center"/>
    </xf>
    <xf numFmtId="165" fontId="1" fillId="0" borderId="7" xfId="8" applyBorder="1" applyAlignment="1">
      <alignment vertical="center"/>
    </xf>
    <xf numFmtId="165" fontId="1" fillId="0" borderId="8" xfId="8" applyBorder="1" applyAlignment="1">
      <alignment vertical="center"/>
    </xf>
    <xf numFmtId="164" fontId="3" fillId="0" borderId="8" xfId="8" applyNumberFormat="1" applyFont="1" applyFill="1" applyBorder="1" applyProtection="1">
      <protection locked="0"/>
    </xf>
    <xf numFmtId="1" fontId="1" fillId="0" borderId="8" xfId="8" applyNumberFormat="1" applyBorder="1" applyAlignment="1">
      <alignment horizontal="right" vertical="center"/>
    </xf>
    <xf numFmtId="2" fontId="1" fillId="0" borderId="8" xfId="8" applyNumberFormat="1" applyBorder="1" applyAlignment="1">
      <alignment horizontal="right" vertical="center"/>
    </xf>
    <xf numFmtId="0" fontId="1" fillId="4" borderId="2" xfId="8" applyNumberFormat="1" applyFill="1" applyBorder="1" applyAlignment="1">
      <alignment horizontal="center" vertical="center"/>
    </xf>
    <xf numFmtId="164" fontId="2" fillId="0" borderId="2" xfId="8" applyNumberFormat="1" applyFont="1" applyFill="1" applyBorder="1" applyAlignment="1">
      <alignment horizontal="center" vertical="center"/>
    </xf>
    <xf numFmtId="165" fontId="7" fillId="3" borderId="1" xfId="8" applyFont="1" applyFill="1" applyBorder="1" applyAlignment="1">
      <alignment horizontal="center" vertical="center" wrapText="1"/>
    </xf>
    <xf numFmtId="165" fontId="7" fillId="3" borderId="3" xfId="8" applyFont="1" applyFill="1" applyBorder="1" applyAlignment="1">
      <alignment horizontal="center" vertical="center" wrapText="1"/>
    </xf>
    <xf numFmtId="165" fontId="7" fillId="3" borderId="4" xfId="8" applyFont="1" applyFill="1" applyBorder="1" applyAlignment="1">
      <alignment horizontal="center" vertical="center" wrapText="1"/>
    </xf>
  </cellXfs>
  <cellStyles count="11">
    <cellStyle name="Денежный 2" xfId="1"/>
    <cellStyle name="Обычный" xfId="0" builtinId="0"/>
    <cellStyle name="Обычный 17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Процентный 2" xfId="9"/>
    <cellStyle name="Процентный 3" xfId="10"/>
  </cellStyles>
  <dxfs count="19">
    <dxf>
      <numFmt numFmtId="2" formatCode="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3"/>
        </patternFill>
      </fill>
      <alignment horizontal="center" vertical="center" textRotation="0" wrapText="0" indent="0" justifyLastLine="0" shrinkToFit="0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Чернова Екатерина" refreshedDate="41972.937182986112" createdVersion="4" refreshedVersion="4" minRefreshableVersion="3" recordCount="35">
  <cacheSource type="worksheet">
    <worksheetSource ref="A8:H43" sheet="Лист1"/>
  </cacheSource>
  <cacheFields count="8">
    <cacheField name="Накл" numFmtId="0">
      <sharedItems/>
    </cacheField>
    <cacheField name="Дата" numFmtId="0">
      <sharedItems/>
    </cacheField>
    <cacheField name="ТП" numFmtId="0">
      <sharedItems count="3">
        <s v="*Суханов И."/>
        <s v="*Петров В."/>
        <s v="*Иванов А."/>
      </sharedItems>
    </cacheField>
    <cacheField name="ТТ" numFmtId="0">
      <sharedItems count="18">
        <s v="Прогресс"/>
        <s v="Меркурий"/>
        <s v="Марс"/>
        <s v="Рамса"/>
        <s v="Магазин №2"/>
        <s v="Крона"/>
        <s v="Магазин №1"/>
        <s v="Лига"/>
        <s v="Фаргус"/>
        <s v="Лиман ООО Волковский" u="1"/>
        <s v="Алиев ООО Московский пр. д.61" u="1"/>
        <s v="РамСа ООО Фарфоровская" u="1"/>
        <s v="Орегон ООО" u="1"/>
        <s v="МАРС ООО Ген. Симоняка" u="1"/>
        <s v="Годман ООО" u="1"/>
        <s v="Меркурий ООО Каменноостровский" u="1"/>
        <s v="Лиман ООО Загородный" u="1"/>
        <s v="Прогресс ООО пр. Ветеранов" u="1"/>
      </sharedItems>
    </cacheField>
    <cacheField name="Адрес ТТ" numFmtId="0">
      <sharedItems count="18">
        <s v="Ветеранов пр., 55"/>
        <s v="Каретная ул., 4"/>
        <s v="Белова ул, 95"/>
        <s v="Фарфоровская ул., 4"/>
        <s v="Комсомольская ул., 106"/>
        <s v="Южный пр., 70"/>
        <s v="Строителей ул, 4"/>
        <s v="Салова ул., 16"/>
        <s v="Московский, 37"/>
        <s v="192171, Санкт-Петербург г, Фарфоровская ул, д. 14 Лит. Ж, кор. пом. 4Н" u="1"/>
        <s v="190005, Санкт-Петербург г, Московский пр-кт, д. 61" u="1"/>
        <s v="192283, Санкт-Петербург г, Олеко Дундича ул, д. 25 лит А, кор. 2 пом 2Н" u="1"/>
        <s v="198261, Санкт-Петербург г, Ветеранов пр-кт, д. 110 лит А, кор. ч.пом 2Н" u="1"/>
        <s v="191002, Санкт-Петербург г, Загородный пр-кт, д. 10 лит А, кор. пом 1-Н" u="1"/>
        <s v="192171, Санкт-Петербург г, Седова ул, д. 61 лит А, кор. пом. 13Н" u="1"/>
        <s v="198261, Санкт-Петербург г, Генерала Симоняка ул, д. 10 лит А, кор. ч. пом 9-Н" u="1"/>
        <s v="192102, Санкт-Петербург г, Волковский пр-кт, д. 30 лит А, кор. пом 9Н" u="1"/>
        <s v="197022, Санкт-Петербург г, Каменноостровский пр-кт, д. 59 лит А, кор. пом 1-Н" u="1"/>
      </sharedItems>
    </cacheField>
    <cacheField name="Товар" numFmtId="0">
      <sharedItems count="7">
        <s v="Молоко"/>
        <s v="Ряженка (молочный продукт)"/>
        <s v="Свинина (мясо)"/>
        <s v="Мясо"/>
        <s v="Тушенка (мясной продукт)"/>
        <s v="Кефир - молочный прод."/>
        <s v="Творог (молочный продукт)"/>
      </sharedItems>
    </cacheField>
    <cacheField name="шт." numFmtId="0">
      <sharedItems containsSemiMixedTypes="0" containsString="0" containsNumber="1" containsInteger="1" minValue="2" maxValue="49"/>
    </cacheField>
    <cacheField name="Сумма" numFmtId="0">
      <sharedItems containsSemiMixedTypes="0" containsString="0" containsNumber="1" minValue="530.70000000000005" maxValue="46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s v="Л000003904"/>
    <s v="04.09.2014"/>
    <x v="0"/>
    <x v="0"/>
    <x v="0"/>
    <x v="0"/>
    <n v="35"/>
    <n v="1464"/>
  </r>
  <r>
    <s v="Л000003904"/>
    <s v="04.09.2014"/>
    <x v="0"/>
    <x v="0"/>
    <x v="0"/>
    <x v="1"/>
    <n v="16"/>
    <n v="1464"/>
  </r>
  <r>
    <s v="Л000003904"/>
    <s v="04.09.2014"/>
    <x v="0"/>
    <x v="0"/>
    <x v="0"/>
    <x v="2"/>
    <n v="21"/>
    <n v="1329.8"/>
  </r>
  <r>
    <s v="Л000003904"/>
    <s v="04.09.2014"/>
    <x v="0"/>
    <x v="0"/>
    <x v="0"/>
    <x v="3"/>
    <n v="35"/>
    <n v="1189.5"/>
  </r>
  <r>
    <s v="Л000003904"/>
    <s v="04.09.2014"/>
    <x v="0"/>
    <x v="0"/>
    <x v="0"/>
    <x v="4"/>
    <n v="41"/>
    <n v="1075.77"/>
  </r>
  <r>
    <s v="Л000003940"/>
    <s v="05.09.2014"/>
    <x v="1"/>
    <x v="1"/>
    <x v="1"/>
    <x v="0"/>
    <n v="45"/>
    <n v="1061.4000000000001"/>
  </r>
  <r>
    <s v="Л000003940"/>
    <s v="05.09.2014"/>
    <x v="1"/>
    <x v="1"/>
    <x v="1"/>
    <x v="5"/>
    <n v="26"/>
    <n v="1903.2"/>
  </r>
  <r>
    <s v="Л000003940"/>
    <s v="05.09.2014"/>
    <x v="1"/>
    <x v="1"/>
    <x v="1"/>
    <x v="2"/>
    <n v="15"/>
    <n v="1329.8"/>
  </r>
  <r>
    <s v="Л000003940"/>
    <s v="05.09.2014"/>
    <x v="1"/>
    <x v="1"/>
    <x v="1"/>
    <x v="3"/>
    <n v="49"/>
    <n v="1329.8"/>
  </r>
  <r>
    <s v="Л000003940"/>
    <s v="05.09.2014"/>
    <x v="1"/>
    <x v="1"/>
    <x v="1"/>
    <x v="2"/>
    <n v="28"/>
    <n v="1380"/>
  </r>
  <r>
    <s v="Л000003944"/>
    <s v="05.09.2014"/>
    <x v="0"/>
    <x v="2"/>
    <x v="2"/>
    <x v="6"/>
    <n v="33"/>
    <n v="1464"/>
  </r>
  <r>
    <s v="Л000003944"/>
    <s v="05.09.2014"/>
    <x v="0"/>
    <x v="2"/>
    <x v="2"/>
    <x v="3"/>
    <n v="20"/>
    <n v="797.88"/>
  </r>
  <r>
    <s v="Л000003944"/>
    <s v="05.09.2014"/>
    <x v="0"/>
    <x v="2"/>
    <x v="2"/>
    <x v="3"/>
    <n v="25"/>
    <n v="1683.6"/>
  </r>
  <r>
    <s v="Л000003960"/>
    <s v="05.09.2014"/>
    <x v="1"/>
    <x v="3"/>
    <x v="3"/>
    <x v="4"/>
    <n v="2"/>
    <n v="1329.8"/>
  </r>
  <r>
    <s v="Л000003960"/>
    <s v="05.09.2014"/>
    <x v="1"/>
    <x v="3"/>
    <x v="3"/>
    <x v="4"/>
    <n v="44"/>
    <n v="2318"/>
  </r>
  <r>
    <s v="Л000003960"/>
    <s v="05.09.2014"/>
    <x v="1"/>
    <x v="3"/>
    <x v="3"/>
    <x v="4"/>
    <n v="5"/>
    <n v="1537.2"/>
  </r>
  <r>
    <s v="Л000003961"/>
    <s v="05.09.2014"/>
    <x v="0"/>
    <x v="4"/>
    <x v="4"/>
    <x v="4"/>
    <n v="45"/>
    <n v="1903.2"/>
  </r>
  <r>
    <s v="Л000003961"/>
    <s v="05.09.2014"/>
    <x v="0"/>
    <x v="4"/>
    <x v="4"/>
    <x v="4"/>
    <n v="46"/>
    <n v="1159"/>
  </r>
  <r>
    <s v="Л000003961"/>
    <s v="05.09.2014"/>
    <x v="0"/>
    <x v="4"/>
    <x v="4"/>
    <x v="4"/>
    <n v="4"/>
    <n v="797.88"/>
  </r>
  <r>
    <s v="Л000003964"/>
    <s v="05.09.2014"/>
    <x v="2"/>
    <x v="5"/>
    <x v="5"/>
    <x v="4"/>
    <n v="43"/>
    <n v="925"/>
  </r>
  <r>
    <s v="Л000003964"/>
    <s v="05.09.2014"/>
    <x v="2"/>
    <x v="5"/>
    <x v="5"/>
    <x v="4"/>
    <n v="40"/>
    <n v="4636"/>
  </r>
  <r>
    <s v="Л000003964"/>
    <s v="05.09.2014"/>
    <x v="2"/>
    <x v="5"/>
    <x v="5"/>
    <x v="4"/>
    <n v="23"/>
    <n v="2659.6"/>
  </r>
  <r>
    <s v="Л000003964"/>
    <s v="05.09.2014"/>
    <x v="2"/>
    <x v="5"/>
    <x v="5"/>
    <x v="4"/>
    <n v="18"/>
    <n v="1329.8"/>
  </r>
  <r>
    <s v="Л000003965"/>
    <s v="05.09.2014"/>
    <x v="0"/>
    <x v="6"/>
    <x v="6"/>
    <x v="4"/>
    <n v="49"/>
    <n v="530.70000000000005"/>
  </r>
  <r>
    <s v="Л000003965"/>
    <s v="05.09.2014"/>
    <x v="0"/>
    <x v="6"/>
    <x v="6"/>
    <x v="4"/>
    <n v="29"/>
    <n v="1159"/>
  </r>
  <r>
    <s v="Л000003965"/>
    <s v="05.09.2014"/>
    <x v="0"/>
    <x v="6"/>
    <x v="6"/>
    <x v="4"/>
    <n v="30"/>
    <n v="1903.2"/>
  </r>
  <r>
    <s v="Л000003965"/>
    <s v="05.09.2014"/>
    <x v="0"/>
    <x v="6"/>
    <x v="6"/>
    <x v="4"/>
    <n v="22"/>
    <n v="1159"/>
  </r>
  <r>
    <s v="Л000003965"/>
    <s v="05.09.2014"/>
    <x v="0"/>
    <x v="6"/>
    <x v="6"/>
    <x v="4"/>
    <n v="30"/>
    <n v="1329.8"/>
  </r>
  <r>
    <s v="Л000003968"/>
    <s v="05.09.2014"/>
    <x v="1"/>
    <x v="7"/>
    <x v="7"/>
    <x v="4"/>
    <n v="27"/>
    <n v="1329.8"/>
  </r>
  <r>
    <s v="Л000003968"/>
    <s v="05.09.2014"/>
    <x v="1"/>
    <x v="7"/>
    <x v="7"/>
    <x v="4"/>
    <n v="9"/>
    <n v="1537.2"/>
  </r>
  <r>
    <s v="Л000003968"/>
    <s v="05.09.2014"/>
    <x v="1"/>
    <x v="7"/>
    <x v="7"/>
    <x v="4"/>
    <n v="28"/>
    <n v="1683.6"/>
  </r>
  <r>
    <s v="Ф000000002"/>
    <s v="08.09.2014"/>
    <x v="2"/>
    <x v="8"/>
    <x v="8"/>
    <x v="4"/>
    <n v="15"/>
    <n v="1329.8"/>
  </r>
  <r>
    <s v="Ф000000002"/>
    <s v="08.09.2014"/>
    <x v="2"/>
    <x v="8"/>
    <x v="8"/>
    <x v="4"/>
    <n v="28"/>
    <n v="920"/>
  </r>
  <r>
    <s v="Ф000000002"/>
    <s v="08.09.2014"/>
    <x v="2"/>
    <x v="8"/>
    <x v="8"/>
    <x v="4"/>
    <n v="29"/>
    <n v="1795"/>
  </r>
  <r>
    <s v="Ф000000002"/>
    <s v="08.09.2014"/>
    <x v="2"/>
    <x v="8"/>
    <x v="8"/>
    <x v="3"/>
    <n v="36"/>
    <n v="1075.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showDrill="0" itemPrintTitles="1" createdVersion="5" indent="0" compact="0" compactData="0" multipleFieldFilters="0">
  <location ref="A3:K14" firstHeaderRow="1" firstDataRow="2" firstDataCol="3"/>
  <pivotFields count="8">
    <pivotField compact="0" outline="0" showAll="0" defaultSubtotal="0"/>
    <pivotField compact="0" outline="0" showAll="0" defaultSubtotal="0"/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18">
        <item m="1" x="10"/>
        <item m="1" x="14"/>
        <item m="1" x="9"/>
        <item m="1" x="16"/>
        <item m="1" x="13"/>
        <item m="1" x="15"/>
        <item m="1" x="12"/>
        <item m="1" x="17"/>
        <item m="1" x="11"/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defaultSubtotal="0">
      <items count="18">
        <item m="1" x="10"/>
        <item m="1" x="13"/>
        <item m="1" x="16"/>
        <item m="1" x="14"/>
        <item m="1" x="9"/>
        <item m="1" x="11"/>
        <item m="1" x="17"/>
        <item m="1" x="12"/>
        <item m="1" x="15"/>
        <item x="0"/>
        <item x="1"/>
        <item x="2"/>
        <item x="3"/>
        <item x="4"/>
        <item x="5"/>
        <item x="6"/>
        <item x="7"/>
        <item x="8"/>
      </items>
    </pivotField>
    <pivotField axis="axisCol" compact="0" outline="0" showAll="0" defaultSubtotal="0">
      <items count="7">
        <item x="5"/>
        <item x="0"/>
        <item x="1"/>
        <item x="6"/>
        <item x="3"/>
        <item x="2"/>
        <item x="4"/>
      </items>
    </pivotField>
    <pivotField dataField="1" compact="0" numFmtId="1" outline="0" showAll="0" defaultSubtotal="0"/>
    <pivotField compact="0" numFmtId="2" outline="0" showAll="0" defaultSubtotal="0"/>
  </pivotFields>
  <rowFields count="3">
    <field x="2"/>
    <field x="3"/>
    <field x="4"/>
  </rowFields>
  <rowItems count="10">
    <i>
      <x/>
      <x v="14"/>
      <x v="14"/>
    </i>
    <i r="1">
      <x v="17"/>
      <x v="17"/>
    </i>
    <i>
      <x v="1"/>
      <x v="10"/>
      <x v="10"/>
    </i>
    <i r="1">
      <x v="12"/>
      <x v="12"/>
    </i>
    <i r="1">
      <x v="16"/>
      <x v="16"/>
    </i>
    <i>
      <x v="2"/>
      <x v="9"/>
      <x v="9"/>
    </i>
    <i r="1">
      <x v="11"/>
      <x v="11"/>
    </i>
    <i r="1">
      <x v="13"/>
      <x v="13"/>
    </i>
    <i r="1">
      <x v="15"/>
      <x v="15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Количество по полю шт." fld="6" subtotal="count" baseField="0" baseItem="0"/>
  </dataFields>
  <formats count="6">
    <format dxfId="18">
      <pivotArea dataOnly="0" labelOnly="1" outline="0" fieldPosition="0">
        <references count="1">
          <reference field="5" count="0"/>
        </references>
      </pivotArea>
    </format>
    <format dxfId="17">
      <pivotArea dataOnly="0" labelOnly="1" grandCol="1" outline="0" fieldPosition="0"/>
    </format>
    <format dxfId="16">
      <pivotArea dataOnly="0" labelOnly="1" outline="0" fieldPosition="0">
        <references count="1">
          <reference field="5" count="0"/>
        </references>
      </pivotArea>
    </format>
    <format dxfId="15">
      <pivotArea dataOnly="0" labelOnly="1" grandCol="1" outline="0" fieldPosition="0"/>
    </format>
    <format dxfId="14">
      <pivotArea dataOnly="0" labelOnly="1" outline="0" fieldPosition="0">
        <references count="1">
          <reference field="5" count="0"/>
        </references>
      </pivotArea>
    </format>
    <format dxfId="13">
      <pivotArea dataOnly="0" labelOnly="1" grandCol="1" outline="0" fieldPosition="0"/>
    </format>
  </formats>
  <pivotTableStyleInfo name="PivotStyleLight16" showRowHeaders="0" showColHeaders="1" showRowStripes="0" showColStripes="0" showLastColumn="1"/>
</pivotTableDefinition>
</file>

<file path=xl/tables/table1.xml><?xml version="1.0" encoding="utf-8"?>
<table xmlns="http://schemas.openxmlformats.org/spreadsheetml/2006/main" id="2" name="Таблица1" displayName="Таблица1" ref="A8:H43" totalsRowShown="0" headerRowDxfId="12" dataDxfId="10" headerRowBorderDxfId="11" tableBorderDxfId="9" totalsRowBorderDxfId="8" headerRowCellStyle="Обычный 7" dataCellStyle="Обычный 7">
  <autoFilter ref="A8:H43"/>
  <tableColumns count="8">
    <tableColumn id="1" name="Накл" dataDxfId="7" dataCellStyle="Обычный 7"/>
    <tableColumn id="2" name="Дата" dataDxfId="6" dataCellStyle="Обычный 7"/>
    <tableColumn id="3" name="ТП" dataDxfId="5" dataCellStyle="Обычный 7"/>
    <tableColumn id="4" name="ТТ" dataDxfId="4" dataCellStyle="Обычный 7"/>
    <tableColumn id="5" name="Адрес ТТ" dataDxfId="3" dataCellStyle="Обычный 7"/>
    <tableColumn id="6" name="Товар" dataDxfId="2" dataCellStyle="Обычный 7"/>
    <tableColumn id="7" name="шт." dataDxfId="1" dataCellStyle="Обычный 7"/>
    <tableColumn id="8" name="Сумма" dataDxfId="0" dataCellStyle="Обычный 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0" sqref="E10"/>
    </sheetView>
  </sheetViews>
  <sheetFormatPr defaultRowHeight="15" x14ac:dyDescent="0.25"/>
  <cols>
    <col min="1" max="2" width="12.28515625" customWidth="1"/>
    <col min="3" max="3" width="22.85546875" bestFit="1" customWidth="1"/>
    <col min="4" max="11" width="12.28515625" customWidth="1"/>
  </cols>
  <sheetData>
    <row r="3" spans="1:11" x14ac:dyDescent="0.25">
      <c r="A3" s="11" t="s">
        <v>55</v>
      </c>
      <c r="D3" s="11" t="s">
        <v>5</v>
      </c>
    </row>
    <row r="4" spans="1:11" s="13" customFormat="1" ht="45" x14ac:dyDescent="0.25">
      <c r="A4" s="11" t="s">
        <v>2</v>
      </c>
      <c r="B4" s="11" t="s">
        <v>3</v>
      </c>
      <c r="C4" s="11" t="s">
        <v>4</v>
      </c>
      <c r="D4" s="13" t="s">
        <v>27</v>
      </c>
      <c r="E4" s="13" t="s">
        <v>26</v>
      </c>
      <c r="F4" s="13" t="s">
        <v>28</v>
      </c>
      <c r="G4" s="13" t="s">
        <v>29</v>
      </c>
      <c r="H4" s="13" t="s">
        <v>30</v>
      </c>
      <c r="I4" s="13" t="s">
        <v>31</v>
      </c>
      <c r="J4" s="13" t="s">
        <v>33</v>
      </c>
      <c r="K4" s="13" t="s">
        <v>35</v>
      </c>
    </row>
    <row r="5" spans="1:11" x14ac:dyDescent="0.25">
      <c r="A5" t="s">
        <v>20</v>
      </c>
      <c r="B5" t="s">
        <v>53</v>
      </c>
      <c r="C5" t="s">
        <v>54</v>
      </c>
      <c r="D5" s="12"/>
      <c r="E5" s="12"/>
      <c r="F5" s="12"/>
      <c r="G5" s="12"/>
      <c r="H5" s="12"/>
      <c r="I5" s="12"/>
      <c r="J5" s="12">
        <v>4</v>
      </c>
      <c r="K5" s="12">
        <v>4</v>
      </c>
    </row>
    <row r="6" spans="1:11" x14ac:dyDescent="0.25">
      <c r="A6" t="s">
        <v>20</v>
      </c>
      <c r="B6" t="s">
        <v>37</v>
      </c>
      <c r="C6" t="s">
        <v>38</v>
      </c>
      <c r="D6" s="12"/>
      <c r="E6" s="12"/>
      <c r="F6" s="12"/>
      <c r="G6" s="12"/>
      <c r="H6" s="12">
        <v>1</v>
      </c>
      <c r="I6" s="12"/>
      <c r="J6" s="12">
        <v>3</v>
      </c>
      <c r="K6" s="12">
        <v>4</v>
      </c>
    </row>
    <row r="7" spans="1:11" x14ac:dyDescent="0.25">
      <c r="A7" t="s">
        <v>21</v>
      </c>
      <c r="B7" t="s">
        <v>45</v>
      </c>
      <c r="C7" t="s">
        <v>46</v>
      </c>
      <c r="D7" s="12">
        <v>1</v>
      </c>
      <c r="E7" s="12">
        <v>1</v>
      </c>
      <c r="F7" s="12"/>
      <c r="G7" s="12"/>
      <c r="H7" s="12">
        <v>1</v>
      </c>
      <c r="I7" s="12">
        <v>2</v>
      </c>
      <c r="J7" s="12"/>
      <c r="K7" s="12">
        <v>5</v>
      </c>
    </row>
    <row r="8" spans="1:11" x14ac:dyDescent="0.25">
      <c r="A8" t="s">
        <v>21</v>
      </c>
      <c r="B8" t="s">
        <v>51</v>
      </c>
      <c r="C8" t="s">
        <v>52</v>
      </c>
      <c r="D8" s="12"/>
      <c r="E8" s="12"/>
      <c r="F8" s="12"/>
      <c r="G8" s="12"/>
      <c r="H8" s="12"/>
      <c r="I8" s="12"/>
      <c r="J8" s="12">
        <v>3</v>
      </c>
      <c r="K8" s="12">
        <v>3</v>
      </c>
    </row>
    <row r="9" spans="1:11" x14ac:dyDescent="0.25">
      <c r="A9" t="s">
        <v>21</v>
      </c>
      <c r="B9" t="s">
        <v>39</v>
      </c>
      <c r="C9" t="s">
        <v>40</v>
      </c>
      <c r="D9" s="12"/>
      <c r="E9" s="12"/>
      <c r="F9" s="12"/>
      <c r="G9" s="12"/>
      <c r="H9" s="12"/>
      <c r="I9" s="12"/>
      <c r="J9" s="12">
        <v>3</v>
      </c>
      <c r="K9" s="12">
        <v>3</v>
      </c>
    </row>
    <row r="10" spans="1:11" x14ac:dyDescent="0.25">
      <c r="A10" t="s">
        <v>22</v>
      </c>
      <c r="B10" t="s">
        <v>47</v>
      </c>
      <c r="C10" t="s">
        <v>48</v>
      </c>
      <c r="D10" s="12"/>
      <c r="E10" s="12">
        <v>1</v>
      </c>
      <c r="F10" s="12">
        <v>1</v>
      </c>
      <c r="G10" s="12"/>
      <c r="H10" s="12">
        <v>1</v>
      </c>
      <c r="I10" s="12">
        <v>1</v>
      </c>
      <c r="J10" s="12">
        <v>1</v>
      </c>
      <c r="K10" s="12">
        <v>5</v>
      </c>
    </row>
    <row r="11" spans="1:11" x14ac:dyDescent="0.25">
      <c r="A11" t="s">
        <v>22</v>
      </c>
      <c r="B11" t="s">
        <v>49</v>
      </c>
      <c r="C11" t="s">
        <v>50</v>
      </c>
      <c r="D11" s="12"/>
      <c r="E11" s="12"/>
      <c r="F11" s="12"/>
      <c r="G11" s="12">
        <v>1</v>
      </c>
      <c r="H11" s="12">
        <v>2</v>
      </c>
      <c r="I11" s="12"/>
      <c r="J11" s="12"/>
      <c r="K11" s="12">
        <v>3</v>
      </c>
    </row>
    <row r="12" spans="1:11" x14ac:dyDescent="0.25">
      <c r="A12" t="s">
        <v>22</v>
      </c>
      <c r="B12" t="s">
        <v>43</v>
      </c>
      <c r="C12" t="s">
        <v>44</v>
      </c>
      <c r="D12" s="12"/>
      <c r="E12" s="12"/>
      <c r="F12" s="12"/>
      <c r="G12" s="12"/>
      <c r="H12" s="12"/>
      <c r="I12" s="12"/>
      <c r="J12" s="12">
        <v>3</v>
      </c>
      <c r="K12" s="12">
        <v>3</v>
      </c>
    </row>
    <row r="13" spans="1:11" x14ac:dyDescent="0.25">
      <c r="A13" t="s">
        <v>22</v>
      </c>
      <c r="B13" t="s">
        <v>41</v>
      </c>
      <c r="C13" t="s">
        <v>42</v>
      </c>
      <c r="D13" s="12"/>
      <c r="E13" s="12"/>
      <c r="F13" s="12"/>
      <c r="G13" s="12"/>
      <c r="H13" s="12"/>
      <c r="I13" s="12"/>
      <c r="J13" s="12">
        <v>5</v>
      </c>
      <c r="K13" s="12">
        <v>5</v>
      </c>
    </row>
    <row r="14" spans="1:11" x14ac:dyDescent="0.25">
      <c r="A14" t="s">
        <v>35</v>
      </c>
      <c r="D14" s="12">
        <v>1</v>
      </c>
      <c r="E14" s="12">
        <v>2</v>
      </c>
      <c r="F14" s="12">
        <v>1</v>
      </c>
      <c r="G14" s="12">
        <v>1</v>
      </c>
      <c r="H14" s="12">
        <v>5</v>
      </c>
      <c r="I14" s="12">
        <v>3</v>
      </c>
      <c r="J14" s="12">
        <v>22</v>
      </c>
      <c r="K14" s="12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70" zoomScaleNormal="70" workbookViewId="0">
      <pane xSplit="10" ySplit="2" topLeftCell="K3" activePane="bottomRight" state="frozen"/>
      <selection pane="topRight" activeCell="N1" sqref="N1"/>
      <selection pane="bottomLeft" activeCell="A5" sqref="A5"/>
      <selection pane="bottomRight" activeCell="S3" activeCellId="1" sqref="M3:M5 S3:S5"/>
    </sheetView>
  </sheetViews>
  <sheetFormatPr defaultRowHeight="15" x14ac:dyDescent="0.25"/>
  <cols>
    <col min="1" max="1" width="14.42578125" customWidth="1"/>
    <col min="2" max="2" width="11.85546875" bestFit="1" customWidth="1"/>
    <col min="3" max="3" width="19.5703125" customWidth="1"/>
    <col min="4" max="4" width="11.85546875" bestFit="1" customWidth="1"/>
    <col min="5" max="5" width="22.28515625" bestFit="1" customWidth="1"/>
    <col min="6" max="6" width="26.85546875" bestFit="1" customWidth="1"/>
    <col min="7" max="7" width="14.5703125" bestFit="1" customWidth="1"/>
    <col min="8" max="8" width="16.42578125" customWidth="1"/>
    <col min="10" max="10" width="17.5703125" customWidth="1"/>
    <col min="11" max="11" width="10.140625" bestFit="1" customWidth="1"/>
    <col min="12" max="12" width="14.140625" customWidth="1"/>
    <col min="13" max="13" width="7.28515625" customWidth="1"/>
    <col min="14" max="14" width="7" bestFit="1" customWidth="1"/>
    <col min="15" max="15" width="12.7109375" bestFit="1" customWidth="1"/>
    <col min="16" max="16" width="7.42578125" customWidth="1"/>
    <col min="18" max="18" width="11.85546875" customWidth="1"/>
  </cols>
  <sheetData>
    <row r="1" spans="1:19" ht="15" customHeight="1" x14ac:dyDescent="0.25">
      <c r="I1" s="1"/>
      <c r="J1" s="26" t="s">
        <v>23</v>
      </c>
      <c r="K1" s="27" t="s">
        <v>32</v>
      </c>
      <c r="L1" s="28"/>
      <c r="M1" s="29"/>
      <c r="N1" s="27" t="s">
        <v>34</v>
      </c>
      <c r="O1" s="28"/>
      <c r="P1" s="29"/>
      <c r="Q1" s="27" t="s">
        <v>36</v>
      </c>
      <c r="R1" s="28"/>
      <c r="S1" s="29"/>
    </row>
    <row r="2" spans="1:19" x14ac:dyDescent="0.25">
      <c r="I2" s="1"/>
      <c r="J2" s="26"/>
      <c r="K2" s="5" t="s">
        <v>24</v>
      </c>
      <c r="L2" s="5" t="s">
        <v>25</v>
      </c>
      <c r="M2" s="5" t="s">
        <v>7</v>
      </c>
      <c r="N2" s="10" t="s">
        <v>24</v>
      </c>
      <c r="O2" s="10" t="s">
        <v>25</v>
      </c>
      <c r="P2" s="10" t="s">
        <v>7</v>
      </c>
      <c r="Q2" s="10" t="s">
        <v>24</v>
      </c>
      <c r="R2" s="10" t="s">
        <v>25</v>
      </c>
      <c r="S2" s="10" t="s">
        <v>7</v>
      </c>
    </row>
    <row r="3" spans="1:19" ht="15.75" x14ac:dyDescent="0.25">
      <c r="I3" s="1"/>
      <c r="J3" s="4" t="s">
        <v>20</v>
      </c>
      <c r="K3" s="8">
        <f>SUMIFS($G:$G,$F:$F,$K$1,$C:$C,$J3)</f>
        <v>0</v>
      </c>
      <c r="L3" s="8">
        <f>SUMIFS($H:$H,$F:$F,$K$1,$C:$C,$J3)</f>
        <v>0</v>
      </c>
      <c r="M3" s="25">
        <f>SUM(IF(FREQUENCY(MATCH(Таблица1[ТТ],Таблица1[ТТ],)*(Таблица1[ТП]=$J3)*(1-ISERR(SEARCH(K$1,Таблица1[Товар]))),MATCH(Таблица1[ТТ],Таблица1[ТТ],)*(Таблица1[ТП]=$J3)*(1-ISERR(SEARCH(K$1,Таблица1[Товар])))),1))-1+ISNA(MATCH(,(Таблица1[ТП]=$J3)*(1-ISERR(SEARCH(K$1,Таблица1[Товар]))),))</f>
        <v>0</v>
      </c>
      <c r="N3" s="8">
        <f>SUMIFS($G:$G,$F:$F,$N$1,$C:$C,$J3)</f>
        <v>232</v>
      </c>
      <c r="O3" s="8">
        <f>SUMIFS($H:$H,$F:$F,$N$1,$C:$C,$J3)</f>
        <v>14670.97</v>
      </c>
      <c r="P3" s="14">
        <f>SUM(IF(FREQUENCY(MATCH(Таблица1[ТТ],Таблица1[ТТ],)*(Таблица1[ТП]=$J3)*(1-ISERR(SEARCH(N$1,Таблица1[Товар]))),MATCH(Таблица1[ТТ],Таблица1[ТТ],)*(Таблица1[ТП]=$J3)*(1-ISERR(SEARCH(N$1,Таблица1[Товар]))))&gt;0,1))-1+ISNA(MATCH(,(Таблица1[ТП]=$J3)*(1-ISERR(SEARCH(N$1,Таблица1[Товар]))),))</f>
        <v>2</v>
      </c>
      <c r="Q3" s="15">
        <f t="shared" ref="Q3:R5" si="0">SUM(K3,N3)</f>
        <v>232</v>
      </c>
      <c r="R3" s="15">
        <f t="shared" si="0"/>
        <v>14670.97</v>
      </c>
      <c r="S3" s="16">
        <f>SUM(IF(FREQUENCY(MATCH(Таблица1[ТТ],Таблица1[ТТ],)*(Таблица1[ТП]=$J3),MATCH(Таблица1[ТТ],Таблица1[ТТ],)*(Таблица1[ТП]=$J3)),1))-1+ISNA(MATCH(,-(Таблица1[ТП]=$J3),))</f>
        <v>2</v>
      </c>
    </row>
    <row r="4" spans="1:19" ht="15.75" x14ac:dyDescent="0.25">
      <c r="I4" s="1"/>
      <c r="J4" s="4" t="s">
        <v>21</v>
      </c>
      <c r="K4" s="8">
        <f>SUMIFS($G:$G,$F:$F,$K$1,$C:$C,$J4)</f>
        <v>71</v>
      </c>
      <c r="L4" s="8">
        <f>SUMIFS($H:$H,$F:$F,$K$1,$C:$C,$J4)</f>
        <v>2964.6000000000004</v>
      </c>
      <c r="M4" s="25">
        <f>SUM(IF(FREQUENCY(MATCH(Таблица1[ТТ],Таблица1[ТТ],)*(Таблица1[ТП]=$J4)*(1-ISERR(SEARCH(K$1,Таблица1[Товар]))),MATCH(Таблица1[ТТ],Таблица1[ТТ],)*(Таблица1[ТП]=$J4)*(1-ISERR(SEARCH(K$1,Таблица1[Товар])))),1))-1+ISNA(MATCH(,(Таблица1[ТП]=$J4)*(1-ISERR(SEARCH(K$1,Таблица1[Товар]))),))</f>
        <v>1</v>
      </c>
      <c r="N4" s="8">
        <f>SUMIFS($G:$G,$F:$F,$N$1,$C:$C,$J4)</f>
        <v>207</v>
      </c>
      <c r="O4" s="8">
        <f>SUMIFS($H:$H,$F:$F,$N$1,$C:$C,$J4)</f>
        <v>13775.2</v>
      </c>
      <c r="P4" s="14">
        <f>SUM(IF(FREQUENCY(MATCH(Таблица1[ТТ],Таблица1[ТТ],)*(Таблица1[ТП]=$J4)*(1-ISERR(SEARCH(N$1,Таблица1[Товар]))),MATCH(Таблица1[ТТ],Таблица1[ТТ],)*(Таблица1[ТП]=$J4)*(1-ISERR(SEARCH(N$1,Таблица1[Товар]))))&gt;0,1))-1+ISNA(MATCH(,(Таблица1[ТП]=$J4)*(1-ISERR(SEARCH(N$1,Таблица1[Товар]))),))</f>
        <v>3</v>
      </c>
      <c r="Q4" s="15">
        <f t="shared" si="0"/>
        <v>278</v>
      </c>
      <c r="R4" s="15">
        <f t="shared" si="0"/>
        <v>16739.800000000003</v>
      </c>
      <c r="S4" s="16">
        <f>SUM(IF(FREQUENCY(MATCH(Таблица1[ТТ],Таблица1[ТТ],)*(Таблица1[ТП]=$J4),MATCH(Таблица1[ТТ],Таблица1[ТТ],)*(Таблица1[ТП]=$J4)),1))-1+ISNA(MATCH(,-(Таблица1[ТП]=$J4),))</f>
        <v>3</v>
      </c>
    </row>
    <row r="5" spans="1:19" ht="15.75" x14ac:dyDescent="0.25">
      <c r="I5" s="1"/>
      <c r="J5" s="4" t="s">
        <v>22</v>
      </c>
      <c r="K5" s="8">
        <f>SUMIFS($G:$G,$F:$F,$K$1,$C:$C,$J5)</f>
        <v>84</v>
      </c>
      <c r="L5" s="8">
        <f>SUMIFS($H:$H,$F:$F,$K$1,$C:$C,$J5)</f>
        <v>4392</v>
      </c>
      <c r="M5" s="25">
        <f>SUM(IF(FREQUENCY(MATCH(Таблица1[ТТ],Таблица1[ТТ],)*(Таблица1[ТП]=$J5)*(1-ISERR(SEARCH(K$1,Таблица1[Товар]))),MATCH(Таблица1[ТТ],Таблица1[ТТ],)*(Таблица1[ТП]=$J5)*(1-ISERR(SEARCH(K$1,Таблица1[Товар])))),1))-1+ISNA(MATCH(,(Таблица1[ТП]=$J5)*(1-ISERR(SEARCH(K$1,Таблица1[Товар]))),))</f>
        <v>2</v>
      </c>
      <c r="N5" s="8">
        <f>SUMIFS($G:$G,$F:$F,$N$1,$C:$C,$J5)</f>
        <v>397</v>
      </c>
      <c r="O5" s="8">
        <f>SUMIFS($H:$H,$F:$F,$N$1,$C:$C,$J5)</f>
        <v>16018.33</v>
      </c>
      <c r="P5" s="14">
        <f>SUM(IF(FREQUENCY(MATCH(Таблица1[ТТ],Таблица1[ТТ],)*(Таблица1[ТП]=$J5)*(1-ISERR(SEARCH(N$1,Таблица1[Товар]))),MATCH(Таблица1[ТТ],Таблица1[ТТ],)*(Таблица1[ТП]=$J5)*(1-ISERR(SEARCH(N$1,Таблица1[Товар]))))&gt;0,1))-1+ISNA(MATCH(,(Таблица1[ТП]=$J5)*(1-ISERR(SEARCH(N$1,Таблица1[Товар]))),))</f>
        <v>4</v>
      </c>
      <c r="Q5" s="15">
        <f t="shared" si="0"/>
        <v>481</v>
      </c>
      <c r="R5" s="15">
        <f t="shared" si="0"/>
        <v>20410.330000000002</v>
      </c>
      <c r="S5" s="16">
        <f>SUM(IF(FREQUENCY(MATCH(Таблица1[ТТ],Таблица1[ТТ],)*(Таблица1[ТП]=$J5),MATCH(Таблица1[ТТ],Таблица1[ТТ],)*(Таблица1[ТП]=$J5)),1))-1+ISNA(MATCH(,-(Таблица1[ТП]=$J5),))</f>
        <v>4</v>
      </c>
    </row>
    <row r="6" spans="1:19" x14ac:dyDescent="0.25">
      <c r="I6" s="1"/>
    </row>
    <row r="7" spans="1:19" x14ac:dyDescent="0.25">
      <c r="A7" s="1"/>
      <c r="B7" s="1"/>
      <c r="C7" s="1"/>
      <c r="D7" s="1"/>
      <c r="E7" s="1"/>
      <c r="F7" s="1"/>
      <c r="G7" s="6">
        <f>SUBTOTAL(9,G9:G43)</f>
        <v>991</v>
      </c>
      <c r="H7" s="9">
        <f>SUBTOTAL(9,H9:H43)</f>
        <v>51821.1</v>
      </c>
      <c r="I7" s="1"/>
    </row>
    <row r="8" spans="1:19" x14ac:dyDescent="0.25">
      <c r="A8" s="18" t="s">
        <v>0</v>
      </c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 t="s">
        <v>24</v>
      </c>
      <c r="H8" s="19" t="s">
        <v>6</v>
      </c>
      <c r="I8" s="1"/>
    </row>
    <row r="9" spans="1:19" ht="15.75" x14ac:dyDescent="0.25">
      <c r="A9" s="17" t="s">
        <v>8</v>
      </c>
      <c r="B9" s="2" t="s">
        <v>9</v>
      </c>
      <c r="C9" s="4" t="s">
        <v>22</v>
      </c>
      <c r="D9" s="2" t="s">
        <v>47</v>
      </c>
      <c r="E9" s="2" t="s">
        <v>48</v>
      </c>
      <c r="F9" s="2" t="s">
        <v>26</v>
      </c>
      <c r="G9" s="7">
        <v>35</v>
      </c>
      <c r="H9" s="3">
        <v>1464</v>
      </c>
      <c r="I9" s="1"/>
    </row>
    <row r="10" spans="1:19" ht="15.75" x14ac:dyDescent="0.25">
      <c r="A10" s="17" t="s">
        <v>8</v>
      </c>
      <c r="B10" s="2" t="s">
        <v>9</v>
      </c>
      <c r="C10" s="4" t="s">
        <v>22</v>
      </c>
      <c r="D10" s="2" t="s">
        <v>47</v>
      </c>
      <c r="E10" s="2" t="s">
        <v>48</v>
      </c>
      <c r="F10" s="2" t="s">
        <v>28</v>
      </c>
      <c r="G10" s="7">
        <v>16</v>
      </c>
      <c r="H10" s="3">
        <v>1464</v>
      </c>
      <c r="I10" s="1"/>
    </row>
    <row r="11" spans="1:19" ht="15.75" x14ac:dyDescent="0.25">
      <c r="A11" s="17" t="s">
        <v>8</v>
      </c>
      <c r="B11" s="2" t="s">
        <v>9</v>
      </c>
      <c r="C11" s="4" t="s">
        <v>22</v>
      </c>
      <c r="D11" s="2" t="s">
        <v>47</v>
      </c>
      <c r="E11" s="2" t="s">
        <v>48</v>
      </c>
      <c r="F11" s="2" t="s">
        <v>31</v>
      </c>
      <c r="G11" s="7">
        <v>21</v>
      </c>
      <c r="H11" s="3">
        <v>1329.8</v>
      </c>
      <c r="I11" s="1"/>
    </row>
    <row r="12" spans="1:19" ht="15.75" x14ac:dyDescent="0.25">
      <c r="A12" s="17" t="s">
        <v>8</v>
      </c>
      <c r="B12" s="2" t="s">
        <v>9</v>
      </c>
      <c r="C12" s="4" t="s">
        <v>22</v>
      </c>
      <c r="D12" s="2" t="s">
        <v>47</v>
      </c>
      <c r="E12" s="2" t="s">
        <v>48</v>
      </c>
      <c r="F12" s="2" t="s">
        <v>30</v>
      </c>
      <c r="G12" s="7">
        <v>35</v>
      </c>
      <c r="H12" s="3">
        <v>1189.5</v>
      </c>
      <c r="I12" s="1"/>
    </row>
    <row r="13" spans="1:19" ht="15.75" x14ac:dyDescent="0.25">
      <c r="A13" s="17" t="s">
        <v>8</v>
      </c>
      <c r="B13" s="2" t="s">
        <v>9</v>
      </c>
      <c r="C13" s="4" t="s">
        <v>22</v>
      </c>
      <c r="D13" s="2" t="s">
        <v>47</v>
      </c>
      <c r="E13" s="2" t="s">
        <v>48</v>
      </c>
      <c r="F13" s="2" t="s">
        <v>33</v>
      </c>
      <c r="G13" s="7">
        <v>41</v>
      </c>
      <c r="H13" s="3">
        <v>1075.77</v>
      </c>
      <c r="I13" s="1"/>
    </row>
    <row r="14" spans="1:19" ht="15.75" x14ac:dyDescent="0.25">
      <c r="A14" s="17" t="s">
        <v>10</v>
      </c>
      <c r="B14" s="2" t="s">
        <v>11</v>
      </c>
      <c r="C14" s="4" t="s">
        <v>21</v>
      </c>
      <c r="D14" s="2" t="s">
        <v>45</v>
      </c>
      <c r="E14" s="2" t="s">
        <v>46</v>
      </c>
      <c r="F14" s="2" t="s">
        <v>26</v>
      </c>
      <c r="G14" s="7">
        <v>45</v>
      </c>
      <c r="H14" s="3">
        <v>1061.4000000000001</v>
      </c>
      <c r="I14" s="1"/>
    </row>
    <row r="15" spans="1:19" ht="15.75" x14ac:dyDescent="0.25">
      <c r="A15" s="17" t="s">
        <v>10</v>
      </c>
      <c r="B15" s="2" t="s">
        <v>11</v>
      </c>
      <c r="C15" s="4" t="s">
        <v>21</v>
      </c>
      <c r="D15" s="2" t="s">
        <v>45</v>
      </c>
      <c r="E15" s="2" t="s">
        <v>46</v>
      </c>
      <c r="F15" s="2" t="s">
        <v>27</v>
      </c>
      <c r="G15" s="7">
        <v>26</v>
      </c>
      <c r="H15" s="3">
        <v>1903.2</v>
      </c>
      <c r="I15" s="1"/>
    </row>
    <row r="16" spans="1:19" ht="15.75" x14ac:dyDescent="0.25">
      <c r="A16" s="17" t="s">
        <v>10</v>
      </c>
      <c r="B16" s="2" t="s">
        <v>11</v>
      </c>
      <c r="C16" s="4" t="s">
        <v>21</v>
      </c>
      <c r="D16" s="2" t="s">
        <v>45</v>
      </c>
      <c r="E16" s="2" t="s">
        <v>46</v>
      </c>
      <c r="F16" s="2" t="s">
        <v>31</v>
      </c>
      <c r="G16" s="7">
        <v>15</v>
      </c>
      <c r="H16" s="3">
        <v>1329.8</v>
      </c>
      <c r="I16" s="1"/>
    </row>
    <row r="17" spans="1:9" ht="15.75" x14ac:dyDescent="0.25">
      <c r="A17" s="17" t="s">
        <v>10</v>
      </c>
      <c r="B17" s="2" t="s">
        <v>11</v>
      </c>
      <c r="C17" s="4" t="s">
        <v>21</v>
      </c>
      <c r="D17" s="2" t="s">
        <v>45</v>
      </c>
      <c r="E17" s="2" t="s">
        <v>46</v>
      </c>
      <c r="F17" s="2" t="s">
        <v>30</v>
      </c>
      <c r="G17" s="7">
        <v>49</v>
      </c>
      <c r="H17" s="3">
        <v>1329.8</v>
      </c>
      <c r="I17" s="1"/>
    </row>
    <row r="18" spans="1:9" ht="15.75" x14ac:dyDescent="0.25">
      <c r="A18" s="17" t="s">
        <v>10</v>
      </c>
      <c r="B18" s="2" t="s">
        <v>11</v>
      </c>
      <c r="C18" s="4" t="s">
        <v>21</v>
      </c>
      <c r="D18" s="2" t="s">
        <v>45</v>
      </c>
      <c r="E18" s="2" t="s">
        <v>46</v>
      </c>
      <c r="F18" s="2" t="s">
        <v>31</v>
      </c>
      <c r="G18" s="7">
        <v>28</v>
      </c>
      <c r="H18" s="3">
        <v>1380</v>
      </c>
      <c r="I18" s="1"/>
    </row>
    <row r="19" spans="1:9" ht="15.75" x14ac:dyDescent="0.25">
      <c r="A19" s="17" t="s">
        <v>12</v>
      </c>
      <c r="B19" s="2" t="s">
        <v>11</v>
      </c>
      <c r="C19" s="4" t="s">
        <v>22</v>
      </c>
      <c r="D19" s="2" t="s">
        <v>49</v>
      </c>
      <c r="E19" s="2" t="s">
        <v>50</v>
      </c>
      <c r="F19" s="2" t="s">
        <v>29</v>
      </c>
      <c r="G19" s="7">
        <v>33</v>
      </c>
      <c r="H19" s="3">
        <v>1464</v>
      </c>
      <c r="I19" s="1"/>
    </row>
    <row r="20" spans="1:9" ht="15.75" x14ac:dyDescent="0.25">
      <c r="A20" s="17" t="s">
        <v>12</v>
      </c>
      <c r="B20" s="2" t="s">
        <v>11</v>
      </c>
      <c r="C20" s="4" t="s">
        <v>22</v>
      </c>
      <c r="D20" s="2" t="s">
        <v>49</v>
      </c>
      <c r="E20" s="2" t="s">
        <v>50</v>
      </c>
      <c r="F20" s="2" t="s">
        <v>30</v>
      </c>
      <c r="G20" s="7">
        <v>20</v>
      </c>
      <c r="H20" s="3">
        <v>797.88</v>
      </c>
      <c r="I20" s="1"/>
    </row>
    <row r="21" spans="1:9" ht="15.75" x14ac:dyDescent="0.25">
      <c r="A21" s="17" t="s">
        <v>12</v>
      </c>
      <c r="B21" s="2" t="s">
        <v>11</v>
      </c>
      <c r="C21" s="4" t="s">
        <v>22</v>
      </c>
      <c r="D21" s="2" t="s">
        <v>49</v>
      </c>
      <c r="E21" s="2" t="s">
        <v>50</v>
      </c>
      <c r="F21" s="2" t="s">
        <v>30</v>
      </c>
      <c r="G21" s="7">
        <v>25</v>
      </c>
      <c r="H21" s="3">
        <v>1683.6</v>
      </c>
      <c r="I21" s="1"/>
    </row>
    <row r="22" spans="1:9" ht="15.75" x14ac:dyDescent="0.25">
      <c r="A22" s="17" t="s">
        <v>13</v>
      </c>
      <c r="B22" s="2" t="s">
        <v>11</v>
      </c>
      <c r="C22" s="4" t="s">
        <v>21</v>
      </c>
      <c r="D22" s="2" t="s">
        <v>51</v>
      </c>
      <c r="E22" s="2" t="s">
        <v>52</v>
      </c>
      <c r="F22" s="2" t="s">
        <v>33</v>
      </c>
      <c r="G22" s="7">
        <v>2</v>
      </c>
      <c r="H22" s="3">
        <v>1329.8</v>
      </c>
      <c r="I22" s="1"/>
    </row>
    <row r="23" spans="1:9" ht="15.75" x14ac:dyDescent="0.25">
      <c r="A23" s="17" t="s">
        <v>13</v>
      </c>
      <c r="B23" s="2" t="s">
        <v>11</v>
      </c>
      <c r="C23" s="4" t="s">
        <v>21</v>
      </c>
      <c r="D23" s="2" t="s">
        <v>51</v>
      </c>
      <c r="E23" s="2" t="s">
        <v>52</v>
      </c>
      <c r="F23" s="2" t="s">
        <v>33</v>
      </c>
      <c r="G23" s="7">
        <v>44</v>
      </c>
      <c r="H23" s="3">
        <v>2318</v>
      </c>
      <c r="I23" s="1"/>
    </row>
    <row r="24" spans="1:9" ht="15.75" x14ac:dyDescent="0.25">
      <c r="A24" s="17" t="s">
        <v>13</v>
      </c>
      <c r="B24" s="2" t="s">
        <v>11</v>
      </c>
      <c r="C24" s="4" t="s">
        <v>21</v>
      </c>
      <c r="D24" s="2" t="s">
        <v>51</v>
      </c>
      <c r="E24" s="2" t="s">
        <v>52</v>
      </c>
      <c r="F24" s="2" t="s">
        <v>33</v>
      </c>
      <c r="G24" s="7">
        <v>5</v>
      </c>
      <c r="H24" s="3">
        <v>1537.2</v>
      </c>
      <c r="I24" s="1"/>
    </row>
    <row r="25" spans="1:9" ht="15.75" x14ac:dyDescent="0.25">
      <c r="A25" s="17" t="s">
        <v>14</v>
      </c>
      <c r="B25" s="2" t="s">
        <v>11</v>
      </c>
      <c r="C25" s="4" t="s">
        <v>22</v>
      </c>
      <c r="D25" s="2" t="s">
        <v>43</v>
      </c>
      <c r="E25" s="2" t="s">
        <v>44</v>
      </c>
      <c r="F25" s="2" t="s">
        <v>33</v>
      </c>
      <c r="G25" s="7">
        <v>45</v>
      </c>
      <c r="H25" s="3">
        <v>1903.2</v>
      </c>
      <c r="I25" s="1"/>
    </row>
    <row r="26" spans="1:9" ht="15.75" x14ac:dyDescent="0.25">
      <c r="A26" s="17" t="s">
        <v>14</v>
      </c>
      <c r="B26" s="2" t="s">
        <v>11</v>
      </c>
      <c r="C26" s="4" t="s">
        <v>22</v>
      </c>
      <c r="D26" s="2" t="s">
        <v>43</v>
      </c>
      <c r="E26" s="2" t="s">
        <v>44</v>
      </c>
      <c r="F26" s="2" t="s">
        <v>33</v>
      </c>
      <c r="G26" s="7">
        <v>46</v>
      </c>
      <c r="H26" s="3">
        <v>1159</v>
      </c>
      <c r="I26" s="1"/>
    </row>
    <row r="27" spans="1:9" ht="15.75" x14ac:dyDescent="0.25">
      <c r="A27" s="17" t="s">
        <v>14</v>
      </c>
      <c r="B27" s="2" t="s">
        <v>11</v>
      </c>
      <c r="C27" s="4" t="s">
        <v>22</v>
      </c>
      <c r="D27" s="2" t="s">
        <v>43</v>
      </c>
      <c r="E27" s="2" t="s">
        <v>44</v>
      </c>
      <c r="F27" s="2" t="s">
        <v>33</v>
      </c>
      <c r="G27" s="7">
        <v>4</v>
      </c>
      <c r="H27" s="3">
        <v>797.88</v>
      </c>
      <c r="I27" s="1"/>
    </row>
    <row r="28" spans="1:9" ht="15.75" x14ac:dyDescent="0.25">
      <c r="A28" s="17" t="s">
        <v>15</v>
      </c>
      <c r="B28" s="2" t="s">
        <v>11</v>
      </c>
      <c r="C28" s="4" t="s">
        <v>20</v>
      </c>
      <c r="D28" s="2" t="s">
        <v>53</v>
      </c>
      <c r="E28" s="2" t="s">
        <v>54</v>
      </c>
      <c r="F28" s="2" t="s">
        <v>33</v>
      </c>
      <c r="G28" s="7">
        <v>43</v>
      </c>
      <c r="H28" s="3">
        <v>925</v>
      </c>
      <c r="I28" s="1"/>
    </row>
    <row r="29" spans="1:9" ht="15.75" x14ac:dyDescent="0.25">
      <c r="A29" s="17" t="s">
        <v>15</v>
      </c>
      <c r="B29" s="2" t="s">
        <v>11</v>
      </c>
      <c r="C29" s="4" t="s">
        <v>20</v>
      </c>
      <c r="D29" s="2" t="s">
        <v>53</v>
      </c>
      <c r="E29" s="2" t="s">
        <v>54</v>
      </c>
      <c r="F29" s="2" t="s">
        <v>33</v>
      </c>
      <c r="G29" s="7">
        <v>40</v>
      </c>
      <c r="H29" s="3">
        <v>4636</v>
      </c>
      <c r="I29" s="1"/>
    </row>
    <row r="30" spans="1:9" ht="15.75" x14ac:dyDescent="0.25">
      <c r="A30" s="17" t="s">
        <v>15</v>
      </c>
      <c r="B30" s="2" t="s">
        <v>11</v>
      </c>
      <c r="C30" s="4" t="s">
        <v>20</v>
      </c>
      <c r="D30" s="2" t="s">
        <v>53</v>
      </c>
      <c r="E30" s="2" t="s">
        <v>54</v>
      </c>
      <c r="F30" s="2" t="s">
        <v>33</v>
      </c>
      <c r="G30" s="7">
        <v>23</v>
      </c>
      <c r="H30" s="3">
        <v>2659.6</v>
      </c>
      <c r="I30" s="1"/>
    </row>
    <row r="31" spans="1:9" ht="15.75" x14ac:dyDescent="0.25">
      <c r="A31" s="17" t="s">
        <v>15</v>
      </c>
      <c r="B31" s="2" t="s">
        <v>11</v>
      </c>
      <c r="C31" s="4" t="s">
        <v>20</v>
      </c>
      <c r="D31" s="2" t="s">
        <v>53</v>
      </c>
      <c r="E31" s="2" t="s">
        <v>54</v>
      </c>
      <c r="F31" s="2" t="s">
        <v>33</v>
      </c>
      <c r="G31" s="7">
        <v>18</v>
      </c>
      <c r="H31" s="3">
        <v>1329.8</v>
      </c>
      <c r="I31" s="1"/>
    </row>
    <row r="32" spans="1:9" ht="15.75" x14ac:dyDescent="0.25">
      <c r="A32" s="17" t="s">
        <v>16</v>
      </c>
      <c r="B32" s="2" t="s">
        <v>11</v>
      </c>
      <c r="C32" s="4" t="s">
        <v>22</v>
      </c>
      <c r="D32" s="2" t="s">
        <v>41</v>
      </c>
      <c r="E32" s="2" t="s">
        <v>42</v>
      </c>
      <c r="F32" s="2" t="s">
        <v>33</v>
      </c>
      <c r="G32" s="7">
        <v>49</v>
      </c>
      <c r="H32" s="3">
        <v>530.70000000000005</v>
      </c>
      <c r="I32" s="1"/>
    </row>
    <row r="33" spans="1:9" ht="15.75" x14ac:dyDescent="0.25">
      <c r="A33" s="17" t="s">
        <v>16</v>
      </c>
      <c r="B33" s="2" t="s">
        <v>11</v>
      </c>
      <c r="C33" s="4" t="s">
        <v>22</v>
      </c>
      <c r="D33" s="2" t="s">
        <v>41</v>
      </c>
      <c r="E33" s="2" t="s">
        <v>42</v>
      </c>
      <c r="F33" s="2" t="s">
        <v>33</v>
      </c>
      <c r="G33" s="7">
        <v>29</v>
      </c>
      <c r="H33" s="3">
        <v>1159</v>
      </c>
      <c r="I33" s="1"/>
    </row>
    <row r="34" spans="1:9" ht="15.75" x14ac:dyDescent="0.25">
      <c r="A34" s="17" t="s">
        <v>16</v>
      </c>
      <c r="B34" s="2" t="s">
        <v>11</v>
      </c>
      <c r="C34" s="4" t="s">
        <v>22</v>
      </c>
      <c r="D34" s="2" t="s">
        <v>41</v>
      </c>
      <c r="E34" s="2" t="s">
        <v>42</v>
      </c>
      <c r="F34" s="2" t="s">
        <v>33</v>
      </c>
      <c r="G34" s="7">
        <v>30</v>
      </c>
      <c r="H34" s="3">
        <v>1903.2</v>
      </c>
      <c r="I34" s="1"/>
    </row>
    <row r="35" spans="1:9" ht="15.75" x14ac:dyDescent="0.25">
      <c r="A35" s="17" t="s">
        <v>16</v>
      </c>
      <c r="B35" s="2" t="s">
        <v>11</v>
      </c>
      <c r="C35" s="4" t="s">
        <v>22</v>
      </c>
      <c r="D35" s="2" t="s">
        <v>41</v>
      </c>
      <c r="E35" s="2" t="s">
        <v>42</v>
      </c>
      <c r="F35" s="2" t="s">
        <v>33</v>
      </c>
      <c r="G35" s="7">
        <v>22</v>
      </c>
      <c r="H35" s="3">
        <v>1159</v>
      </c>
      <c r="I35" s="1"/>
    </row>
    <row r="36" spans="1:9" ht="15.75" x14ac:dyDescent="0.25">
      <c r="A36" s="17" t="s">
        <v>16</v>
      </c>
      <c r="B36" s="2" t="s">
        <v>11</v>
      </c>
      <c r="C36" s="4" t="s">
        <v>22</v>
      </c>
      <c r="D36" s="2" t="s">
        <v>41</v>
      </c>
      <c r="E36" s="2" t="s">
        <v>42</v>
      </c>
      <c r="F36" s="2" t="s">
        <v>33</v>
      </c>
      <c r="G36" s="7">
        <v>30</v>
      </c>
      <c r="H36" s="3">
        <v>1329.8</v>
      </c>
      <c r="I36" s="1"/>
    </row>
    <row r="37" spans="1:9" ht="15.75" x14ac:dyDescent="0.25">
      <c r="A37" s="17" t="s">
        <v>17</v>
      </c>
      <c r="B37" s="2" t="s">
        <v>11</v>
      </c>
      <c r="C37" s="4" t="s">
        <v>21</v>
      </c>
      <c r="D37" s="2" t="s">
        <v>39</v>
      </c>
      <c r="E37" s="2" t="s">
        <v>40</v>
      </c>
      <c r="F37" s="2" t="s">
        <v>33</v>
      </c>
      <c r="G37" s="7">
        <v>27</v>
      </c>
      <c r="H37" s="3">
        <v>1329.8</v>
      </c>
      <c r="I37" s="1"/>
    </row>
    <row r="38" spans="1:9" ht="15.75" x14ac:dyDescent="0.25">
      <c r="A38" s="17" t="s">
        <v>17</v>
      </c>
      <c r="B38" s="2" t="s">
        <v>11</v>
      </c>
      <c r="C38" s="4" t="s">
        <v>21</v>
      </c>
      <c r="D38" s="2" t="s">
        <v>39</v>
      </c>
      <c r="E38" s="2" t="s">
        <v>40</v>
      </c>
      <c r="F38" s="2" t="s">
        <v>33</v>
      </c>
      <c r="G38" s="7">
        <v>9</v>
      </c>
      <c r="H38" s="3">
        <v>1537.2</v>
      </c>
    </row>
    <row r="39" spans="1:9" ht="15.75" x14ac:dyDescent="0.25">
      <c r="A39" s="17" t="s">
        <v>17</v>
      </c>
      <c r="B39" s="2" t="s">
        <v>11</v>
      </c>
      <c r="C39" s="4" t="s">
        <v>21</v>
      </c>
      <c r="D39" s="2" t="s">
        <v>39</v>
      </c>
      <c r="E39" s="2" t="s">
        <v>40</v>
      </c>
      <c r="F39" s="2" t="s">
        <v>33</v>
      </c>
      <c r="G39" s="7">
        <v>28</v>
      </c>
      <c r="H39" s="3">
        <v>1683.6</v>
      </c>
    </row>
    <row r="40" spans="1:9" ht="15.75" x14ac:dyDescent="0.25">
      <c r="A40" s="17" t="s">
        <v>18</v>
      </c>
      <c r="B40" s="2" t="s">
        <v>19</v>
      </c>
      <c r="C40" s="4" t="s">
        <v>20</v>
      </c>
      <c r="D40" s="2" t="s">
        <v>37</v>
      </c>
      <c r="E40" s="2" t="s">
        <v>38</v>
      </c>
      <c r="F40" s="2" t="s">
        <v>33</v>
      </c>
      <c r="G40" s="7">
        <v>15</v>
      </c>
      <c r="H40" s="3">
        <v>1329.8</v>
      </c>
    </row>
    <row r="41" spans="1:9" ht="15.75" x14ac:dyDescent="0.25">
      <c r="A41" s="17" t="s">
        <v>18</v>
      </c>
      <c r="B41" s="2" t="s">
        <v>19</v>
      </c>
      <c r="C41" s="4" t="s">
        <v>20</v>
      </c>
      <c r="D41" s="2" t="s">
        <v>37</v>
      </c>
      <c r="E41" s="2" t="s">
        <v>38</v>
      </c>
      <c r="F41" s="2" t="s">
        <v>33</v>
      </c>
      <c r="G41" s="7">
        <v>28</v>
      </c>
      <c r="H41" s="3">
        <v>920</v>
      </c>
    </row>
    <row r="42" spans="1:9" ht="15.75" x14ac:dyDescent="0.25">
      <c r="A42" s="17" t="s">
        <v>18</v>
      </c>
      <c r="B42" s="2" t="s">
        <v>19</v>
      </c>
      <c r="C42" s="4" t="s">
        <v>20</v>
      </c>
      <c r="D42" s="2" t="s">
        <v>37</v>
      </c>
      <c r="E42" s="2" t="s">
        <v>38</v>
      </c>
      <c r="F42" s="2" t="s">
        <v>33</v>
      </c>
      <c r="G42" s="7">
        <v>29</v>
      </c>
      <c r="H42" s="3">
        <v>1795</v>
      </c>
    </row>
    <row r="43" spans="1:9" ht="15.75" x14ac:dyDescent="0.25">
      <c r="A43" s="20" t="s">
        <v>18</v>
      </c>
      <c r="B43" s="21" t="s">
        <v>19</v>
      </c>
      <c r="C43" s="22" t="s">
        <v>20</v>
      </c>
      <c r="D43" s="21" t="s">
        <v>37</v>
      </c>
      <c r="E43" s="21" t="s">
        <v>38</v>
      </c>
      <c r="F43" s="21" t="s">
        <v>30</v>
      </c>
      <c r="G43" s="23">
        <v>36</v>
      </c>
      <c r="H43" s="24">
        <v>1075.77</v>
      </c>
    </row>
  </sheetData>
  <mergeCells count="4">
    <mergeCell ref="J1:J2"/>
    <mergeCell ref="K1:M1"/>
    <mergeCell ref="N1:P1"/>
    <mergeCell ref="Q1:S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 Екатерина</dc:creator>
  <cp:lastModifiedBy>krosav4ig</cp:lastModifiedBy>
  <dcterms:created xsi:type="dcterms:W3CDTF">2014-11-29T17:44:22Z</dcterms:created>
  <dcterms:modified xsi:type="dcterms:W3CDTF">2014-11-29T06:32:45Z</dcterms:modified>
</cp:coreProperties>
</file>