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450" windowWidth="14640" windowHeight="7635" firstSheet="2" activeTab="2"/>
  </bookViews>
  <sheets>
    <sheet name="TOTAL 2014-2016 (2)" sheetId="5" state="hidden" r:id="rId1"/>
    <sheet name="Лист1" sheetId="4" state="hidden" r:id="rId2"/>
    <sheet name="Лист4" sheetId="7" r:id="rId3"/>
    <sheet name="Лист3" sheetId="12" r:id="rId4"/>
  </sheets>
  <externalReferences>
    <externalReference r:id="rId5"/>
  </externalReferences>
  <definedNames>
    <definedName name="ExternalData_1" localSheetId="3" hidden="1">Лист3!$A$1:$D$12</definedName>
  </definedNames>
  <calcPr calcId="145621"/>
</workbook>
</file>

<file path=xl/calcChain.xml><?xml version="1.0" encoding="utf-8"?>
<calcChain xmlns="http://schemas.openxmlformats.org/spreadsheetml/2006/main">
  <c r="B27" i="5" l="1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B26" i="5" s="1"/>
  <c r="N13" i="5"/>
  <c r="M13" i="5"/>
  <c r="L13" i="5"/>
  <c r="K13" i="5"/>
  <c r="J13" i="5"/>
  <c r="I13" i="5"/>
  <c r="H13" i="5"/>
  <c r="G13" i="5"/>
  <c r="F13" i="5"/>
  <c r="E13" i="5"/>
  <c r="D13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3" i="4" l="1"/>
  <c r="F17" i="4" l="1"/>
  <c r="E17" i="4"/>
  <c r="D17" i="4"/>
  <c r="B16" i="4"/>
  <c r="B15" i="4"/>
  <c r="B14" i="4"/>
  <c r="B13" i="4"/>
  <c r="B12" i="4"/>
  <c r="B11" i="4"/>
  <c r="B10" i="4"/>
  <c r="B9" i="4"/>
  <c r="B8" i="4"/>
  <c r="B7" i="4"/>
  <c r="B6" i="4"/>
  <c r="B5" i="4"/>
  <c r="A5" i="4"/>
  <c r="C7" i="4" s="1"/>
  <c r="B4" i="4"/>
  <c r="B3" i="4"/>
  <c r="A3" i="4"/>
  <c r="C4" i="4" s="1"/>
  <c r="H3" i="5"/>
  <c r="F6" i="5"/>
  <c r="G6" i="5" l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C6" i="4"/>
  <c r="A7" i="4"/>
  <c r="C5" i="4"/>
  <c r="A9" i="4" l="1"/>
  <c r="C8" i="4"/>
  <c r="A11" i="4" l="1"/>
  <c r="C10" i="4"/>
  <c r="A13" i="4" l="1"/>
  <c r="C12" i="4"/>
  <c r="C11" i="4"/>
  <c r="C14" i="4" l="1"/>
  <c r="C13" i="4"/>
  <c r="A15" i="4"/>
  <c r="C15" i="4" l="1"/>
  <c r="C16" i="4"/>
</calcChain>
</file>

<file path=xl/connections.xml><?xml version="1.0" encoding="utf-8"?>
<connections xmlns="http://schemas.openxmlformats.org/spreadsheetml/2006/main">
  <connection id="1" keepAlive="1" name="artnew (по умолчанию) APEX_APPLICATIONS23" description="Komis_operacii" type="5" refreshedVersion="4" savePassword="1" background="1" saveData="1">
    <dbPr connection="Provider=MSDAORA.1;Password=rsbdba123;User ID=artdba;Data Source=artnew" command="select trunc(t.artdate, 'MM') as days,_x000d__x000a_         tr.idtranstype,_x000d__x000a_        tr.transtypename,_x000d__x000a_        sum(t.sumacc)_x000d__x000a_   from card c_x000d__x000a_   join trans t_x000d__x000a_     on t.idcardsource = c.idcard_x000d__x000a_   join transtype tr_x000d__x000a_     on tr.idtranstype = t.idtranstype_x000d__x000a_  where tr.transtypename like 'Комисси%'_x000d__x000a_    and t.idtaskauthstatus = 10_x000d__x000a_    and t.idtransstatus = 100_x000d__x000a_    and t.artdate &gt;= '01-aug-2014'_x000d__x000a_    and c.idaccessway = 1_x000d__x000a_    and t.sumacc &lt;&gt; '0.00'_x000d__x000a_    and c.idcardtempl not in (206, 212, 272, 185, 287)_x000d__x000a_  group by tr.idtranstype, tr.transtypename, trunc(t.artdate, 'MM')_x000d__x000a_  order by tr.idtranstype"/>
  </connection>
</connections>
</file>

<file path=xl/sharedStrings.xml><?xml version="1.0" encoding="utf-8"?>
<sst xmlns="http://schemas.openxmlformats.org/spreadsheetml/2006/main" count="60" uniqueCount="49">
  <si>
    <t>Итого</t>
  </si>
  <si>
    <t>Продукт</t>
  </si>
  <si>
    <t>% to  portfolio</t>
  </si>
  <si>
    <t>Total income 2014</t>
  </si>
  <si>
    <t>EY 2014 Portfolio</t>
  </si>
  <si>
    <t>Annual/SMS fee penetration</t>
  </si>
  <si>
    <t>Annual fee</t>
  </si>
  <si>
    <t>LP  fee nominal</t>
  </si>
  <si>
    <t>LP # fee annual based</t>
  </si>
  <si>
    <t>Cash fee</t>
  </si>
  <si>
    <t>Interchange fee grace</t>
  </si>
  <si>
    <t>interchange fee loan behav</t>
  </si>
  <si>
    <t>income %</t>
  </si>
  <si>
    <t>grace used %</t>
  </si>
  <si>
    <t>retail</t>
  </si>
  <si>
    <t>cash</t>
  </si>
  <si>
    <t>spend, monthly</t>
  </si>
  <si>
    <t>Cards in portfolio</t>
  </si>
  <si>
    <t>Average utilisation</t>
  </si>
  <si>
    <t>used</t>
  </si>
  <si>
    <t>activated</t>
  </si>
  <si>
    <t>issued</t>
  </si>
  <si>
    <t>Total1</t>
  </si>
  <si>
    <t>'000 RUR</t>
  </si>
  <si>
    <t>Cash %</t>
  </si>
  <si>
    <t>Оборот тыс. руб.</t>
  </si>
  <si>
    <t>Средний лимит тыс. руб.</t>
  </si>
  <si>
    <t>Общий лимит тыс. руб.</t>
  </si>
  <si>
    <t>Кол-во карт, шт.</t>
  </si>
  <si>
    <t>Неделя, дата</t>
  </si>
  <si>
    <t>Average limit</t>
  </si>
  <si>
    <t>DAYS</t>
  </si>
  <si>
    <t>SUM(T.SUMACC)</t>
  </si>
  <si>
    <t>Комиссия за предоставление справок</t>
  </si>
  <si>
    <t>Комиссия за Услугу SMS-информирование</t>
  </si>
  <si>
    <t>Комиссия за перевыпуск</t>
  </si>
  <si>
    <t>Комиссия за перевыпуск в случае утери, порчи</t>
  </si>
  <si>
    <t>Комиссия за ведение неработающих Счета по Карте</t>
  </si>
  <si>
    <t>Комиссия за изменение ПИН</t>
  </si>
  <si>
    <t>Комиссия за расчетное обслуживание Счета по Карте</t>
  </si>
  <si>
    <t>Комисси за запрос баланса по карте</t>
  </si>
  <si>
    <t>Комиссия за снятие наличных</t>
  </si>
  <si>
    <t>Комиссия за почтовую рассылку</t>
  </si>
  <si>
    <t>Комиссия за расч обслуж с з/п орг</t>
  </si>
  <si>
    <t>Комиссии</t>
  </si>
  <si>
    <t>Комиссия за закрытие Счета по Карте юр.лица</t>
  </si>
  <si>
    <t>Комиссия за перечисление безнал. денежных средств</t>
  </si>
  <si>
    <t>IDTRANSTYPE</t>
  </si>
  <si>
    <t>TRANSTYPENAME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</si>
</sst>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#,##0.000"/>
    <numFmt numFmtId="166" formatCode="[$-409]mmm\-yy;@"/>
    <numFmt numFmtId="167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Calibri"/>
      <family val="2"/>
      <charset val="204"/>
      <scheme val="minor"/>
    </font>
    <font>
      <sz val="10"/>
      <color indexed="64"/>
      <name val="Microsoft Sans Serif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64"/>
      <name val="Microsoft Sans Serif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5C3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6" xfId="0" applyBorder="1"/>
    <xf numFmtId="0" fontId="0" fillId="0" borderId="21" xfId="0" applyBorder="1"/>
    <xf numFmtId="0" fontId="1" fillId="0" borderId="5" xfId="0" applyFont="1" applyBorder="1"/>
    <xf numFmtId="0" fontId="0" fillId="3" borderId="4" xfId="0" applyFill="1" applyBorder="1"/>
    <xf numFmtId="0" fontId="0" fillId="3" borderId="12" xfId="0" applyFill="1" applyBorder="1"/>
    <xf numFmtId="0" fontId="0" fillId="3" borderId="2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3" fillId="0" borderId="0" xfId="1" applyFont="1"/>
    <xf numFmtId="3" fontId="3" fillId="0" borderId="0" xfId="1" applyNumberFormat="1" applyFont="1"/>
    <xf numFmtId="0" fontId="3" fillId="4" borderId="0" xfId="1" applyFont="1" applyFill="1"/>
    <xf numFmtId="0" fontId="3" fillId="5" borderId="0" xfId="1" applyFont="1" applyFill="1"/>
    <xf numFmtId="0" fontId="3" fillId="2" borderId="0" xfId="1" applyFont="1" applyFill="1"/>
    <xf numFmtId="10" fontId="3" fillId="0" borderId="0" xfId="2" applyNumberFormat="1" applyFont="1"/>
    <xf numFmtId="164" fontId="3" fillId="0" borderId="0" xfId="2" applyNumberFormat="1" applyFont="1"/>
    <xf numFmtId="3" fontId="3" fillId="6" borderId="2" xfId="1" applyNumberFormat="1" applyFont="1" applyFill="1" applyBorder="1"/>
    <xf numFmtId="9" fontId="3" fillId="0" borderId="0" xfId="1" applyNumberFormat="1" applyFont="1"/>
    <xf numFmtId="3" fontId="3" fillId="7" borderId="2" xfId="1" applyNumberFormat="1" applyFont="1" applyFill="1" applyBorder="1"/>
    <xf numFmtId="3" fontId="3" fillId="8" borderId="0" xfId="1" applyNumberFormat="1" applyFont="1" applyFill="1"/>
    <xf numFmtId="9" fontId="3" fillId="7" borderId="2" xfId="2" applyFont="1" applyFill="1" applyBorder="1"/>
    <xf numFmtId="3" fontId="3" fillId="8" borderId="2" xfId="1" applyNumberFormat="1" applyFont="1" applyFill="1" applyBorder="1"/>
    <xf numFmtId="165" fontId="3" fillId="8" borderId="2" xfId="1" applyNumberFormat="1" applyFont="1" applyFill="1" applyBorder="1"/>
    <xf numFmtId="3" fontId="3" fillId="0" borderId="2" xfId="1" applyNumberFormat="1" applyFont="1" applyFill="1" applyBorder="1"/>
    <xf numFmtId="165" fontId="3" fillId="7" borderId="2" xfId="1" applyNumberFormat="1" applyFont="1" applyFill="1" applyBorder="1"/>
    <xf numFmtId="9" fontId="3" fillId="8" borderId="2" xfId="2" applyFont="1" applyFill="1" applyBorder="1"/>
    <xf numFmtId="10" fontId="3" fillId="8" borderId="2" xfId="2" applyNumberFormat="1" applyFont="1" applyFill="1" applyBorder="1"/>
    <xf numFmtId="3" fontId="3" fillId="0" borderId="2" xfId="1" applyNumberFormat="1" applyFont="1" applyBorder="1"/>
    <xf numFmtId="9" fontId="3" fillId="0" borderId="2" xfId="2" applyFont="1" applyBorder="1"/>
    <xf numFmtId="3" fontId="3" fillId="9" borderId="2" xfId="1" applyNumberFormat="1" applyFont="1" applyFill="1" applyBorder="1"/>
    <xf numFmtId="3" fontId="3" fillId="10" borderId="2" xfId="1" applyNumberFormat="1" applyFont="1" applyFill="1" applyBorder="1"/>
    <xf numFmtId="165" fontId="3" fillId="8" borderId="1" xfId="1" applyNumberFormat="1" applyFont="1" applyFill="1" applyBorder="1"/>
    <xf numFmtId="3" fontId="3" fillId="0" borderId="1" xfId="1" applyNumberFormat="1" applyFont="1" applyBorder="1"/>
    <xf numFmtId="0" fontId="3" fillId="0" borderId="2" xfId="1" applyFont="1" applyBorder="1"/>
    <xf numFmtId="166" fontId="4" fillId="4" borderId="2" xfId="1" applyNumberFormat="1" applyFont="1" applyFill="1" applyBorder="1" applyAlignment="1">
      <alignment horizontal="center"/>
    </xf>
    <xf numFmtId="166" fontId="4" fillId="5" borderId="2" xfId="1" applyNumberFormat="1" applyFont="1" applyFill="1" applyBorder="1" applyAlignment="1">
      <alignment horizontal="center"/>
    </xf>
    <xf numFmtId="166" fontId="4" fillId="2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3" fillId="0" borderId="2" xfId="1" quotePrefix="1" applyFont="1" applyBorder="1"/>
    <xf numFmtId="0" fontId="0" fillId="3" borderId="3" xfId="0" applyFill="1" applyBorder="1"/>
    <xf numFmtId="0" fontId="0" fillId="3" borderId="31" xfId="0" applyFill="1" applyBorder="1"/>
    <xf numFmtId="0" fontId="0" fillId="3" borderId="32" xfId="0" applyFill="1" applyBorder="1"/>
    <xf numFmtId="0" fontId="0" fillId="0" borderId="33" xfId="0" applyBorder="1"/>
    <xf numFmtId="0" fontId="0" fillId="0" borderId="5" xfId="0" applyBorder="1"/>
    <xf numFmtId="0" fontId="1" fillId="3" borderId="2" xfId="0" applyFont="1" applyFill="1" applyBorder="1" applyAlignment="1">
      <alignment horizontal="center"/>
    </xf>
    <xf numFmtId="1" fontId="0" fillId="0" borderId="6" xfId="0" applyNumberFormat="1" applyBorder="1"/>
    <xf numFmtId="0" fontId="0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29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0" fillId="3" borderId="3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0" fillId="3" borderId="13" xfId="0" applyFill="1" applyBorder="1"/>
    <xf numFmtId="0" fontId="0" fillId="3" borderId="38" xfId="0" applyFill="1" applyBorder="1"/>
    <xf numFmtId="0" fontId="0" fillId="3" borderId="14" xfId="0" applyFill="1" applyBorder="1"/>
    <xf numFmtId="3" fontId="3" fillId="11" borderId="1" xfId="1" applyNumberFormat="1" applyFont="1" applyFill="1" applyBorder="1"/>
    <xf numFmtId="9" fontId="3" fillId="0" borderId="0" xfId="2" applyFont="1"/>
    <xf numFmtId="167" fontId="3" fillId="0" borderId="0" xfId="1" applyNumberFormat="1" applyFont="1"/>
    <xf numFmtId="0" fontId="0" fillId="0" borderId="2" xfId="0" applyBorder="1"/>
    <xf numFmtId="0" fontId="0" fillId="10" borderId="2" xfId="0" applyFill="1" applyBorder="1"/>
    <xf numFmtId="0" fontId="5" fillId="0" borderId="2" xfId="0" applyNumberFormat="1" applyFont="1" applyBorder="1"/>
    <xf numFmtId="0" fontId="6" fillId="0" borderId="2" xfId="0" applyFont="1" applyBorder="1"/>
    <xf numFmtId="0" fontId="6" fillId="0" borderId="0" xfId="0" applyFont="1"/>
    <xf numFmtId="166" fontId="0" fillId="10" borderId="2" xfId="0" applyNumberFormat="1" applyFill="1" applyBorder="1"/>
    <xf numFmtId="22" fontId="0" fillId="0" borderId="0" xfId="0" applyNumberFormat="1"/>
    <xf numFmtId="49" fontId="5" fillId="0" borderId="2" xfId="0" applyNumberFormat="1" applyFont="1" applyBorder="1"/>
    <xf numFmtId="49" fontId="7" fillId="0" borderId="2" xfId="0" applyNumberFormat="1" applyFont="1" applyBorder="1"/>
    <xf numFmtId="0" fontId="0" fillId="12" borderId="39" xfId="0" applyFont="1" applyFill="1" applyBorder="1"/>
    <xf numFmtId="0" fontId="0" fillId="12" borderId="40" xfId="0" applyFont="1" applyFill="1" applyBorder="1"/>
    <xf numFmtId="0" fontId="0" fillId="0" borderId="40" xfId="0" applyFont="1" applyBorder="1"/>
    <xf numFmtId="14" fontId="0" fillId="0" borderId="37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Процентный 2" xfId="2"/>
  </cellStyles>
  <dxfs count="1">
    <dxf>
      <numFmt numFmtId="27" formatCode="dd/mm/yyyy\ h:mm"/>
    </dxf>
  </dxfs>
  <tableStyles count="0" defaultTableStyle="TableStyleMedium2" defaultPivotStyle="PivotStyleLight16"/>
  <colors>
    <mruColors>
      <color rgb="FF85C3FB"/>
      <color rgb="FF2995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Выпуск карт, шт.       Размер портфеля, руб.</a:t>
            </a:r>
          </a:p>
        </c:rich>
      </c:tx>
      <c:layout>
        <c:manualLayout>
          <c:xMode val="edge"/>
          <c:yMode val="edge"/>
          <c:x val="0.2188504001894695"/>
          <c:y val="2.170963055735915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5617792"/>
        <c:axId val="35631872"/>
      </c:barChart>
      <c:scatterChart>
        <c:scatterStyle val="smoothMarker"/>
        <c:varyColors val="0"/>
        <c:ser>
          <c:idx val="4"/>
          <c:order val="4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Лист4!#REF!</c:f>
            </c:numRef>
          </c:xVal>
          <c:y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43392"/>
        <c:axId val="35633408"/>
      </c:scatterChart>
      <c:catAx>
        <c:axId val="3561779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35631872"/>
        <c:crosses val="autoZero"/>
        <c:auto val="1"/>
        <c:lblAlgn val="ctr"/>
        <c:lblOffset val="100"/>
        <c:noMultiLvlLbl val="1"/>
      </c:catAx>
      <c:valAx>
        <c:axId val="35631872"/>
        <c:scaling>
          <c:orientation val="minMax"/>
          <c:max val="4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617792"/>
        <c:crosses val="autoZero"/>
        <c:crossBetween val="between"/>
      </c:valAx>
      <c:valAx>
        <c:axId val="35633408"/>
        <c:scaling>
          <c:orientation val="minMax"/>
          <c:max val="50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5643392"/>
        <c:crosses val="max"/>
        <c:crossBetween val="midCat"/>
        <c:majorUnit val="5000000"/>
      </c:valAx>
      <c:valAx>
        <c:axId val="35643392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3563340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выпуска кредитных</a:t>
            </a:r>
            <a:r>
              <a:rPr lang="ru-RU" baseline="0"/>
              <a:t> </a:t>
            </a:r>
            <a:r>
              <a:rPr lang="ru-RU"/>
              <a:t>карт и структура дохода, руб.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57471117997043"/>
          <c:y val="0.18091462525517643"/>
          <c:w val="0.61562139638205604"/>
          <c:h val="0.70310549722951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6752896"/>
        <c:axId val="66754432"/>
      </c:barChart>
      <c:scatterChart>
        <c:scatterStyle val="smoothMarker"/>
        <c:varyColors val="0"/>
        <c:ser>
          <c:idx val="4"/>
          <c:order val="4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Лист4!#REF!</c:f>
            </c:numRef>
          </c:xVal>
          <c:y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61856"/>
        <c:axId val="66755968"/>
      </c:scatterChart>
      <c:catAx>
        <c:axId val="6675289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66754432"/>
        <c:crosses val="autoZero"/>
        <c:auto val="1"/>
        <c:lblAlgn val="ctr"/>
        <c:lblOffset val="100"/>
        <c:noMultiLvlLbl val="1"/>
      </c:catAx>
      <c:valAx>
        <c:axId val="66754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52896"/>
        <c:crosses val="autoZero"/>
        <c:crossBetween val="between"/>
      </c:valAx>
      <c:valAx>
        <c:axId val="66755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6761856"/>
        <c:crosses val="max"/>
        <c:crossBetween val="midCat"/>
      </c:valAx>
      <c:valAx>
        <c:axId val="6676185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66755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916887747522125"/>
          <c:y val="0.19111220472440946"/>
          <c:w val="0.1726281384638241"/>
          <c:h val="0.714882254301545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портфеля задолженности, руб.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Лист4!#REF!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Лист4!#REF!</c:f>
            </c:numRef>
          </c:cat>
          <c:val>
            <c:numRef>
              <c:f>Лист4!#REF!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70880"/>
        <c:axId val="75372416"/>
      </c:areaChart>
      <c:catAx>
        <c:axId val="7537088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75372416"/>
        <c:crosses val="autoZero"/>
        <c:auto val="1"/>
        <c:lblAlgn val="ctr"/>
        <c:lblOffset val="100"/>
        <c:noMultiLvlLbl val="1"/>
      </c:catAx>
      <c:valAx>
        <c:axId val="75372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37088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комиссионного дохода по всем картам, кроме </a:t>
            </a:r>
            <a:r>
              <a:rPr lang="en-US"/>
              <a:t>prepaid</a:t>
            </a:r>
            <a:r>
              <a:rPr lang="ru-RU"/>
              <a:t>,</a:t>
            </a:r>
            <a:r>
              <a:rPr lang="ru-RU" baseline="0"/>
              <a:t> руб.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Лист4!$B$3</c:f>
              <c:strCache>
                <c:ptCount val="1"/>
                <c:pt idx="0">
                  <c:v>Комиссия за предоставление справок</c:v>
                </c:pt>
              </c:strCache>
            </c:strRef>
          </c:tx>
          <c:invertIfNegative val="0"/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Лист4!$I$3:$O$3</c:f>
              <c:numCache>
                <c:formatCode>General</c:formatCode>
                <c:ptCount val="7"/>
                <c:pt idx="1">
                  <c:v>50</c:v>
                </c:pt>
                <c:pt idx="3">
                  <c:v>50</c:v>
                </c:pt>
                <c:pt idx="5">
                  <c:v>50</c:v>
                </c:pt>
              </c:numCache>
            </c:numRef>
          </c:val>
        </c:ser>
        <c:ser>
          <c:idx val="1"/>
          <c:order val="1"/>
          <c:tx>
            <c:strRef>
              <c:f>Лист4!$B$4</c:f>
              <c:strCache>
                <c:ptCount val="1"/>
                <c:pt idx="0">
                  <c:v>Комиссия за Услугу SMS-информирование</c:v>
                </c:pt>
              </c:strCache>
            </c:strRef>
          </c:tx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Лист4!$I$4:$O$4</c:f>
              <c:numCache>
                <c:formatCode>General</c:formatCode>
                <c:ptCount val="7"/>
                <c:pt idx="0">
                  <c:v>8350</c:v>
                </c:pt>
                <c:pt idx="1">
                  <c:v>8750</c:v>
                </c:pt>
                <c:pt idx="2">
                  <c:v>8750</c:v>
                </c:pt>
                <c:pt idx="3">
                  <c:v>9450</c:v>
                </c:pt>
                <c:pt idx="4">
                  <c:v>11750</c:v>
                </c:pt>
                <c:pt idx="5">
                  <c:v>15000</c:v>
                </c:pt>
                <c:pt idx="6">
                  <c:v>18850</c:v>
                </c:pt>
              </c:numCache>
            </c:numRef>
          </c:val>
        </c:ser>
        <c:ser>
          <c:idx val="2"/>
          <c:order val="2"/>
          <c:tx>
            <c:strRef>
              <c:f>Лист4!$B$5</c:f>
              <c:strCache>
                <c:ptCount val="1"/>
                <c:pt idx="0">
                  <c:v>Комиссия за перевыпуск</c:v>
                </c:pt>
              </c:strCache>
            </c:strRef>
          </c:tx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Лист4!$I$5:$O$5</c:f>
              <c:numCache>
                <c:formatCode>General</c:formatCode>
                <c:ptCount val="7"/>
                <c:pt idx="0">
                  <c:v>480</c:v>
                </c:pt>
                <c:pt idx="1">
                  <c:v>120</c:v>
                </c:pt>
                <c:pt idx="2">
                  <c:v>120</c:v>
                </c:pt>
                <c:pt idx="3">
                  <c:v>1996.65</c:v>
                </c:pt>
                <c:pt idx="4">
                  <c:v>270</c:v>
                </c:pt>
                <c:pt idx="5">
                  <c:v>120</c:v>
                </c:pt>
                <c:pt idx="6">
                  <c:v>2000</c:v>
                </c:pt>
              </c:numCache>
            </c:numRef>
          </c:val>
        </c:ser>
        <c:ser>
          <c:idx val="3"/>
          <c:order val="3"/>
          <c:tx>
            <c:strRef>
              <c:f>Лист4!$B$6</c:f>
              <c:strCache>
                <c:ptCount val="1"/>
                <c:pt idx="0">
                  <c:v>Комиссия за перевыпуск в случае утери, порчи</c:v>
                </c:pt>
              </c:strCache>
            </c:strRef>
          </c:tx>
          <c:invertIfNegative val="0"/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Лист4!$I$6:$O$6</c:f>
              <c:numCache>
                <c:formatCode>General</c:formatCode>
                <c:ptCount val="7"/>
                <c:pt idx="0">
                  <c:v>480</c:v>
                </c:pt>
                <c:pt idx="2">
                  <c:v>1560</c:v>
                </c:pt>
                <c:pt idx="3">
                  <c:v>120</c:v>
                </c:pt>
                <c:pt idx="4">
                  <c:v>1320</c:v>
                </c:pt>
                <c:pt idx="5">
                  <c:v>840</c:v>
                </c:pt>
                <c:pt idx="6">
                  <c:v>722.59</c:v>
                </c:pt>
              </c:numCache>
            </c:numRef>
          </c:val>
        </c:ser>
        <c:ser>
          <c:idx val="4"/>
          <c:order val="4"/>
          <c:tx>
            <c:strRef>
              <c:f>Лист4!$B$7</c:f>
              <c:strCache>
                <c:ptCount val="1"/>
                <c:pt idx="0">
                  <c:v>Комиссия за ведение неработающих Счета по Карте</c:v>
                </c:pt>
              </c:strCache>
            </c:strRef>
          </c:tx>
          <c:invertIfNegative val="0"/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Лист4!$I$7:$O$7</c:f>
              <c:numCache>
                <c:formatCode>General</c:formatCode>
                <c:ptCount val="7"/>
                <c:pt idx="0">
                  <c:v>6617.12</c:v>
                </c:pt>
                <c:pt idx="1">
                  <c:v>3925.98</c:v>
                </c:pt>
                <c:pt idx="2">
                  <c:v>3960.87</c:v>
                </c:pt>
                <c:pt idx="3">
                  <c:v>3550.31</c:v>
                </c:pt>
                <c:pt idx="4">
                  <c:v>4188.8</c:v>
                </c:pt>
                <c:pt idx="5">
                  <c:v>5757.7</c:v>
                </c:pt>
                <c:pt idx="6">
                  <c:v>7145.41</c:v>
                </c:pt>
              </c:numCache>
            </c:numRef>
          </c:val>
        </c:ser>
        <c:ser>
          <c:idx val="5"/>
          <c:order val="5"/>
          <c:tx>
            <c:strRef>
              <c:f>Лист4!$B$8</c:f>
              <c:strCache>
                <c:ptCount val="1"/>
                <c:pt idx="0">
                  <c:v>Комиссия за изменение ПИН</c:v>
                </c:pt>
              </c:strCache>
            </c:strRef>
          </c:tx>
          <c:invertIfNegative val="0"/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Лист4!$I$8:$O$8</c:f>
              <c:numCache>
                <c:formatCode>General</c:formatCode>
                <c:ptCount val="7"/>
                <c:pt idx="0">
                  <c:v>60</c:v>
                </c:pt>
                <c:pt idx="1">
                  <c:v>180</c:v>
                </c:pt>
                <c:pt idx="2">
                  <c:v>240</c:v>
                </c:pt>
                <c:pt idx="3">
                  <c:v>200.98</c:v>
                </c:pt>
                <c:pt idx="4">
                  <c:v>140</c:v>
                </c:pt>
                <c:pt idx="5">
                  <c:v>340</c:v>
                </c:pt>
                <c:pt idx="6">
                  <c:v>240</c:v>
                </c:pt>
              </c:numCache>
            </c:numRef>
          </c:val>
        </c:ser>
        <c:ser>
          <c:idx val="6"/>
          <c:order val="6"/>
          <c:tx>
            <c:strRef>
              <c:f>Лист4!$B$9</c:f>
              <c:strCache>
                <c:ptCount val="1"/>
                <c:pt idx="0">
                  <c:v>Комиссия за расчетное обслуживание Счета по Карте</c:v>
                </c:pt>
              </c:strCache>
            </c:strRef>
          </c:tx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Лист4!$I$9:$O$9</c:f>
              <c:numCache>
                <c:formatCode>General</c:formatCode>
                <c:ptCount val="7"/>
                <c:pt idx="0">
                  <c:v>18240.990000000002</c:v>
                </c:pt>
                <c:pt idx="1">
                  <c:v>19131.59</c:v>
                </c:pt>
                <c:pt idx="2">
                  <c:v>7304.94</c:v>
                </c:pt>
                <c:pt idx="3">
                  <c:v>30700</c:v>
                </c:pt>
                <c:pt idx="4">
                  <c:v>4808.7299999999996</c:v>
                </c:pt>
                <c:pt idx="5">
                  <c:v>2000</c:v>
                </c:pt>
                <c:pt idx="6">
                  <c:v>55200</c:v>
                </c:pt>
              </c:numCache>
            </c:numRef>
          </c:val>
        </c:ser>
        <c:ser>
          <c:idx val="7"/>
          <c:order val="7"/>
          <c:tx>
            <c:strRef>
              <c:f>Лист4!$B$10</c:f>
              <c:strCache>
                <c:ptCount val="1"/>
                <c:pt idx="0">
                  <c:v>Комисси за запрос баланса по карте</c:v>
                </c:pt>
              </c:strCache>
            </c:strRef>
          </c:tx>
          <c:invertIfNegative val="0"/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Лист4!$I$10:$O$10</c:f>
              <c:numCache>
                <c:formatCode>General</c:formatCode>
                <c:ptCount val="7"/>
                <c:pt idx="0">
                  <c:v>15146.56</c:v>
                </c:pt>
                <c:pt idx="1">
                  <c:v>19655.64</c:v>
                </c:pt>
                <c:pt idx="2">
                  <c:v>8345.35</c:v>
                </c:pt>
                <c:pt idx="3">
                  <c:v>7748.37</c:v>
                </c:pt>
                <c:pt idx="4">
                  <c:v>5943.51</c:v>
                </c:pt>
                <c:pt idx="5">
                  <c:v>7055.26</c:v>
                </c:pt>
                <c:pt idx="6">
                  <c:v>5964.14</c:v>
                </c:pt>
              </c:numCache>
            </c:numRef>
          </c:val>
        </c:ser>
        <c:ser>
          <c:idx val="8"/>
          <c:order val="8"/>
          <c:tx>
            <c:strRef>
              <c:f>Лист4!$B$11</c:f>
              <c:strCache>
                <c:ptCount val="1"/>
                <c:pt idx="0">
                  <c:v>Комиссия за снятие наличных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Лист4!$I$11:$O$11</c:f>
              <c:numCache>
                <c:formatCode>General</c:formatCode>
                <c:ptCount val="7"/>
                <c:pt idx="0">
                  <c:v>700969.58</c:v>
                </c:pt>
                <c:pt idx="1">
                  <c:v>463280.14</c:v>
                </c:pt>
                <c:pt idx="2">
                  <c:v>145471.70000000001</c:v>
                </c:pt>
                <c:pt idx="3">
                  <c:v>511117.22</c:v>
                </c:pt>
                <c:pt idx="4">
                  <c:v>1032834.23</c:v>
                </c:pt>
                <c:pt idx="5">
                  <c:v>1021432.85</c:v>
                </c:pt>
                <c:pt idx="6">
                  <c:v>968257.21</c:v>
                </c:pt>
              </c:numCache>
            </c:numRef>
          </c:val>
        </c:ser>
        <c:ser>
          <c:idx val="9"/>
          <c:order val="9"/>
          <c:tx>
            <c:strRef>
              <c:f>Лист4!$B$12</c:f>
              <c:strCache>
                <c:ptCount val="1"/>
                <c:pt idx="0">
                  <c:v>Комиссия за почтовую рассылку</c:v>
                </c:pt>
              </c:strCache>
            </c:strRef>
          </c:tx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Лист4!$I$12:$O$12</c:f>
              <c:numCache>
                <c:formatCode>General</c:formatCode>
                <c:ptCount val="7"/>
                <c:pt idx="0">
                  <c:v>2000</c:v>
                </c:pt>
                <c:pt idx="1">
                  <c:v>2150</c:v>
                </c:pt>
                <c:pt idx="2">
                  <c:v>2050</c:v>
                </c:pt>
                <c:pt idx="3">
                  <c:v>2400</c:v>
                </c:pt>
                <c:pt idx="4">
                  <c:v>3300</c:v>
                </c:pt>
                <c:pt idx="5">
                  <c:v>4000</c:v>
                </c:pt>
                <c:pt idx="6">
                  <c:v>5800</c:v>
                </c:pt>
              </c:numCache>
            </c:numRef>
          </c:val>
        </c:ser>
        <c:ser>
          <c:idx val="10"/>
          <c:order val="10"/>
          <c:tx>
            <c:strRef>
              <c:f>Лист4!$B$13</c:f>
              <c:strCache>
                <c:ptCount val="1"/>
                <c:pt idx="0">
                  <c:v>Комиссия за расч обслуж с з/п орг</c:v>
                </c:pt>
              </c:strCache>
            </c:strRef>
          </c:tx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Лист4!$I$13:$O$13</c:f>
              <c:numCache>
                <c:formatCode>General</c:formatCode>
                <c:ptCount val="7"/>
                <c:pt idx="0">
                  <c:v>900</c:v>
                </c:pt>
                <c:pt idx="1">
                  <c:v>1050</c:v>
                </c:pt>
                <c:pt idx="2">
                  <c:v>4050</c:v>
                </c:pt>
                <c:pt idx="3">
                  <c:v>6800</c:v>
                </c:pt>
                <c:pt idx="4">
                  <c:v>4050</c:v>
                </c:pt>
                <c:pt idx="5">
                  <c:v>2700</c:v>
                </c:pt>
                <c:pt idx="6">
                  <c:v>900</c:v>
                </c:pt>
              </c:numCache>
            </c:numRef>
          </c:val>
        </c:ser>
        <c:ser>
          <c:idx val="11"/>
          <c:order val="11"/>
          <c:tx>
            <c:strRef>
              <c:f>Лист4!$B$14</c:f>
              <c:strCache>
                <c:ptCount val="1"/>
                <c:pt idx="0">
                  <c:v>Комиссия за закрытие Счета по Карте юр.лица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Лист4!$I$14:$O$14</c:f>
              <c:numCache>
                <c:formatCode>General</c:formatCode>
                <c:ptCount val="7"/>
                <c:pt idx="4">
                  <c:v>300</c:v>
                </c:pt>
                <c:pt idx="6">
                  <c:v>300</c:v>
                </c:pt>
              </c:numCache>
            </c:numRef>
          </c:val>
        </c:ser>
        <c:ser>
          <c:idx val="12"/>
          <c:order val="12"/>
          <c:tx>
            <c:strRef>
              <c:f>Лист4!$B$15</c:f>
              <c:strCache>
                <c:ptCount val="1"/>
                <c:pt idx="0">
                  <c:v>Комиссия за перечисление безнал. денежных средств</c:v>
                </c:pt>
              </c:strCache>
            </c:strRef>
          </c:tx>
          <c:invertIfNegative val="0"/>
          <c:cat>
            <c:numRef>
              <c:f>Лист4!$I$2:$O$2</c:f>
              <c:numCache>
                <c:formatCode>[$-409]mmm\-yy;@</c:formatCode>
                <c:ptCount val="7"/>
                <c:pt idx="0">
                  <c:v>41790</c:v>
                </c:pt>
                <c:pt idx="1">
                  <c:v>41820</c:v>
                </c:pt>
                <c:pt idx="2">
                  <c:v>41851</c:v>
                </c:pt>
                <c:pt idx="3">
                  <c:v>41882</c:v>
                </c:pt>
                <c:pt idx="4">
                  <c:v>41912</c:v>
                </c:pt>
                <c:pt idx="5">
                  <c:v>41913</c:v>
                </c:pt>
                <c:pt idx="6">
                  <c:v>41944</c:v>
                </c:pt>
              </c:numCache>
            </c:numRef>
          </c:cat>
          <c:val>
            <c:numRef>
              <c:f>Лист4!$I$15:$O$15</c:f>
              <c:numCache>
                <c:formatCode>General</c:formatCode>
                <c:ptCount val="7"/>
                <c:pt idx="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5483392"/>
        <c:axId val="75112448"/>
      </c:barChart>
      <c:dateAx>
        <c:axId val="7548339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75112448"/>
        <c:crosses val="autoZero"/>
        <c:auto val="1"/>
        <c:lblOffset val="100"/>
        <c:baseTimeUnit val="months"/>
      </c:dateAx>
      <c:valAx>
        <c:axId val="75112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48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109537</xdr:rowOff>
    </xdr:from>
    <xdr:to>
      <xdr:col>32</xdr:col>
      <xdr:colOff>485775</xdr:colOff>
      <xdr:row>19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123825</xdr:colOff>
      <xdr:row>33</xdr:row>
      <xdr:rowOff>161925</xdr:rowOff>
    </xdr:from>
    <xdr:to>
      <xdr:col>32</xdr:col>
      <xdr:colOff>485775</xdr:colOff>
      <xdr:row>49</xdr:row>
      <xdr:rowOff>104775</xdr:rowOff>
    </xdr:to>
    <xdr:graphicFrame macro="">
      <xdr:nvGraphicFramePr>
        <xdr:cNvPr id="2" name="Диаграмма 1" title="Структура выпуска карт и доход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95249</xdr:colOff>
      <xdr:row>19</xdr:row>
      <xdr:rowOff>61912</xdr:rowOff>
    </xdr:from>
    <xdr:to>
      <xdr:col>32</xdr:col>
      <xdr:colOff>485774</xdr:colOff>
      <xdr:row>33</xdr:row>
      <xdr:rowOff>138112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123824</xdr:colOff>
      <xdr:row>49</xdr:row>
      <xdr:rowOff>138111</xdr:rowOff>
    </xdr:from>
    <xdr:to>
      <xdr:col>31</xdr:col>
      <xdr:colOff>476249</xdr:colOff>
      <xdr:row>67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skul/AppData/Local/Temp/notes6A7AF6/Cards%20PL%20draft%200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sell по базе -16"/>
      <sheetName val="Up-sell 16"/>
      <sheetName val="Loan+card -16"/>
      <sheetName val="BT-refinance-16"/>
      <sheetName val="TOTAL 2014-2016"/>
    </sheetNames>
    <sheetDataSet>
      <sheetData sheetId="0">
        <row r="9">
          <cell r="D9">
            <v>2.7000000000000001E-3</v>
          </cell>
          <cell r="E9">
            <v>0</v>
          </cell>
          <cell r="F9">
            <v>37.800000000000004</v>
          </cell>
          <cell r="G9">
            <v>270</v>
          </cell>
          <cell r="H9">
            <v>1080</v>
          </cell>
          <cell r="I9">
            <v>1620</v>
          </cell>
          <cell r="J9">
            <v>5400</v>
          </cell>
          <cell r="K9">
            <v>5400</v>
          </cell>
          <cell r="L9">
            <v>5400</v>
          </cell>
          <cell r="M9">
            <v>5400</v>
          </cell>
          <cell r="N9">
            <v>5400</v>
          </cell>
          <cell r="O9">
            <v>5400</v>
          </cell>
          <cell r="P9">
            <v>5400</v>
          </cell>
          <cell r="Q9">
            <v>8100</v>
          </cell>
          <cell r="R9">
            <v>8100</v>
          </cell>
          <cell r="S9">
            <v>8100</v>
          </cell>
          <cell r="T9">
            <v>8100</v>
          </cell>
          <cell r="U9">
            <v>10800</v>
          </cell>
          <cell r="V9">
            <v>10800</v>
          </cell>
          <cell r="W9">
            <v>10800</v>
          </cell>
          <cell r="X9">
            <v>10800</v>
          </cell>
          <cell r="Y9">
            <v>10800</v>
          </cell>
          <cell r="Z9">
            <v>10800</v>
          </cell>
          <cell r="AA9">
            <v>10800</v>
          </cell>
          <cell r="AB9">
            <v>10800</v>
          </cell>
          <cell r="AC9">
            <v>10800</v>
          </cell>
          <cell r="AD9">
            <v>10800</v>
          </cell>
          <cell r="AE9">
            <v>10800</v>
          </cell>
          <cell r="AF9">
            <v>10800</v>
          </cell>
          <cell r="AG9">
            <v>13500</v>
          </cell>
          <cell r="AH9">
            <v>13500</v>
          </cell>
          <cell r="AI9">
            <v>13500</v>
          </cell>
          <cell r="AJ9">
            <v>13500</v>
          </cell>
          <cell r="AK9">
            <v>13500</v>
          </cell>
          <cell r="AL9">
            <v>13500</v>
          </cell>
          <cell r="AM9">
            <v>13500</v>
          </cell>
        </row>
        <row r="10">
          <cell r="D10">
            <v>1.89E-3</v>
          </cell>
          <cell r="E10">
            <v>0</v>
          </cell>
          <cell r="F10">
            <v>26.46</v>
          </cell>
          <cell r="G10">
            <v>189</v>
          </cell>
          <cell r="H10">
            <v>756</v>
          </cell>
          <cell r="I10">
            <v>1134</v>
          </cell>
          <cell r="J10">
            <v>3779.9999999999995</v>
          </cell>
          <cell r="K10">
            <v>3779.9999999999995</v>
          </cell>
          <cell r="L10">
            <v>3779.9999999999995</v>
          </cell>
          <cell r="M10">
            <v>3779.9999999999995</v>
          </cell>
          <cell r="N10">
            <v>3779.9999999999995</v>
          </cell>
          <cell r="O10">
            <v>3779.9999999999995</v>
          </cell>
          <cell r="P10">
            <v>3779.9999999999995</v>
          </cell>
          <cell r="Q10">
            <v>5670</v>
          </cell>
          <cell r="R10">
            <v>5670</v>
          </cell>
          <cell r="S10">
            <v>5670</v>
          </cell>
          <cell r="T10">
            <v>5670</v>
          </cell>
          <cell r="U10">
            <v>7559.9999999999991</v>
          </cell>
          <cell r="V10">
            <v>7559.9999999999991</v>
          </cell>
          <cell r="W10">
            <v>7559.9999999999991</v>
          </cell>
          <cell r="X10">
            <v>7559.9999999999991</v>
          </cell>
          <cell r="Y10">
            <v>7559.9999999999991</v>
          </cell>
          <cell r="Z10">
            <v>7559.9999999999991</v>
          </cell>
          <cell r="AA10">
            <v>7559.9999999999991</v>
          </cell>
          <cell r="AB10">
            <v>7559.9999999999991</v>
          </cell>
          <cell r="AC10">
            <v>7559.9999999999991</v>
          </cell>
          <cell r="AD10">
            <v>7559.9999999999991</v>
          </cell>
          <cell r="AE10">
            <v>7559.9999999999991</v>
          </cell>
          <cell r="AF10">
            <v>7559.9999999999991</v>
          </cell>
          <cell r="AG10">
            <v>9450</v>
          </cell>
          <cell r="AH10">
            <v>9450</v>
          </cell>
          <cell r="AI10">
            <v>9450</v>
          </cell>
          <cell r="AJ10">
            <v>9450</v>
          </cell>
          <cell r="AK10">
            <v>9450</v>
          </cell>
          <cell r="AL10">
            <v>9450</v>
          </cell>
          <cell r="AM10">
            <v>9450</v>
          </cell>
        </row>
        <row r="11">
          <cell r="D11">
            <v>1.701E-3</v>
          </cell>
          <cell r="E11">
            <v>0</v>
          </cell>
          <cell r="F11">
            <v>23.814</v>
          </cell>
          <cell r="G11">
            <v>170.1</v>
          </cell>
          <cell r="H11">
            <v>680.4</v>
          </cell>
          <cell r="I11">
            <v>1020.6</v>
          </cell>
          <cell r="J11">
            <v>3401.9999999999995</v>
          </cell>
          <cell r="K11">
            <v>3401.9999999999995</v>
          </cell>
          <cell r="L11">
            <v>3401.9999999999995</v>
          </cell>
          <cell r="M11">
            <v>3401.9999999999995</v>
          </cell>
          <cell r="N11">
            <v>3401.9999999999995</v>
          </cell>
          <cell r="O11">
            <v>3401.9999999999995</v>
          </cell>
          <cell r="P11">
            <v>3401.9999999999995</v>
          </cell>
          <cell r="Q11">
            <v>5103</v>
          </cell>
          <cell r="R11">
            <v>5103</v>
          </cell>
          <cell r="S11">
            <v>5103</v>
          </cell>
          <cell r="T11">
            <v>5103</v>
          </cell>
          <cell r="U11">
            <v>6803.9999999999991</v>
          </cell>
          <cell r="V11">
            <v>6803.9999999999991</v>
          </cell>
          <cell r="W11">
            <v>6803.9999999999991</v>
          </cell>
          <cell r="X11">
            <v>6803.9999999999991</v>
          </cell>
          <cell r="Y11">
            <v>6803.9999999999991</v>
          </cell>
          <cell r="Z11">
            <v>6803.9999999999991</v>
          </cell>
          <cell r="AA11">
            <v>6803.9999999999991</v>
          </cell>
          <cell r="AB11">
            <v>6803.9999999999991</v>
          </cell>
          <cell r="AC11">
            <v>6803.9999999999991</v>
          </cell>
          <cell r="AD11">
            <v>6803.9999999999991</v>
          </cell>
          <cell r="AE11">
            <v>6803.9999999999991</v>
          </cell>
          <cell r="AF11">
            <v>6803.9999999999991</v>
          </cell>
          <cell r="AG11">
            <v>8505</v>
          </cell>
          <cell r="AH11">
            <v>8505</v>
          </cell>
          <cell r="AI11">
            <v>8505</v>
          </cell>
          <cell r="AJ11">
            <v>8505</v>
          </cell>
          <cell r="AK11">
            <v>8505</v>
          </cell>
          <cell r="AL11">
            <v>8505</v>
          </cell>
          <cell r="AM11">
            <v>8505</v>
          </cell>
        </row>
        <row r="14">
          <cell r="D14">
            <v>1.7009999999999998E-3</v>
          </cell>
          <cell r="E14">
            <v>1.6329599999999999E-3</v>
          </cell>
          <cell r="F14">
            <v>23.815567641599998</v>
          </cell>
          <cell r="G14">
            <v>192.96294493593601</v>
          </cell>
          <cell r="H14">
            <v>865.6444271384986</v>
          </cell>
          <cell r="I14">
            <v>1851.6186500529589</v>
          </cell>
          <cell r="J14">
            <v>5179.5539040508393</v>
          </cell>
          <cell r="K14">
            <v>8374.3717478888047</v>
          </cell>
          <cell r="L14">
            <v>11441.396877973251</v>
          </cell>
          <cell r="M14">
            <v>14385.741002854322</v>
          </cell>
          <cell r="N14">
            <v>17212.311362740147</v>
          </cell>
          <cell r="O14">
            <v>19925.818908230543</v>
          </cell>
          <cell r="P14">
            <v>22530.78615190132</v>
          </cell>
          <cell r="Q14">
            <v>26732.554705825267</v>
          </cell>
          <cell r="R14">
            <v>30766.252517592256</v>
          </cell>
          <cell r="S14">
            <v>34638.602416888563</v>
          </cell>
          <cell r="T14">
            <v>38356.058320213022</v>
          </cell>
          <cell r="U14">
            <v>43625.815987404494</v>
          </cell>
          <cell r="V14">
            <v>48684.783347908313</v>
          </cell>
          <cell r="W14">
            <v>53541.392013991979</v>
          </cell>
          <cell r="X14">
            <v>58203.736333432294</v>
          </cell>
          <cell r="Y14">
            <v>62679.586880095005</v>
          </cell>
          <cell r="Z14">
            <v>66976.4034048912</v>
          </cell>
          <cell r="AA14">
            <v>71101.34726869555</v>
          </cell>
          <cell r="AB14">
            <v>75061.293377947717</v>
          </cell>
          <cell r="AC14">
            <v>78862.841642829808</v>
          </cell>
          <cell r="AD14">
            <v>82512.327977116613</v>
          </cell>
          <cell r="AE14">
            <v>86015.834858031943</v>
          </cell>
          <cell r="AF14">
            <v>89379.201463710662</v>
          </cell>
          <cell r="AG14">
            <v>94309.033405162234</v>
          </cell>
          <cell r="AH14">
            <v>99041.672068955741</v>
          </cell>
          <cell r="AI14">
            <v>103585.00518619751</v>
          </cell>
          <cell r="AJ14">
            <v>107946.6049787496</v>
          </cell>
          <cell r="AK14">
            <v>112133.74077959961</v>
          </cell>
          <cell r="AL14">
            <v>116153.39114841561</v>
          </cell>
          <cell r="AM14">
            <v>120012.25550247899</v>
          </cell>
        </row>
        <row r="15">
          <cell r="D15">
            <v>6.6338999999999995E-2</v>
          </cell>
          <cell r="E15">
            <v>6.3685439999999996E-2</v>
          </cell>
          <cell r="F15">
            <v>928.80713802239995</v>
          </cell>
          <cell r="G15">
            <v>7525.5548525015038</v>
          </cell>
          <cell r="H15">
            <v>33760.132658401446</v>
          </cell>
          <cell r="I15">
            <v>72213.127352065392</v>
          </cell>
          <cell r="J15">
            <v>202002.60225798274</v>
          </cell>
          <cell r="K15">
            <v>326600.49816766341</v>
          </cell>
          <cell r="L15">
            <v>446214.47824095679</v>
          </cell>
          <cell r="M15">
            <v>561043.89911131852</v>
          </cell>
          <cell r="N15">
            <v>671280.14314686577</v>
          </cell>
          <cell r="O15">
            <v>777106.93742099113</v>
          </cell>
          <cell r="P15">
            <v>878700.65992415149</v>
          </cell>
          <cell r="Q15">
            <v>1042569.6335271854</v>
          </cell>
          <cell r="R15">
            <v>1199883.848186098</v>
          </cell>
          <cell r="S15">
            <v>1350905.4942586541</v>
          </cell>
          <cell r="T15">
            <v>1495886.2744883078</v>
          </cell>
          <cell r="U15">
            <v>1701406.8235087753</v>
          </cell>
          <cell r="V15">
            <v>1898706.5505684242</v>
          </cell>
          <cell r="W15">
            <v>2088114.2885456872</v>
          </cell>
          <cell r="X15">
            <v>2269945.7170038596</v>
          </cell>
          <cell r="Y15">
            <v>2444503.8883237052</v>
          </cell>
          <cell r="Z15">
            <v>2612079.732790757</v>
          </cell>
          <cell r="AA15">
            <v>2772952.5434791264</v>
          </cell>
          <cell r="AB15">
            <v>2927390.441739961</v>
          </cell>
          <cell r="AC15">
            <v>3075650.8240703624</v>
          </cell>
          <cell r="AD15">
            <v>3217980.7911075479</v>
          </cell>
          <cell r="AE15">
            <v>3354617.5594632458</v>
          </cell>
          <cell r="AF15">
            <v>3485788.8570847157</v>
          </cell>
          <cell r="AG15">
            <v>3678052.3028013268</v>
          </cell>
          <cell r="AH15">
            <v>3862625.2106892737</v>
          </cell>
          <cell r="AI15">
            <v>4039815.2022617026</v>
          </cell>
          <cell r="AJ15">
            <v>4209917.5941712344</v>
          </cell>
          <cell r="AK15">
            <v>4373215.8904043846</v>
          </cell>
          <cell r="AL15">
            <v>4529982.2547882088</v>
          </cell>
          <cell r="AM15">
            <v>4680477.9645966804</v>
          </cell>
        </row>
        <row r="16">
          <cell r="D16">
            <v>6.6338999999999995E-2</v>
          </cell>
          <cell r="E16">
            <v>5.1029999999999999E-3</v>
          </cell>
          <cell r="F16">
            <v>1428.8448988799998</v>
          </cell>
          <cell r="G16">
            <v>10277.446702924801</v>
          </cell>
          <cell r="H16">
            <v>41402.888834807811</v>
          </cell>
          <cell r="I16">
            <v>63832.933281415499</v>
          </cell>
          <cell r="J16">
            <v>209674.85595015885</v>
          </cell>
          <cell r="K16">
            <v>219658.66171215248</v>
          </cell>
          <cell r="L16">
            <v>229243.1152436664</v>
          </cell>
          <cell r="M16">
            <v>238444.19063391973</v>
          </cell>
          <cell r="N16">
            <v>247277.22300856293</v>
          </cell>
          <cell r="O16">
            <v>255756.93408822041</v>
          </cell>
          <cell r="P16">
            <v>263897.45672469161</v>
          </cell>
          <cell r="Q16">
            <v>373772.35845570394</v>
          </cell>
          <cell r="R16">
            <v>386377.6641174758</v>
          </cell>
          <cell r="S16">
            <v>398478.75755277678</v>
          </cell>
          <cell r="T16">
            <v>410095.80725066568</v>
          </cell>
          <cell r="U16">
            <v>523308.17496063898</v>
          </cell>
          <cell r="V16">
            <v>539117.44796221342</v>
          </cell>
          <cell r="W16">
            <v>554294.35004372487</v>
          </cell>
          <cell r="X16">
            <v>568864.17604197585</v>
          </cell>
          <cell r="Y16">
            <v>582851.20900029689</v>
          </cell>
          <cell r="Z16">
            <v>596278.76064028498</v>
          </cell>
          <cell r="AA16">
            <v>609169.21021467354</v>
          </cell>
          <cell r="AB16">
            <v>621544.04180608667</v>
          </cell>
          <cell r="AC16">
            <v>633423.88013384305</v>
          </cell>
          <cell r="AD16">
            <v>644828.52492848935</v>
          </cell>
          <cell r="AE16">
            <v>655776.98393134982</v>
          </cell>
          <cell r="AF16">
            <v>666287.50457409583</v>
          </cell>
          <cell r="AG16">
            <v>778437.60439113202</v>
          </cell>
          <cell r="AH16">
            <v>793227.10021548672</v>
          </cell>
          <cell r="AI16">
            <v>807425.01620686729</v>
          </cell>
          <cell r="AJ16">
            <v>821055.01555859251</v>
          </cell>
          <cell r="AK16">
            <v>834139.81493624882</v>
          </cell>
          <cell r="AL16">
            <v>846701.22233879881</v>
          </cell>
          <cell r="AM16">
            <v>858760.17344524688</v>
          </cell>
        </row>
        <row r="29">
          <cell r="B29">
            <v>130451.86074154238</v>
          </cell>
        </row>
      </sheetData>
      <sheetData sheetId="1">
        <row r="9">
          <cell r="D9">
            <v>2.2500000000000003E-2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225</v>
          </cell>
          <cell r="J9">
            <v>225</v>
          </cell>
          <cell r="K9">
            <v>225</v>
          </cell>
          <cell r="L9">
            <v>225</v>
          </cell>
          <cell r="M9">
            <v>225</v>
          </cell>
          <cell r="N9">
            <v>225</v>
          </cell>
          <cell r="O9">
            <v>225</v>
          </cell>
          <cell r="P9">
            <v>225</v>
          </cell>
          <cell r="Q9">
            <v>5625</v>
          </cell>
          <cell r="R9">
            <v>5625</v>
          </cell>
          <cell r="S9">
            <v>5625</v>
          </cell>
          <cell r="T9">
            <v>5625</v>
          </cell>
          <cell r="U9">
            <v>5625</v>
          </cell>
          <cell r="V9">
            <v>5625</v>
          </cell>
          <cell r="W9">
            <v>5625</v>
          </cell>
          <cell r="X9">
            <v>5625</v>
          </cell>
          <cell r="Y9">
            <v>5625</v>
          </cell>
          <cell r="Z9">
            <v>5625</v>
          </cell>
          <cell r="AA9">
            <v>5625</v>
          </cell>
          <cell r="AB9">
            <v>5625</v>
          </cell>
          <cell r="AC9">
            <v>5625</v>
          </cell>
          <cell r="AD9">
            <v>5625</v>
          </cell>
          <cell r="AE9">
            <v>5625</v>
          </cell>
          <cell r="AF9">
            <v>5625</v>
          </cell>
          <cell r="AG9">
            <v>5625</v>
          </cell>
          <cell r="AH9">
            <v>5625</v>
          </cell>
          <cell r="AI9">
            <v>5625</v>
          </cell>
          <cell r="AJ9">
            <v>5625</v>
          </cell>
          <cell r="AK9">
            <v>5625</v>
          </cell>
          <cell r="AL9">
            <v>5625</v>
          </cell>
          <cell r="AM9">
            <v>5625</v>
          </cell>
        </row>
        <row r="10">
          <cell r="D10">
            <v>1.575E-2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157.5</v>
          </cell>
          <cell r="J10">
            <v>157.5</v>
          </cell>
          <cell r="K10">
            <v>157.5</v>
          </cell>
          <cell r="L10">
            <v>157.5</v>
          </cell>
          <cell r="M10">
            <v>157.5</v>
          </cell>
          <cell r="N10">
            <v>157.5</v>
          </cell>
          <cell r="O10">
            <v>157.5</v>
          </cell>
          <cell r="P10">
            <v>157.5</v>
          </cell>
          <cell r="Q10">
            <v>3937.4999999999995</v>
          </cell>
          <cell r="R10">
            <v>3937.4999999999995</v>
          </cell>
          <cell r="S10">
            <v>3937.4999999999995</v>
          </cell>
          <cell r="T10">
            <v>3937.4999999999995</v>
          </cell>
          <cell r="U10">
            <v>3937.4999999999995</v>
          </cell>
          <cell r="V10">
            <v>3937.4999999999995</v>
          </cell>
          <cell r="W10">
            <v>3937.4999999999995</v>
          </cell>
          <cell r="X10">
            <v>3937.4999999999995</v>
          </cell>
          <cell r="Y10">
            <v>3937.4999999999995</v>
          </cell>
          <cell r="Z10">
            <v>3937.4999999999995</v>
          </cell>
          <cell r="AA10">
            <v>3937.4999999999995</v>
          </cell>
          <cell r="AB10">
            <v>3937.4999999999995</v>
          </cell>
          <cell r="AC10">
            <v>3937.4999999999995</v>
          </cell>
          <cell r="AD10">
            <v>3937.4999999999995</v>
          </cell>
          <cell r="AE10">
            <v>3937.4999999999995</v>
          </cell>
          <cell r="AF10">
            <v>3937.4999999999995</v>
          </cell>
          <cell r="AG10">
            <v>3937.4999999999995</v>
          </cell>
          <cell r="AH10">
            <v>3937.4999999999995</v>
          </cell>
          <cell r="AI10">
            <v>3937.4999999999995</v>
          </cell>
          <cell r="AJ10">
            <v>3937.4999999999995</v>
          </cell>
          <cell r="AK10">
            <v>3937.4999999999995</v>
          </cell>
          <cell r="AL10">
            <v>3937.4999999999995</v>
          </cell>
          <cell r="AM10">
            <v>3937.4999999999995</v>
          </cell>
        </row>
        <row r="11">
          <cell r="D11">
            <v>1.4175E-2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141.75</v>
          </cell>
          <cell r="J11">
            <v>141.75</v>
          </cell>
          <cell r="K11">
            <v>141.75</v>
          </cell>
          <cell r="L11">
            <v>141.75</v>
          </cell>
          <cell r="M11">
            <v>141.75</v>
          </cell>
          <cell r="N11">
            <v>141.75</v>
          </cell>
          <cell r="O11">
            <v>141.75</v>
          </cell>
          <cell r="P11">
            <v>141.75</v>
          </cell>
          <cell r="Q11">
            <v>3543.7499999999995</v>
          </cell>
          <cell r="R11">
            <v>3543.7499999999995</v>
          </cell>
          <cell r="S11">
            <v>3543.7499999999995</v>
          </cell>
          <cell r="T11">
            <v>3543.7499999999995</v>
          </cell>
          <cell r="U11">
            <v>3543.7499999999995</v>
          </cell>
          <cell r="V11">
            <v>3543.7499999999995</v>
          </cell>
          <cell r="W11">
            <v>3543.7499999999995</v>
          </cell>
          <cell r="X11">
            <v>3543.7499999999995</v>
          </cell>
          <cell r="Y11">
            <v>3543.7499999999995</v>
          </cell>
          <cell r="Z11">
            <v>3543.7499999999995</v>
          </cell>
          <cell r="AA11">
            <v>3543.7499999999995</v>
          </cell>
          <cell r="AB11">
            <v>3543.7499999999995</v>
          </cell>
          <cell r="AC11">
            <v>3543.7499999999995</v>
          </cell>
          <cell r="AD11">
            <v>3543.7499999999995</v>
          </cell>
          <cell r="AE11">
            <v>3543.7499999999995</v>
          </cell>
          <cell r="AF11">
            <v>3543.7499999999995</v>
          </cell>
          <cell r="AG11">
            <v>3543.7499999999995</v>
          </cell>
          <cell r="AH11">
            <v>3543.7499999999995</v>
          </cell>
          <cell r="AI11">
            <v>3543.7499999999995</v>
          </cell>
          <cell r="AJ11">
            <v>3543.7499999999995</v>
          </cell>
          <cell r="AK11">
            <v>3543.7499999999995</v>
          </cell>
          <cell r="AL11">
            <v>3543.7499999999995</v>
          </cell>
          <cell r="AM11">
            <v>3543.7499999999995</v>
          </cell>
        </row>
        <row r="14">
          <cell r="D14">
            <v>1.4175E-2</v>
          </cell>
          <cell r="E14">
            <v>1.3607999999999999E-2</v>
          </cell>
          <cell r="F14">
            <v>1.3063679999999999E-2</v>
          </cell>
          <cell r="G14">
            <v>1.2541132799999999E-2</v>
          </cell>
          <cell r="H14">
            <v>1.2039487487999998E-2</v>
          </cell>
          <cell r="I14">
            <v>141.76155790798848</v>
          </cell>
          <cell r="J14">
            <v>277.84109559166893</v>
          </cell>
          <cell r="K14">
            <v>408.4774517680022</v>
          </cell>
          <cell r="L14">
            <v>533.88835369728213</v>
          </cell>
          <cell r="M14">
            <v>654.28281954939075</v>
          </cell>
          <cell r="N14">
            <v>769.86150676741511</v>
          </cell>
          <cell r="O14">
            <v>880.81704649671849</v>
          </cell>
          <cell r="P14">
            <v>987.33436463684973</v>
          </cell>
          <cell r="Q14">
            <v>4491.5909900513752</v>
          </cell>
          <cell r="R14">
            <v>7855.6773504493194</v>
          </cell>
          <cell r="S14">
            <v>11085.200256431344</v>
          </cell>
          <cell r="T14">
            <v>14185.542246174087</v>
          </cell>
          <cell r="U14">
            <v>17161.870556327125</v>
          </cell>
          <cell r="V14">
            <v>20019.145734074038</v>
          </cell>
          <cell r="W14">
            <v>22762.129904711077</v>
          </cell>
          <cell r="X14">
            <v>25395.394708522632</v>
          </cell>
          <cell r="Y14">
            <v>27923.328920181721</v>
          </cell>
          <cell r="Z14">
            <v>30350.145763374447</v>
          </cell>
          <cell r="AA14">
            <v>32679.889932839469</v>
          </cell>
          <cell r="AB14">
            <v>34916.444335525892</v>
          </cell>
          <cell r="AC14">
            <v>37063.536562104855</v>
          </cell>
          <cell r="AD14">
            <v>39124.745099620653</v>
          </cell>
          <cell r="AE14">
            <v>41103.505295635827</v>
          </cell>
          <cell r="AF14">
            <v>43003.115083810393</v>
          </cell>
          <cell r="AG14">
            <v>44826.740480457978</v>
          </cell>
          <cell r="AH14">
            <v>46577.420861239654</v>
          </cell>
          <cell r="AI14">
            <v>48258.074026790062</v>
          </cell>
          <cell r="AJ14">
            <v>49871.501065718461</v>
          </cell>
          <cell r="AK14">
            <v>51420.391023089724</v>
          </cell>
          <cell r="AL14">
            <v>52907.325382166127</v>
          </cell>
          <cell r="AM14">
            <v>54334.782366879474</v>
          </cell>
        </row>
        <row r="15">
          <cell r="D15">
            <v>0.55282500000000001</v>
          </cell>
          <cell r="E15">
            <v>0.53071199999999996</v>
          </cell>
          <cell r="F15">
            <v>0.50948351999999997</v>
          </cell>
          <cell r="G15">
            <v>0.48910417919999993</v>
          </cell>
          <cell r="H15">
            <v>0.46954001203199991</v>
          </cell>
          <cell r="I15">
            <v>5528.7007584115509</v>
          </cell>
          <cell r="J15">
            <v>10835.802728075088</v>
          </cell>
          <cell r="K15">
            <v>15930.620618952085</v>
          </cell>
          <cell r="L15">
            <v>20821.645794194003</v>
          </cell>
          <cell r="M15">
            <v>25517.029962426241</v>
          </cell>
          <cell r="N15">
            <v>30024.598763929189</v>
          </cell>
          <cell r="O15">
            <v>34351.86481337202</v>
          </cell>
          <cell r="P15">
            <v>38506.040220837138</v>
          </cell>
          <cell r="Q15">
            <v>175172.04861200362</v>
          </cell>
          <cell r="R15">
            <v>306371.41666752344</v>
          </cell>
          <cell r="S15">
            <v>432322.81000082241</v>
          </cell>
          <cell r="T15">
            <v>553236.14760078944</v>
          </cell>
          <cell r="U15">
            <v>669312.95169675781</v>
          </cell>
          <cell r="V15">
            <v>780746.68362888752</v>
          </cell>
          <cell r="W15">
            <v>887723.06628373195</v>
          </cell>
          <cell r="X15">
            <v>990420.39363238262</v>
          </cell>
          <cell r="Y15">
            <v>1089009.8278870871</v>
          </cell>
          <cell r="Z15">
            <v>1183655.6847716034</v>
          </cell>
          <cell r="AA15">
            <v>1274515.7073807393</v>
          </cell>
          <cell r="AB15">
            <v>1361741.3290855098</v>
          </cell>
          <cell r="AC15">
            <v>1445477.9259220893</v>
          </cell>
          <cell r="AD15">
            <v>1525865.0588852055</v>
          </cell>
          <cell r="AE15">
            <v>1603036.7065297973</v>
          </cell>
          <cell r="AF15">
            <v>1677121.4882686054</v>
          </cell>
          <cell r="AG15">
            <v>1748242.8787378611</v>
          </cell>
          <cell r="AH15">
            <v>1816519.4135883464</v>
          </cell>
          <cell r="AI15">
            <v>1882064.8870448126</v>
          </cell>
          <cell r="AJ15">
            <v>1944988.5415630201</v>
          </cell>
          <cell r="AK15">
            <v>2005395.2499004991</v>
          </cell>
          <cell r="AL15">
            <v>2063385.6899044791</v>
          </cell>
          <cell r="AM15">
            <v>2119056.5123082995</v>
          </cell>
        </row>
        <row r="16">
          <cell r="D16">
            <v>0.55282500000000001</v>
          </cell>
          <cell r="E16">
            <v>4.2525E-2</v>
          </cell>
          <cell r="F16">
            <v>4.0823999999999999E-2</v>
          </cell>
          <cell r="G16">
            <v>3.9191039999999996E-2</v>
          </cell>
          <cell r="H16">
            <v>3.7623398399999994E-2</v>
          </cell>
          <cell r="I16">
            <v>8505.0361184624635</v>
          </cell>
          <cell r="J16">
            <v>8930.2846737239652</v>
          </cell>
          <cell r="K16">
            <v>9338.5232867750074</v>
          </cell>
          <cell r="L16">
            <v>9730.4323553040067</v>
          </cell>
          <cell r="M16">
            <v>10106.665061091846</v>
          </cell>
          <cell r="N16">
            <v>10467.848458648172</v>
          </cell>
          <cell r="O16">
            <v>10814.584520302245</v>
          </cell>
          <cell r="P16">
            <v>11147.451139490156</v>
          </cell>
          <cell r="Q16">
            <v>215587.00309391052</v>
          </cell>
          <cell r="R16">
            <v>226099.7729701541</v>
          </cell>
          <cell r="S16">
            <v>236192.03205134792</v>
          </cell>
          <cell r="T16">
            <v>245880.60076929402</v>
          </cell>
          <cell r="U16">
            <v>255181.62673852223</v>
          </cell>
          <cell r="V16">
            <v>264110.61166898138</v>
          </cell>
          <cell r="W16">
            <v>272682.43720222206</v>
          </cell>
          <cell r="X16">
            <v>280911.38971413323</v>
          </cell>
          <cell r="Y16">
            <v>288811.1841255679</v>
          </cell>
          <cell r="Z16">
            <v>296394.98676054511</v>
          </cell>
          <cell r="AA16">
            <v>303675.43729012331</v>
          </cell>
          <cell r="AB16">
            <v>310664.66979851841</v>
          </cell>
          <cell r="AC16">
            <v>317374.33300657768</v>
          </cell>
          <cell r="AD16">
            <v>323815.60968631454</v>
          </cell>
          <cell r="AE16">
            <v>329999.23529886192</v>
          </cell>
          <cell r="AF16">
            <v>335935.51588690747</v>
          </cell>
          <cell r="AG16">
            <v>341634.34525143116</v>
          </cell>
          <cell r="AH16">
            <v>347105.22144137393</v>
          </cell>
          <cell r="AI16">
            <v>352357.26258371893</v>
          </cell>
          <cell r="AJ16">
            <v>357399.22208037018</v>
          </cell>
          <cell r="AK16">
            <v>362239.50319715531</v>
          </cell>
          <cell r="AL16">
            <v>366886.17306926916</v>
          </cell>
          <cell r="AM16">
            <v>371346.97614649835</v>
          </cell>
        </row>
        <row r="29">
          <cell r="B29">
            <v>5943.8894178345927</v>
          </cell>
        </row>
      </sheetData>
      <sheetData sheetId="2">
        <row r="9">
          <cell r="D9">
            <v>0.6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7800</v>
          </cell>
          <cell r="N9">
            <v>7800</v>
          </cell>
          <cell r="O9">
            <v>7800</v>
          </cell>
          <cell r="P9">
            <v>7800</v>
          </cell>
          <cell r="Q9">
            <v>12000</v>
          </cell>
          <cell r="R9">
            <v>12000</v>
          </cell>
          <cell r="S9">
            <v>12000</v>
          </cell>
          <cell r="T9">
            <v>12000</v>
          </cell>
          <cell r="U9">
            <v>12000</v>
          </cell>
          <cell r="V9">
            <v>12000</v>
          </cell>
          <cell r="W9">
            <v>12000</v>
          </cell>
          <cell r="X9">
            <v>12000</v>
          </cell>
          <cell r="Y9">
            <v>12000</v>
          </cell>
          <cell r="Z9">
            <v>12000</v>
          </cell>
          <cell r="AA9">
            <v>12000</v>
          </cell>
          <cell r="AB9">
            <v>12000</v>
          </cell>
          <cell r="AC9">
            <v>12000</v>
          </cell>
          <cell r="AD9">
            <v>12000</v>
          </cell>
          <cell r="AE9">
            <v>12000</v>
          </cell>
          <cell r="AF9">
            <v>12000</v>
          </cell>
          <cell r="AG9">
            <v>12000</v>
          </cell>
          <cell r="AH9">
            <v>12000</v>
          </cell>
          <cell r="AI9">
            <v>12000</v>
          </cell>
          <cell r="AJ9">
            <v>12000</v>
          </cell>
          <cell r="AK9">
            <v>12000</v>
          </cell>
          <cell r="AL9">
            <v>12000</v>
          </cell>
          <cell r="AM9">
            <v>12000</v>
          </cell>
        </row>
        <row r="10">
          <cell r="D10">
            <v>0.3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3900</v>
          </cell>
          <cell r="N10">
            <v>3900</v>
          </cell>
          <cell r="O10">
            <v>3900</v>
          </cell>
          <cell r="P10">
            <v>3900</v>
          </cell>
          <cell r="Q10">
            <v>6000</v>
          </cell>
          <cell r="R10">
            <v>6000</v>
          </cell>
          <cell r="S10">
            <v>6000</v>
          </cell>
          <cell r="T10">
            <v>6000</v>
          </cell>
          <cell r="U10">
            <v>6000</v>
          </cell>
          <cell r="V10">
            <v>6000</v>
          </cell>
          <cell r="W10">
            <v>6000</v>
          </cell>
          <cell r="X10">
            <v>6000</v>
          </cell>
          <cell r="Y10">
            <v>6000</v>
          </cell>
          <cell r="Z10">
            <v>6000</v>
          </cell>
          <cell r="AA10">
            <v>6000</v>
          </cell>
          <cell r="AB10">
            <v>6000</v>
          </cell>
          <cell r="AC10">
            <v>6000</v>
          </cell>
          <cell r="AD10">
            <v>6000</v>
          </cell>
          <cell r="AE10">
            <v>6000</v>
          </cell>
          <cell r="AF10">
            <v>6000</v>
          </cell>
          <cell r="AG10">
            <v>6000</v>
          </cell>
          <cell r="AH10">
            <v>6000</v>
          </cell>
          <cell r="AI10">
            <v>6000</v>
          </cell>
          <cell r="AJ10">
            <v>6000</v>
          </cell>
          <cell r="AK10">
            <v>6000</v>
          </cell>
          <cell r="AL10">
            <v>6000</v>
          </cell>
          <cell r="AM10">
            <v>6000</v>
          </cell>
        </row>
        <row r="11">
          <cell r="D11">
            <v>0.27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3510</v>
          </cell>
          <cell r="N11">
            <v>3510</v>
          </cell>
          <cell r="O11">
            <v>3510</v>
          </cell>
          <cell r="P11">
            <v>3510</v>
          </cell>
          <cell r="Q11">
            <v>5400</v>
          </cell>
          <cell r="R11">
            <v>5400</v>
          </cell>
          <cell r="S11">
            <v>5400</v>
          </cell>
          <cell r="T11">
            <v>5400</v>
          </cell>
          <cell r="U11">
            <v>5400</v>
          </cell>
          <cell r="V11">
            <v>5400</v>
          </cell>
          <cell r="W11">
            <v>5400</v>
          </cell>
          <cell r="X11">
            <v>5400</v>
          </cell>
          <cell r="Y11">
            <v>5400</v>
          </cell>
          <cell r="Z11">
            <v>5400</v>
          </cell>
          <cell r="AA11">
            <v>5400</v>
          </cell>
          <cell r="AB11">
            <v>5400</v>
          </cell>
          <cell r="AC11">
            <v>5400</v>
          </cell>
          <cell r="AD11">
            <v>5400</v>
          </cell>
          <cell r="AE11">
            <v>5400</v>
          </cell>
          <cell r="AF11">
            <v>5400</v>
          </cell>
          <cell r="AG11">
            <v>5400</v>
          </cell>
          <cell r="AH11">
            <v>5400</v>
          </cell>
          <cell r="AI11">
            <v>5400</v>
          </cell>
          <cell r="AJ11">
            <v>5400</v>
          </cell>
          <cell r="AK11">
            <v>5400</v>
          </cell>
          <cell r="AL11">
            <v>5400</v>
          </cell>
          <cell r="AM11">
            <v>5400</v>
          </cell>
        </row>
        <row r="14">
          <cell r="D14">
            <v>0.27</v>
          </cell>
          <cell r="E14">
            <v>0.25920000000000004</v>
          </cell>
          <cell r="F14">
            <v>0.24883200000000003</v>
          </cell>
          <cell r="G14">
            <v>0.23887872000000002</v>
          </cell>
          <cell r="H14">
            <v>0.22932357119999999</v>
          </cell>
          <cell r="I14">
            <v>0.22015062835199997</v>
          </cell>
          <cell r="J14">
            <v>0.21134460321791998</v>
          </cell>
          <cell r="K14">
            <v>0.20289081908920317</v>
          </cell>
          <cell r="L14">
            <v>0.19477518632563504</v>
          </cell>
          <cell r="M14">
            <v>3510.1869841788725</v>
          </cell>
          <cell r="N14">
            <v>6879.7795048117177</v>
          </cell>
          <cell r="O14">
            <v>10114.588324619248</v>
          </cell>
          <cell r="P14">
            <v>13220.004791634477</v>
          </cell>
          <cell r="Q14">
            <v>18091.204599969096</v>
          </cell>
          <cell r="R14">
            <v>22767.556415970332</v>
          </cell>
          <cell r="S14">
            <v>27256.854159331517</v>
          </cell>
          <cell r="T14">
            <v>31566.579992958254</v>
          </cell>
          <cell r="U14">
            <v>35703.916793239921</v>
          </cell>
          <cell r="V14">
            <v>39675.760121510328</v>
          </cell>
          <cell r="W14">
            <v>43488.729716649912</v>
          </cell>
          <cell r="X14">
            <v>47149.18052798391</v>
          </cell>
          <cell r="Y14">
            <v>50663.213306864556</v>
          </cell>
          <cell r="Z14">
            <v>54036.684774589972</v>
          </cell>
          <cell r="AA14">
            <v>57275.217383606374</v>
          </cell>
          <cell r="AB14">
            <v>60384.208688262115</v>
          </cell>
          <cell r="AC14">
            <v>63368.840340731629</v>
          </cell>
          <cell r="AD14">
            <v>66234.08672710236</v>
          </cell>
          <cell r="AE14">
            <v>68984.723258018275</v>
          </cell>
          <cell r="AF14">
            <v>71625.334327697536</v>
          </cell>
          <cell r="AG14">
            <v>74160.320954589624</v>
          </cell>
          <cell r="AH14">
            <v>76593.908116406034</v>
          </cell>
          <cell r="AI14">
            <v>78930.151791749799</v>
          </cell>
          <cell r="AJ14">
            <v>81172.945720079791</v>
          </cell>
          <cell r="AK14">
            <v>83326.027891276593</v>
          </cell>
          <cell r="AL14">
            <v>85392.986775625541</v>
          </cell>
          <cell r="AM14">
            <v>87377.267304600507</v>
          </cell>
        </row>
        <row r="15">
          <cell r="D15">
            <v>4.8600000000000003</v>
          </cell>
          <cell r="E15">
            <v>4.6656000000000004</v>
          </cell>
          <cell r="F15">
            <v>4.4789760000000003</v>
          </cell>
          <cell r="G15">
            <v>4.2998169600000002</v>
          </cell>
          <cell r="H15">
            <v>4.1278242815999997</v>
          </cell>
          <cell r="I15">
            <v>3.9627113103359997</v>
          </cell>
          <cell r="J15">
            <v>3.8042028579225597</v>
          </cell>
          <cell r="K15">
            <v>3.6520347436056571</v>
          </cell>
          <cell r="L15">
            <v>3.5059533538614307</v>
          </cell>
          <cell r="M15">
            <v>63183.365715219705</v>
          </cell>
          <cell r="N15">
            <v>123836.03108661092</v>
          </cell>
          <cell r="O15">
            <v>182062.58984314647</v>
          </cell>
          <cell r="P15">
            <v>237960.08624942059</v>
          </cell>
          <cell r="Q15">
            <v>325641.68279944372</v>
          </cell>
          <cell r="R15">
            <v>409816.01548746595</v>
          </cell>
          <cell r="S15">
            <v>490623.37486796727</v>
          </cell>
          <cell r="T15">
            <v>568198.43987324857</v>
          </cell>
          <cell r="U15">
            <v>642670.50227831863</v>
          </cell>
          <cell r="V15">
            <v>714163.68218718586</v>
          </cell>
          <cell r="W15">
            <v>782797.13489969843</v>
          </cell>
          <cell r="X15">
            <v>848685.24950371042</v>
          </cell>
          <cell r="Y15">
            <v>911937.839523562</v>
          </cell>
          <cell r="Z15">
            <v>972660.32594261947</v>
          </cell>
          <cell r="AA15">
            <v>1030953.9129049147</v>
          </cell>
          <cell r="AB15">
            <v>1086915.756388718</v>
          </cell>
          <cell r="AC15">
            <v>1140639.1261331693</v>
          </cell>
          <cell r="AD15">
            <v>1192213.5610878426</v>
          </cell>
          <cell r="AE15">
            <v>1241725.0186443289</v>
          </cell>
          <cell r="AF15">
            <v>1289256.0178985556</v>
          </cell>
          <cell r="AG15">
            <v>1334885.7771826133</v>
          </cell>
          <cell r="AH15">
            <v>1378690.3460953087</v>
          </cell>
          <cell r="AI15">
            <v>1420742.7322514963</v>
          </cell>
          <cell r="AJ15">
            <v>1461113.0229614363</v>
          </cell>
          <cell r="AK15">
            <v>1499868.5020429788</v>
          </cell>
          <cell r="AL15">
            <v>1537073.7619612596</v>
          </cell>
          <cell r="AM15">
            <v>1572790.8114828093</v>
          </cell>
        </row>
        <row r="16">
          <cell r="D16">
            <v>4.8600000000000003</v>
          </cell>
          <cell r="E16">
            <v>0.81</v>
          </cell>
          <cell r="F16">
            <v>0.77760000000000007</v>
          </cell>
          <cell r="G16">
            <v>0.74649600000000005</v>
          </cell>
          <cell r="H16">
            <v>0.71663616000000008</v>
          </cell>
          <cell r="I16">
            <v>0.68797071359999995</v>
          </cell>
          <cell r="J16">
            <v>0.66045188505599994</v>
          </cell>
          <cell r="K16">
            <v>0.63403380965375988</v>
          </cell>
          <cell r="L16">
            <v>0.60867245726760955</v>
          </cell>
          <cell r="M16">
            <v>105300.58432555897</v>
          </cell>
          <cell r="N16">
            <v>115830.56095253662</v>
          </cell>
          <cell r="O16">
            <v>125939.33851443515</v>
          </cell>
          <cell r="P16">
            <v>135643.76497385773</v>
          </cell>
          <cell r="Q16">
            <v>201660.01437490343</v>
          </cell>
          <cell r="R16">
            <v>216273.6137999073</v>
          </cell>
          <cell r="S16">
            <v>230302.66924791099</v>
          </cell>
          <cell r="T16">
            <v>243770.56247799454</v>
          </cell>
          <cell r="U16">
            <v>256699.73997887474</v>
          </cell>
          <cell r="V16">
            <v>269111.75037971977</v>
          </cell>
          <cell r="W16">
            <v>281027.28036453098</v>
          </cell>
          <cell r="X16">
            <v>292466.1891499497</v>
          </cell>
          <cell r="Y16">
            <v>303447.54158395174</v>
          </cell>
          <cell r="Z16">
            <v>313989.63992059371</v>
          </cell>
          <cell r="AA16">
            <v>324110.05432376993</v>
          </cell>
          <cell r="AB16">
            <v>333825.65215081914</v>
          </cell>
          <cell r="AC16">
            <v>343152.62606478634</v>
          </cell>
          <cell r="AD16">
            <v>352106.52102219488</v>
          </cell>
          <cell r="AE16">
            <v>360702.26018130709</v>
          </cell>
          <cell r="AF16">
            <v>368954.16977405484</v>
          </cell>
          <cell r="AG16">
            <v>376876.00298309262</v>
          </cell>
          <cell r="AH16">
            <v>384480.96286376886</v>
          </cell>
          <cell r="AI16">
            <v>391781.72434921807</v>
          </cell>
          <cell r="AJ16">
            <v>398790.45537524938</v>
          </cell>
          <cell r="AK16">
            <v>405518.83716023935</v>
          </cell>
          <cell r="AL16">
            <v>411978.08367382979</v>
          </cell>
          <cell r="AM16">
            <v>418178.96032687661</v>
          </cell>
        </row>
        <row r="29">
          <cell r="B29">
            <v>21901.949159994649</v>
          </cell>
        </row>
      </sheetData>
      <sheetData sheetId="3">
        <row r="9">
          <cell r="D9">
            <v>0.6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450</v>
          </cell>
          <cell r="L9">
            <v>450</v>
          </cell>
          <cell r="M9">
            <v>450</v>
          </cell>
          <cell r="N9">
            <v>450</v>
          </cell>
          <cell r="O9">
            <v>450</v>
          </cell>
          <cell r="P9">
            <v>450</v>
          </cell>
          <cell r="Q9">
            <v>450</v>
          </cell>
          <cell r="R9">
            <v>450</v>
          </cell>
          <cell r="S9">
            <v>450</v>
          </cell>
          <cell r="T9">
            <v>450</v>
          </cell>
          <cell r="U9">
            <v>450</v>
          </cell>
          <cell r="V9">
            <v>450</v>
          </cell>
          <cell r="W9">
            <v>450</v>
          </cell>
          <cell r="X9">
            <v>450</v>
          </cell>
          <cell r="Y9">
            <v>450</v>
          </cell>
          <cell r="Z9">
            <v>450</v>
          </cell>
          <cell r="AA9">
            <v>450</v>
          </cell>
          <cell r="AB9">
            <v>450</v>
          </cell>
          <cell r="AC9">
            <v>450</v>
          </cell>
          <cell r="AD9">
            <v>450</v>
          </cell>
          <cell r="AE9">
            <v>450</v>
          </cell>
          <cell r="AF9">
            <v>450</v>
          </cell>
          <cell r="AG9">
            <v>450</v>
          </cell>
          <cell r="AH9">
            <v>450</v>
          </cell>
          <cell r="AI9">
            <v>450</v>
          </cell>
          <cell r="AJ9">
            <v>450</v>
          </cell>
          <cell r="AK9">
            <v>450</v>
          </cell>
          <cell r="AL9">
            <v>450</v>
          </cell>
          <cell r="AM9">
            <v>450</v>
          </cell>
        </row>
        <row r="10">
          <cell r="D10">
            <v>0.3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  <cell r="P10">
            <v>225</v>
          </cell>
          <cell r="Q10">
            <v>225</v>
          </cell>
          <cell r="R10">
            <v>225</v>
          </cell>
          <cell r="S10">
            <v>225</v>
          </cell>
          <cell r="T10">
            <v>225</v>
          </cell>
          <cell r="U10">
            <v>225</v>
          </cell>
          <cell r="V10">
            <v>225</v>
          </cell>
          <cell r="W10">
            <v>225</v>
          </cell>
          <cell r="X10">
            <v>225</v>
          </cell>
          <cell r="Y10">
            <v>225</v>
          </cell>
          <cell r="Z10">
            <v>225</v>
          </cell>
          <cell r="AA10">
            <v>225</v>
          </cell>
          <cell r="AB10">
            <v>225</v>
          </cell>
          <cell r="AC10">
            <v>225</v>
          </cell>
          <cell r="AD10">
            <v>225</v>
          </cell>
          <cell r="AE10">
            <v>225</v>
          </cell>
          <cell r="AF10">
            <v>225</v>
          </cell>
          <cell r="AG10">
            <v>225</v>
          </cell>
          <cell r="AH10">
            <v>225</v>
          </cell>
          <cell r="AI10">
            <v>225</v>
          </cell>
          <cell r="AJ10">
            <v>225</v>
          </cell>
          <cell r="AK10">
            <v>225</v>
          </cell>
          <cell r="AL10">
            <v>225</v>
          </cell>
          <cell r="AM10">
            <v>225</v>
          </cell>
        </row>
        <row r="11">
          <cell r="D11">
            <v>0.27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202.5</v>
          </cell>
          <cell r="L11">
            <v>202.5</v>
          </cell>
          <cell r="M11">
            <v>202.5</v>
          </cell>
          <cell r="N11">
            <v>202.5</v>
          </cell>
          <cell r="O11">
            <v>202.5</v>
          </cell>
          <cell r="P11">
            <v>202.5</v>
          </cell>
          <cell r="Q11">
            <v>202.5</v>
          </cell>
          <cell r="R11">
            <v>202.5</v>
          </cell>
          <cell r="S11">
            <v>202.5</v>
          </cell>
          <cell r="T11">
            <v>202.5</v>
          </cell>
          <cell r="U11">
            <v>202.5</v>
          </cell>
          <cell r="V11">
            <v>202.5</v>
          </cell>
          <cell r="W11">
            <v>202.5</v>
          </cell>
          <cell r="X11">
            <v>202.5</v>
          </cell>
          <cell r="Y11">
            <v>202.5</v>
          </cell>
          <cell r="Z11">
            <v>202.5</v>
          </cell>
          <cell r="AA11">
            <v>202.5</v>
          </cell>
          <cell r="AB11">
            <v>202.5</v>
          </cell>
          <cell r="AC11">
            <v>202.5</v>
          </cell>
          <cell r="AD11">
            <v>202.5</v>
          </cell>
          <cell r="AE11">
            <v>202.5</v>
          </cell>
          <cell r="AF11">
            <v>202.5</v>
          </cell>
          <cell r="AG11">
            <v>202.5</v>
          </cell>
          <cell r="AH11">
            <v>202.5</v>
          </cell>
          <cell r="AI11">
            <v>202.5</v>
          </cell>
          <cell r="AJ11">
            <v>202.5</v>
          </cell>
          <cell r="AK11">
            <v>202.5</v>
          </cell>
          <cell r="AL11">
            <v>202.5</v>
          </cell>
          <cell r="AM11">
            <v>202.5</v>
          </cell>
        </row>
        <row r="14">
          <cell r="D14">
            <v>0.27</v>
          </cell>
          <cell r="E14">
            <v>0.25920000000000004</v>
          </cell>
          <cell r="F14">
            <v>0.24883200000000003</v>
          </cell>
          <cell r="G14">
            <v>0.23887871999999999</v>
          </cell>
          <cell r="H14">
            <v>0.22932357119999999</v>
          </cell>
          <cell r="I14">
            <v>0.22015062835199997</v>
          </cell>
          <cell r="J14">
            <v>0.21134460321791998</v>
          </cell>
          <cell r="K14">
            <v>202.70289081908919</v>
          </cell>
          <cell r="L14">
            <v>397.09477518632565</v>
          </cell>
          <cell r="M14">
            <v>583.71098417887265</v>
          </cell>
          <cell r="N14">
            <v>762.86254481171773</v>
          </cell>
          <cell r="O14">
            <v>934.84804301924896</v>
          </cell>
          <cell r="P14">
            <v>1099.9541212984789</v>
          </cell>
          <cell r="Q14">
            <v>1258.4559564465396</v>
          </cell>
          <cell r="R14">
            <v>1410.6177181886781</v>
          </cell>
          <cell r="S14">
            <v>1556.6930094611309</v>
          </cell>
          <cell r="T14">
            <v>1696.9252890826856</v>
          </cell>
          <cell r="U14">
            <v>1831.548277519378</v>
          </cell>
          <cell r="V14">
            <v>1960.7863464186025</v>
          </cell>
          <cell r="W14">
            <v>2084.8548925618584</v>
          </cell>
          <cell r="X14">
            <v>2203.9606968593839</v>
          </cell>
          <cell r="Y14">
            <v>2318.3022689850081</v>
          </cell>
          <cell r="Z14">
            <v>2428.0701782256078</v>
          </cell>
          <cell r="AA14">
            <v>2533.4473710965835</v>
          </cell>
          <cell r="AB14">
            <v>2634.60947625272</v>
          </cell>
          <cell r="AC14">
            <v>2731.7250972026109</v>
          </cell>
          <cell r="AD14">
            <v>2824.9560933145067</v>
          </cell>
          <cell r="AE14">
            <v>2914.4578495819264</v>
          </cell>
          <cell r="AF14">
            <v>3000.379535598649</v>
          </cell>
          <cell r="AG14">
            <v>3082.8643541747028</v>
          </cell>
          <cell r="AH14">
            <v>3162.0497800077151</v>
          </cell>
          <cell r="AI14">
            <v>3238.067788807406</v>
          </cell>
          <cell r="AJ14">
            <v>3311.0450772551098</v>
          </cell>
          <cell r="AK14">
            <v>3381.1032741649055</v>
          </cell>
          <cell r="AL14">
            <v>3448.3591431983095</v>
          </cell>
          <cell r="AM14">
            <v>3512.9247774703767</v>
          </cell>
        </row>
        <row r="15">
          <cell r="D15">
            <v>18.900000000000002</v>
          </cell>
          <cell r="E15">
            <v>18.144000000000002</v>
          </cell>
          <cell r="F15">
            <v>17.418240000000001</v>
          </cell>
          <cell r="G15">
            <v>16.7215104</v>
          </cell>
          <cell r="H15">
            <v>16.052649983999999</v>
          </cell>
          <cell r="I15">
            <v>15.410543984639999</v>
          </cell>
          <cell r="J15">
            <v>14.794122225254398</v>
          </cell>
          <cell r="K15">
            <v>14189.202357336244</v>
          </cell>
          <cell r="L15">
            <v>27796.634263042793</v>
          </cell>
          <cell r="M15">
            <v>40859.768892521082</v>
          </cell>
          <cell r="N15">
            <v>53400.37813682024</v>
          </cell>
          <cell r="O15">
            <v>65439.363011347428</v>
          </cell>
          <cell r="P15">
            <v>76996.788490893523</v>
          </cell>
          <cell r="Q15">
            <v>88091.916951257779</v>
          </cell>
          <cell r="R15">
            <v>98743.24027320747</v>
          </cell>
          <cell r="S15">
            <v>108968.51066227916</v>
          </cell>
          <cell r="T15">
            <v>118784.77023578799</v>
          </cell>
          <cell r="U15">
            <v>128208.37942635646</v>
          </cell>
          <cell r="V15">
            <v>137255.04424930218</v>
          </cell>
          <cell r="W15">
            <v>145939.84247933008</v>
          </cell>
          <cell r="X15">
            <v>154277.24878015686</v>
          </cell>
          <cell r="Y15">
            <v>162281.15882895057</v>
          </cell>
          <cell r="Z15">
            <v>169964.91247579255</v>
          </cell>
          <cell r="AA15">
            <v>177341.31597676084</v>
          </cell>
          <cell r="AB15">
            <v>184422.66333769041</v>
          </cell>
          <cell r="AC15">
            <v>191220.75680418278</v>
          </cell>
          <cell r="AD15">
            <v>197746.92653201547</v>
          </cell>
          <cell r="AE15">
            <v>204012.04947073484</v>
          </cell>
          <cell r="AF15">
            <v>210026.56749190544</v>
          </cell>
          <cell r="AG15">
            <v>215800.50479222921</v>
          </cell>
          <cell r="AH15">
            <v>221343.48460054005</v>
          </cell>
          <cell r="AI15">
            <v>226664.74521651844</v>
          </cell>
          <cell r="AJ15">
            <v>231773.1554078577</v>
          </cell>
          <cell r="AK15">
            <v>236677.22919154339</v>
          </cell>
          <cell r="AL15">
            <v>241385.14002388166</v>
          </cell>
          <cell r="AM15">
            <v>245904.73442292638</v>
          </cell>
        </row>
        <row r="16">
          <cell r="D16">
            <v>18.900000000000002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20250</v>
          </cell>
          <cell r="L16">
            <v>20250</v>
          </cell>
          <cell r="M16">
            <v>20250</v>
          </cell>
          <cell r="N16">
            <v>20250</v>
          </cell>
          <cell r="O16">
            <v>20250</v>
          </cell>
          <cell r="P16">
            <v>20250</v>
          </cell>
          <cell r="Q16">
            <v>20250</v>
          </cell>
          <cell r="R16">
            <v>20250</v>
          </cell>
          <cell r="S16">
            <v>20250</v>
          </cell>
          <cell r="T16">
            <v>20250</v>
          </cell>
          <cell r="U16">
            <v>20250</v>
          </cell>
          <cell r="V16">
            <v>20250</v>
          </cell>
          <cell r="W16">
            <v>20250</v>
          </cell>
          <cell r="X16">
            <v>20250</v>
          </cell>
          <cell r="Y16">
            <v>20250</v>
          </cell>
          <cell r="Z16">
            <v>20250</v>
          </cell>
          <cell r="AA16">
            <v>20250</v>
          </cell>
          <cell r="AB16">
            <v>20250</v>
          </cell>
          <cell r="AC16">
            <v>20250</v>
          </cell>
          <cell r="AD16">
            <v>20250</v>
          </cell>
          <cell r="AE16">
            <v>20250</v>
          </cell>
          <cell r="AF16">
            <v>20250</v>
          </cell>
          <cell r="AG16">
            <v>20250</v>
          </cell>
          <cell r="AH16">
            <v>20250</v>
          </cell>
          <cell r="AI16">
            <v>20250</v>
          </cell>
          <cell r="AJ16">
            <v>20250</v>
          </cell>
          <cell r="AK16">
            <v>20250</v>
          </cell>
          <cell r="AL16">
            <v>20250</v>
          </cell>
          <cell r="AM16">
            <v>20250</v>
          </cell>
        </row>
        <row r="29">
          <cell r="B29">
            <v>4963.3876124446306</v>
          </cell>
        </row>
      </sheetData>
      <sheetData sheetId="4"/>
    </sheetDataSet>
  </externalBook>
</externalLink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DAYS" tableColumnId="1"/>
      <queryTableField id="2" name="IDTRANSTYPE" tableColumnId="2"/>
      <queryTableField id="3" name="TRANSTYPENAME" tableColumnId="3"/>
      <queryTableField id="4" name="SUM(T.SUMACC)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4" name="Таблица_ExternalData_135" displayName="Таблица_ExternalData_135" ref="A1:D12" tableType="queryTable" totalsRowShown="0">
  <autoFilter ref="A1:D12"/>
  <sortState ref="A2:D45">
    <sortCondition ref="A1:A45"/>
  </sortState>
  <tableColumns count="4">
    <tableColumn id="1" uniqueName="1" name="DAYS" queryTableFieldId="1" dataDxfId="0"/>
    <tableColumn id="2" uniqueName="2" name="IDTRANSTYPE" queryTableFieldId="2"/>
    <tableColumn id="3" uniqueName="3" name="TRANSTYPENAME" queryTableFieldId="3"/>
    <tableColumn id="4" uniqueName="4" name="SUM(T.SUMACC)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5@%20portfoli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5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3" sqref="G13"/>
    </sheetView>
  </sheetViews>
  <sheetFormatPr defaultRowHeight="11.25" x14ac:dyDescent="0.2"/>
  <cols>
    <col min="1" max="1" width="21.42578125" style="10" customWidth="1"/>
    <col min="2" max="2" width="18.5703125" style="10" customWidth="1"/>
    <col min="3" max="3" width="20.28515625" style="10" customWidth="1"/>
    <col min="4" max="5" width="14" style="10" bestFit="1" customWidth="1"/>
    <col min="6" max="6" width="14.7109375" style="10" customWidth="1"/>
    <col min="7" max="10" width="15.5703125" style="10" bestFit="1" customWidth="1"/>
    <col min="11" max="11" width="16" style="10" customWidth="1"/>
    <col min="12" max="14" width="15.5703125" style="10" bestFit="1" customWidth="1"/>
    <col min="15" max="15" width="18.28515625" style="10" customWidth="1"/>
    <col min="16" max="16" width="9.140625" style="10"/>
    <col min="17" max="17" width="14.28515625" style="10" bestFit="1" customWidth="1"/>
    <col min="18" max="18" width="10.5703125" style="10" bestFit="1" customWidth="1"/>
    <col min="19" max="38" width="9.140625" style="10"/>
    <col min="39" max="39" width="10.85546875" style="10" bestFit="1" customWidth="1"/>
    <col min="40" max="16384" width="9.140625" style="10"/>
  </cols>
  <sheetData>
    <row r="2" spans="1:39" x14ac:dyDescent="0.2">
      <c r="E2" s="11"/>
      <c r="F2" s="11"/>
      <c r="G2" s="11"/>
      <c r="H2" s="11"/>
      <c r="I2" s="11"/>
      <c r="J2" s="11"/>
      <c r="K2" s="11"/>
      <c r="L2" s="11"/>
      <c r="M2" s="11"/>
    </row>
    <row r="3" spans="1:39" x14ac:dyDescent="0.2">
      <c r="H3" s="10" t="e">
        <f>HLOOKUP(DATE(YEAR(C2),MONTH(C2),1),'TOTAL 2014-2016 (2)'!4:11,9,0)</f>
        <v>#N/A</v>
      </c>
    </row>
    <row r="4" spans="1:39" x14ac:dyDescent="0.2">
      <c r="A4" s="39" t="s">
        <v>23</v>
      </c>
      <c r="B4" s="34"/>
      <c r="C4" s="38">
        <v>41609</v>
      </c>
      <c r="D4" s="37">
        <v>41640</v>
      </c>
      <c r="E4" s="37">
        <v>41671</v>
      </c>
      <c r="F4" s="37">
        <v>41699</v>
      </c>
      <c r="G4" s="37">
        <v>41730</v>
      </c>
      <c r="H4" s="37">
        <v>41760</v>
      </c>
      <c r="I4" s="37">
        <v>41791</v>
      </c>
      <c r="J4" s="37">
        <v>41821</v>
      </c>
      <c r="K4" s="37">
        <v>41852</v>
      </c>
      <c r="L4" s="37">
        <v>41883</v>
      </c>
      <c r="M4" s="37">
        <v>41913</v>
      </c>
      <c r="N4" s="37">
        <v>41944</v>
      </c>
      <c r="O4" s="37">
        <v>41974</v>
      </c>
      <c r="P4" s="36">
        <v>42005</v>
      </c>
      <c r="Q4" s="36">
        <v>42036</v>
      </c>
      <c r="R4" s="36">
        <v>42064</v>
      </c>
      <c r="S4" s="36">
        <v>42095</v>
      </c>
      <c r="T4" s="36">
        <v>42125</v>
      </c>
      <c r="U4" s="36">
        <v>42156</v>
      </c>
      <c r="V4" s="36">
        <v>42186</v>
      </c>
      <c r="W4" s="36">
        <v>42217</v>
      </c>
      <c r="X4" s="36">
        <v>42248</v>
      </c>
      <c r="Y4" s="36">
        <v>42278</v>
      </c>
      <c r="Z4" s="36">
        <v>42309</v>
      </c>
      <c r="AA4" s="36">
        <v>42339</v>
      </c>
      <c r="AB4" s="35">
        <v>42370</v>
      </c>
      <c r="AC4" s="35">
        <v>42401</v>
      </c>
      <c r="AD4" s="35">
        <v>42430</v>
      </c>
      <c r="AE4" s="35">
        <v>42461</v>
      </c>
      <c r="AF4" s="35">
        <v>42491</v>
      </c>
      <c r="AG4" s="35">
        <v>42522</v>
      </c>
      <c r="AH4" s="35">
        <v>42552</v>
      </c>
      <c r="AI4" s="35">
        <v>42583</v>
      </c>
      <c r="AJ4" s="35">
        <v>42614</v>
      </c>
      <c r="AK4" s="35">
        <v>42644</v>
      </c>
      <c r="AL4" s="35">
        <v>42675</v>
      </c>
      <c r="AM4" s="35">
        <v>42705</v>
      </c>
    </row>
    <row r="5" spans="1:39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39" x14ac:dyDescent="0.2">
      <c r="A6" s="31" t="s">
        <v>22</v>
      </c>
      <c r="B6" s="28"/>
      <c r="C6" s="28"/>
      <c r="D6" s="28"/>
      <c r="E6" s="28">
        <v>1</v>
      </c>
      <c r="F6" s="28">
        <f>E6+F7</f>
        <v>38.800000000000004</v>
      </c>
      <c r="G6" s="28">
        <f t="shared" ref="G6:AM6" si="0">F6+G7</f>
        <v>308.8</v>
      </c>
      <c r="H6" s="28">
        <f t="shared" si="0"/>
        <v>1388.8</v>
      </c>
      <c r="I6" s="28">
        <f t="shared" si="0"/>
        <v>3233.8</v>
      </c>
      <c r="J6" s="28">
        <f t="shared" si="0"/>
        <v>8858.7999999999993</v>
      </c>
      <c r="K6" s="28">
        <f t="shared" si="0"/>
        <v>14933.8</v>
      </c>
      <c r="L6" s="28">
        <f t="shared" si="0"/>
        <v>21008.799999999999</v>
      </c>
      <c r="M6" s="28">
        <f t="shared" si="0"/>
        <v>34883.800000000003</v>
      </c>
      <c r="N6" s="28">
        <f t="shared" si="0"/>
        <v>48758.8</v>
      </c>
      <c r="O6" s="28">
        <f t="shared" si="0"/>
        <v>62633.8</v>
      </c>
      <c r="P6" s="28">
        <f t="shared" si="0"/>
        <v>76508.800000000003</v>
      </c>
      <c r="Q6" s="28">
        <f t="shared" si="0"/>
        <v>102683.8</v>
      </c>
      <c r="R6" s="28">
        <f t="shared" si="0"/>
        <v>128858.8</v>
      </c>
      <c r="S6" s="28">
        <f t="shared" si="0"/>
        <v>155033.79999999999</v>
      </c>
      <c r="T6" s="28">
        <f t="shared" si="0"/>
        <v>181208.8</v>
      </c>
      <c r="U6" s="28">
        <f t="shared" si="0"/>
        <v>210083.8</v>
      </c>
      <c r="V6" s="28">
        <f t="shared" si="0"/>
        <v>238958.8</v>
      </c>
      <c r="W6" s="28">
        <f t="shared" si="0"/>
        <v>267833.8</v>
      </c>
      <c r="X6" s="28">
        <f t="shared" si="0"/>
        <v>296708.8</v>
      </c>
      <c r="Y6" s="28">
        <f t="shared" si="0"/>
        <v>325583.8</v>
      </c>
      <c r="Z6" s="28">
        <f t="shared" si="0"/>
        <v>354458.8</v>
      </c>
      <c r="AA6" s="28">
        <f t="shared" si="0"/>
        <v>383333.8</v>
      </c>
      <c r="AB6" s="28">
        <f t="shared" si="0"/>
        <v>412208.8</v>
      </c>
      <c r="AC6" s="28">
        <f t="shared" si="0"/>
        <v>441083.8</v>
      </c>
      <c r="AD6" s="28">
        <f t="shared" si="0"/>
        <v>469958.8</v>
      </c>
      <c r="AE6" s="28">
        <f t="shared" si="0"/>
        <v>498833.8</v>
      </c>
      <c r="AF6" s="28">
        <f t="shared" si="0"/>
        <v>527708.80000000005</v>
      </c>
      <c r="AG6" s="28">
        <f t="shared" si="0"/>
        <v>559283.80000000005</v>
      </c>
      <c r="AH6" s="28">
        <f t="shared" si="0"/>
        <v>590858.80000000005</v>
      </c>
      <c r="AI6" s="28">
        <f t="shared" si="0"/>
        <v>622433.80000000005</v>
      </c>
      <c r="AJ6" s="28">
        <f t="shared" si="0"/>
        <v>654008.80000000005</v>
      </c>
      <c r="AK6" s="28">
        <f t="shared" si="0"/>
        <v>685583.8</v>
      </c>
      <c r="AL6" s="28">
        <f t="shared" si="0"/>
        <v>717158.8</v>
      </c>
      <c r="AM6" s="28">
        <f t="shared" si="0"/>
        <v>748733.8</v>
      </c>
    </row>
    <row r="7" spans="1:39" x14ac:dyDescent="0.2">
      <c r="A7" s="29"/>
      <c r="B7" s="28" t="s">
        <v>21</v>
      </c>
      <c r="C7" s="22"/>
      <c r="D7" s="28">
        <f>'[1]BT-refinance-16'!D9+'[1]Loan+card -16'!D9+'[1]X-sell по базе -16'!D9+'[1]Up-sell 16'!D9</f>
        <v>1.2251999999999998</v>
      </c>
      <c r="E7" s="28">
        <f>'[1]BT-refinance-16'!E9+'[1]Loan+card -16'!E9+'[1]X-sell по базе -16'!E9+'[1]Up-sell 16'!E9</f>
        <v>0</v>
      </c>
      <c r="F7" s="28">
        <f>'[1]BT-refinance-16'!F9+'[1]Loan+card -16'!F9+'[1]X-sell по базе -16'!F9+'[1]Up-sell 16'!F9</f>
        <v>37.800000000000004</v>
      </c>
      <c r="G7" s="28">
        <f>'[1]BT-refinance-16'!G9+'[1]Loan+card -16'!G9+'[1]X-sell по базе -16'!G9+'[1]Up-sell 16'!G9</f>
        <v>270</v>
      </c>
      <c r="H7" s="28">
        <f>'[1]BT-refinance-16'!H9+'[1]Loan+card -16'!H9+'[1]X-sell по базе -16'!H9+'[1]Up-sell 16'!H9</f>
        <v>1080</v>
      </c>
      <c r="I7" s="28">
        <f>'[1]BT-refinance-16'!I9+'[1]Loan+card -16'!I9+'[1]X-sell по базе -16'!I9+'[1]Up-sell 16'!I9</f>
        <v>1845</v>
      </c>
      <c r="J7" s="28">
        <f>'[1]BT-refinance-16'!J9+'[1]Loan+card -16'!J9+'[1]X-sell по базе -16'!J9+'[1]Up-sell 16'!J9</f>
        <v>5625</v>
      </c>
      <c r="K7" s="28">
        <f>'[1]BT-refinance-16'!K9+'[1]Loan+card -16'!K9+'[1]X-sell по базе -16'!K9+'[1]Up-sell 16'!K9</f>
        <v>6075</v>
      </c>
      <c r="L7" s="28">
        <f>'[1]BT-refinance-16'!L9+'[1]Loan+card -16'!L9+'[1]X-sell по базе -16'!L9+'[1]Up-sell 16'!L9</f>
        <v>6075</v>
      </c>
      <c r="M7" s="28">
        <f>'[1]BT-refinance-16'!M9+'[1]Loan+card -16'!M9+'[1]X-sell по базе -16'!M9+'[1]Up-sell 16'!M9</f>
        <v>13875</v>
      </c>
      <c r="N7" s="28">
        <f>'[1]BT-refinance-16'!N9+'[1]Loan+card -16'!N9+'[1]X-sell по базе -16'!N9+'[1]Up-sell 16'!N9</f>
        <v>13875</v>
      </c>
      <c r="O7" s="28">
        <f>'[1]BT-refinance-16'!O9+'[1]Loan+card -16'!O9+'[1]X-sell по базе -16'!O9+'[1]Up-sell 16'!O9</f>
        <v>13875</v>
      </c>
      <c r="P7" s="28">
        <f>'[1]BT-refinance-16'!P9+'[1]Loan+card -16'!P9+'[1]X-sell по базе -16'!P9+'[1]Up-sell 16'!P9</f>
        <v>13875</v>
      </c>
      <c r="Q7" s="28">
        <f>'[1]BT-refinance-16'!Q9+'[1]Loan+card -16'!Q9+'[1]X-sell по базе -16'!Q9+'[1]Up-sell 16'!Q9</f>
        <v>26175</v>
      </c>
      <c r="R7" s="28">
        <f>'[1]BT-refinance-16'!R9+'[1]Loan+card -16'!R9+'[1]X-sell по базе -16'!R9+'[1]Up-sell 16'!R9</f>
        <v>26175</v>
      </c>
      <c r="S7" s="28">
        <f>'[1]BT-refinance-16'!S9+'[1]Loan+card -16'!S9+'[1]X-sell по базе -16'!S9+'[1]Up-sell 16'!S9</f>
        <v>26175</v>
      </c>
      <c r="T7" s="28">
        <f>'[1]BT-refinance-16'!T9+'[1]Loan+card -16'!T9+'[1]X-sell по базе -16'!T9+'[1]Up-sell 16'!T9</f>
        <v>26175</v>
      </c>
      <c r="U7" s="28">
        <f>'[1]BT-refinance-16'!U9+'[1]Loan+card -16'!U9+'[1]X-sell по базе -16'!U9+'[1]Up-sell 16'!U9</f>
        <v>28875</v>
      </c>
      <c r="V7" s="28">
        <f>'[1]BT-refinance-16'!V9+'[1]Loan+card -16'!V9+'[1]X-sell по базе -16'!V9+'[1]Up-sell 16'!V9</f>
        <v>28875</v>
      </c>
      <c r="W7" s="28">
        <f>'[1]BT-refinance-16'!W9+'[1]Loan+card -16'!W9+'[1]X-sell по базе -16'!W9+'[1]Up-sell 16'!W9</f>
        <v>28875</v>
      </c>
      <c r="X7" s="28">
        <f>'[1]BT-refinance-16'!X9+'[1]Loan+card -16'!X9+'[1]X-sell по базе -16'!X9+'[1]Up-sell 16'!X9</f>
        <v>28875</v>
      </c>
      <c r="Y7" s="28">
        <f>'[1]BT-refinance-16'!Y9+'[1]Loan+card -16'!Y9+'[1]X-sell по базе -16'!Y9+'[1]Up-sell 16'!Y9</f>
        <v>28875</v>
      </c>
      <c r="Z7" s="28">
        <f>'[1]BT-refinance-16'!Z9+'[1]Loan+card -16'!Z9+'[1]X-sell по базе -16'!Z9+'[1]Up-sell 16'!Z9</f>
        <v>28875</v>
      </c>
      <c r="AA7" s="28">
        <f>'[1]BT-refinance-16'!AA9+'[1]Loan+card -16'!AA9+'[1]X-sell по базе -16'!AA9+'[1]Up-sell 16'!AA9</f>
        <v>28875</v>
      </c>
      <c r="AB7" s="28">
        <f>'[1]BT-refinance-16'!AB9+'[1]Loan+card -16'!AB9+'[1]X-sell по базе -16'!AB9+'[1]Up-sell 16'!AB9</f>
        <v>28875</v>
      </c>
      <c r="AC7" s="28">
        <f>'[1]BT-refinance-16'!AC9+'[1]Loan+card -16'!AC9+'[1]X-sell по базе -16'!AC9+'[1]Up-sell 16'!AC9</f>
        <v>28875</v>
      </c>
      <c r="AD7" s="28">
        <f>'[1]BT-refinance-16'!AD9+'[1]Loan+card -16'!AD9+'[1]X-sell по базе -16'!AD9+'[1]Up-sell 16'!AD9</f>
        <v>28875</v>
      </c>
      <c r="AE7" s="28">
        <f>'[1]BT-refinance-16'!AE9+'[1]Loan+card -16'!AE9+'[1]X-sell по базе -16'!AE9+'[1]Up-sell 16'!AE9</f>
        <v>28875</v>
      </c>
      <c r="AF7" s="28">
        <f>'[1]BT-refinance-16'!AF9+'[1]Loan+card -16'!AF9+'[1]X-sell по базе -16'!AF9+'[1]Up-sell 16'!AF9</f>
        <v>28875</v>
      </c>
      <c r="AG7" s="28">
        <f>'[1]BT-refinance-16'!AG9+'[1]Loan+card -16'!AG9+'[1]X-sell по базе -16'!AG9+'[1]Up-sell 16'!AG9</f>
        <v>31575</v>
      </c>
      <c r="AH7" s="28">
        <f>'[1]BT-refinance-16'!AH9+'[1]Loan+card -16'!AH9+'[1]X-sell по базе -16'!AH9+'[1]Up-sell 16'!AH9</f>
        <v>31575</v>
      </c>
      <c r="AI7" s="28">
        <f>'[1]BT-refinance-16'!AI9+'[1]Loan+card -16'!AI9+'[1]X-sell по базе -16'!AI9+'[1]Up-sell 16'!AI9</f>
        <v>31575</v>
      </c>
      <c r="AJ7" s="28">
        <f>'[1]BT-refinance-16'!AJ9+'[1]Loan+card -16'!AJ9+'[1]X-sell по базе -16'!AJ9+'[1]Up-sell 16'!AJ9</f>
        <v>31575</v>
      </c>
      <c r="AK7" s="28">
        <f>'[1]BT-refinance-16'!AK9+'[1]Loan+card -16'!AK9+'[1]X-sell по базе -16'!AK9+'[1]Up-sell 16'!AK9</f>
        <v>31575</v>
      </c>
      <c r="AL7" s="28">
        <f>'[1]BT-refinance-16'!AL9+'[1]Loan+card -16'!AL9+'[1]X-sell по базе -16'!AL9+'[1]Up-sell 16'!AL9</f>
        <v>31575</v>
      </c>
      <c r="AM7" s="28">
        <f>'[1]BT-refinance-16'!AM9+'[1]Loan+card -16'!AM9+'[1]X-sell по базе -16'!AM9+'[1]Up-sell 16'!AM9</f>
        <v>31575</v>
      </c>
    </row>
    <row r="8" spans="1:39" x14ac:dyDescent="0.2">
      <c r="A8" s="29"/>
      <c r="B8" s="28" t="s">
        <v>20</v>
      </c>
      <c r="C8" s="22"/>
      <c r="D8" s="28">
        <f>'[1]BT-refinance-16'!D10+'[1]Loan+card -16'!D10+'[1]X-sell по базе -16'!D10+'[1]Up-sell 16'!D10</f>
        <v>0.61763999999999997</v>
      </c>
      <c r="E8" s="28">
        <f>'[1]BT-refinance-16'!E10+'[1]Loan+card -16'!E10+'[1]X-sell по базе -16'!E10+'[1]Up-sell 16'!E10</f>
        <v>0</v>
      </c>
      <c r="F8" s="28">
        <f>'[1]BT-refinance-16'!F10+'[1]Loan+card -16'!F10+'[1]X-sell по базе -16'!F10+'[1]Up-sell 16'!F10</f>
        <v>26.46</v>
      </c>
      <c r="G8" s="28">
        <f>'[1]BT-refinance-16'!G10+'[1]Loan+card -16'!G10+'[1]X-sell по базе -16'!G10+'[1]Up-sell 16'!G10</f>
        <v>189</v>
      </c>
      <c r="H8" s="28">
        <f>'[1]BT-refinance-16'!H10+'[1]Loan+card -16'!H10+'[1]X-sell по базе -16'!H10+'[1]Up-sell 16'!H10</f>
        <v>756</v>
      </c>
      <c r="I8" s="28">
        <f>'[1]BT-refinance-16'!I10+'[1]Loan+card -16'!I10+'[1]X-sell по базе -16'!I10+'[1]Up-sell 16'!I10</f>
        <v>1291.5</v>
      </c>
      <c r="J8" s="28">
        <f>'[1]BT-refinance-16'!J10+'[1]Loan+card -16'!J10+'[1]X-sell по базе -16'!J10+'[1]Up-sell 16'!J10</f>
        <v>3937.4999999999995</v>
      </c>
      <c r="K8" s="28">
        <f>'[1]BT-refinance-16'!K10+'[1]Loan+card -16'!K10+'[1]X-sell по базе -16'!K10+'[1]Up-sell 16'!K10</f>
        <v>4162.5</v>
      </c>
      <c r="L8" s="28">
        <f>'[1]BT-refinance-16'!L10+'[1]Loan+card -16'!L10+'[1]X-sell по базе -16'!L10+'[1]Up-sell 16'!L10</f>
        <v>4162.5</v>
      </c>
      <c r="M8" s="28">
        <f>'[1]BT-refinance-16'!M10+'[1]Loan+card -16'!M10+'[1]X-sell по базе -16'!M10+'[1]Up-sell 16'!M10</f>
        <v>8062.5</v>
      </c>
      <c r="N8" s="28">
        <f>'[1]BT-refinance-16'!N10+'[1]Loan+card -16'!N10+'[1]X-sell по базе -16'!N10+'[1]Up-sell 16'!N10</f>
        <v>8062.5</v>
      </c>
      <c r="O8" s="28">
        <f>'[1]BT-refinance-16'!O10+'[1]Loan+card -16'!O10+'[1]X-sell по базе -16'!O10+'[1]Up-sell 16'!O10</f>
        <v>8062.5</v>
      </c>
      <c r="P8" s="28">
        <f>'[1]BT-refinance-16'!P10+'[1]Loan+card -16'!P10+'[1]X-sell по базе -16'!P10+'[1]Up-sell 16'!P10</f>
        <v>8062.5</v>
      </c>
      <c r="Q8" s="28">
        <f>'[1]BT-refinance-16'!Q10+'[1]Loan+card -16'!Q10+'[1]X-sell по базе -16'!Q10+'[1]Up-sell 16'!Q10</f>
        <v>15832.5</v>
      </c>
      <c r="R8" s="28">
        <f>'[1]BT-refinance-16'!R10+'[1]Loan+card -16'!R10+'[1]X-sell по базе -16'!R10+'[1]Up-sell 16'!R10</f>
        <v>15832.5</v>
      </c>
      <c r="S8" s="28">
        <f>'[1]BT-refinance-16'!S10+'[1]Loan+card -16'!S10+'[1]X-sell по базе -16'!S10+'[1]Up-sell 16'!S10</f>
        <v>15832.5</v>
      </c>
      <c r="T8" s="28">
        <f>'[1]BT-refinance-16'!T10+'[1]Loan+card -16'!T10+'[1]X-sell по базе -16'!T10+'[1]Up-sell 16'!T10</f>
        <v>15832.5</v>
      </c>
      <c r="U8" s="28">
        <f>'[1]BT-refinance-16'!U10+'[1]Loan+card -16'!U10+'[1]X-sell по базе -16'!U10+'[1]Up-sell 16'!U10</f>
        <v>17722.5</v>
      </c>
      <c r="V8" s="28">
        <f>'[1]BT-refinance-16'!V10+'[1]Loan+card -16'!V10+'[1]X-sell по базе -16'!V10+'[1]Up-sell 16'!V10</f>
        <v>17722.5</v>
      </c>
      <c r="W8" s="28">
        <f>'[1]BT-refinance-16'!W10+'[1]Loan+card -16'!W10+'[1]X-sell по базе -16'!W10+'[1]Up-sell 16'!W10</f>
        <v>17722.5</v>
      </c>
      <c r="X8" s="28">
        <f>'[1]BT-refinance-16'!X10+'[1]Loan+card -16'!X10+'[1]X-sell по базе -16'!X10+'[1]Up-sell 16'!X10</f>
        <v>17722.5</v>
      </c>
      <c r="Y8" s="28">
        <f>'[1]BT-refinance-16'!Y10+'[1]Loan+card -16'!Y10+'[1]X-sell по базе -16'!Y10+'[1]Up-sell 16'!Y10</f>
        <v>17722.5</v>
      </c>
      <c r="Z8" s="28">
        <f>'[1]BT-refinance-16'!Z10+'[1]Loan+card -16'!Z10+'[1]X-sell по базе -16'!Z10+'[1]Up-sell 16'!Z10</f>
        <v>17722.5</v>
      </c>
      <c r="AA8" s="28">
        <f>'[1]BT-refinance-16'!AA10+'[1]Loan+card -16'!AA10+'[1]X-sell по базе -16'!AA10+'[1]Up-sell 16'!AA10</f>
        <v>17722.5</v>
      </c>
      <c r="AB8" s="28">
        <f>'[1]BT-refinance-16'!AB10+'[1]Loan+card -16'!AB10+'[1]X-sell по базе -16'!AB10+'[1]Up-sell 16'!AB10</f>
        <v>17722.5</v>
      </c>
      <c r="AC8" s="28">
        <f>'[1]BT-refinance-16'!AC10+'[1]Loan+card -16'!AC10+'[1]X-sell по базе -16'!AC10+'[1]Up-sell 16'!AC10</f>
        <v>17722.5</v>
      </c>
      <c r="AD8" s="28">
        <f>'[1]BT-refinance-16'!AD10+'[1]Loan+card -16'!AD10+'[1]X-sell по базе -16'!AD10+'[1]Up-sell 16'!AD10</f>
        <v>17722.5</v>
      </c>
      <c r="AE8" s="28">
        <f>'[1]BT-refinance-16'!AE10+'[1]Loan+card -16'!AE10+'[1]X-sell по базе -16'!AE10+'[1]Up-sell 16'!AE10</f>
        <v>17722.5</v>
      </c>
      <c r="AF8" s="28">
        <f>'[1]BT-refinance-16'!AF10+'[1]Loan+card -16'!AF10+'[1]X-sell по базе -16'!AF10+'[1]Up-sell 16'!AF10</f>
        <v>17722.5</v>
      </c>
      <c r="AG8" s="28">
        <f>'[1]BT-refinance-16'!AG10+'[1]Loan+card -16'!AG10+'[1]X-sell по базе -16'!AG10+'[1]Up-sell 16'!AG10</f>
        <v>19612.5</v>
      </c>
      <c r="AH8" s="28">
        <f>'[1]BT-refinance-16'!AH10+'[1]Loan+card -16'!AH10+'[1]X-sell по базе -16'!AH10+'[1]Up-sell 16'!AH10</f>
        <v>19612.5</v>
      </c>
      <c r="AI8" s="28">
        <f>'[1]BT-refinance-16'!AI10+'[1]Loan+card -16'!AI10+'[1]X-sell по базе -16'!AI10+'[1]Up-sell 16'!AI10</f>
        <v>19612.5</v>
      </c>
      <c r="AJ8" s="28">
        <f>'[1]BT-refinance-16'!AJ10+'[1]Loan+card -16'!AJ10+'[1]X-sell по базе -16'!AJ10+'[1]Up-sell 16'!AJ10</f>
        <v>19612.5</v>
      </c>
      <c r="AK8" s="28">
        <f>'[1]BT-refinance-16'!AK10+'[1]Loan+card -16'!AK10+'[1]X-sell по базе -16'!AK10+'[1]Up-sell 16'!AK10</f>
        <v>19612.5</v>
      </c>
      <c r="AL8" s="28">
        <f>'[1]BT-refinance-16'!AL10+'[1]Loan+card -16'!AL10+'[1]X-sell по базе -16'!AL10+'[1]Up-sell 16'!AL10</f>
        <v>19612.5</v>
      </c>
      <c r="AM8" s="28">
        <f>'[1]BT-refinance-16'!AM10+'[1]Loan+card -16'!AM10+'[1]X-sell по базе -16'!AM10+'[1]Up-sell 16'!AM10</f>
        <v>19612.5</v>
      </c>
    </row>
    <row r="9" spans="1:39" x14ac:dyDescent="0.2">
      <c r="A9" s="29"/>
      <c r="B9" s="28" t="s">
        <v>19</v>
      </c>
      <c r="C9" s="22"/>
      <c r="D9" s="28">
        <f>'[1]BT-refinance-16'!D11+'[1]Loan+card -16'!D11+'[1]X-sell по базе -16'!D11+'[1]Up-sell 16'!D11</f>
        <v>0.55587600000000004</v>
      </c>
      <c r="E9" s="28">
        <f>'[1]BT-refinance-16'!E11+'[1]Loan+card -16'!E11+'[1]X-sell по базе -16'!E11+'[1]Up-sell 16'!E11</f>
        <v>0</v>
      </c>
      <c r="F9" s="28">
        <f>'[1]BT-refinance-16'!F11+'[1]Loan+card -16'!F11+'[1]X-sell по базе -16'!F11+'[1]Up-sell 16'!F11</f>
        <v>23.814</v>
      </c>
      <c r="G9" s="28">
        <f>'[1]BT-refinance-16'!G11+'[1]Loan+card -16'!G11+'[1]X-sell по базе -16'!G11+'[1]Up-sell 16'!G11</f>
        <v>170.1</v>
      </c>
      <c r="H9" s="28">
        <f>'[1]BT-refinance-16'!H11+'[1]Loan+card -16'!H11+'[1]X-sell по базе -16'!H11+'[1]Up-sell 16'!H11</f>
        <v>680.4</v>
      </c>
      <c r="I9" s="28">
        <f>'[1]BT-refinance-16'!I11+'[1]Loan+card -16'!I11+'[1]X-sell по базе -16'!I11+'[1]Up-sell 16'!I11</f>
        <v>1162.3499999999999</v>
      </c>
      <c r="J9" s="28">
        <f>'[1]BT-refinance-16'!J11+'[1]Loan+card -16'!J11+'[1]X-sell по базе -16'!J11+'[1]Up-sell 16'!J11</f>
        <v>3543.7499999999995</v>
      </c>
      <c r="K9" s="28">
        <f>'[1]BT-refinance-16'!K11+'[1]Loan+card -16'!K11+'[1]X-sell по базе -16'!K11+'[1]Up-sell 16'!K11</f>
        <v>3746.2499999999995</v>
      </c>
      <c r="L9" s="28">
        <f>'[1]BT-refinance-16'!L11+'[1]Loan+card -16'!L11+'[1]X-sell по базе -16'!L11+'[1]Up-sell 16'!L11</f>
        <v>3746.2499999999995</v>
      </c>
      <c r="M9" s="28">
        <f>'[1]BT-refinance-16'!M11+'[1]Loan+card -16'!M11+'[1]X-sell по базе -16'!M11+'[1]Up-sell 16'!M11</f>
        <v>7256.25</v>
      </c>
      <c r="N9" s="28">
        <f>'[1]BT-refinance-16'!N11+'[1]Loan+card -16'!N11+'[1]X-sell по базе -16'!N11+'[1]Up-sell 16'!N11</f>
        <v>7256.25</v>
      </c>
      <c r="O9" s="28">
        <f>'[1]BT-refinance-16'!O11+'[1]Loan+card -16'!O11+'[1]X-sell по базе -16'!O11+'[1]Up-sell 16'!O11</f>
        <v>7256.25</v>
      </c>
      <c r="P9" s="28">
        <f>'[1]BT-refinance-16'!P11+'[1]Loan+card -16'!P11+'[1]X-sell по базе -16'!P11+'[1]Up-sell 16'!P11</f>
        <v>7256.25</v>
      </c>
      <c r="Q9" s="28">
        <f>'[1]BT-refinance-16'!Q11+'[1]Loan+card -16'!Q11+'[1]X-sell по базе -16'!Q11+'[1]Up-sell 16'!Q11</f>
        <v>14249.25</v>
      </c>
      <c r="R9" s="28">
        <f>'[1]BT-refinance-16'!R11+'[1]Loan+card -16'!R11+'[1]X-sell по базе -16'!R11+'[1]Up-sell 16'!R11</f>
        <v>14249.25</v>
      </c>
      <c r="S9" s="28">
        <f>'[1]BT-refinance-16'!S11+'[1]Loan+card -16'!S11+'[1]X-sell по базе -16'!S11+'[1]Up-sell 16'!S11</f>
        <v>14249.25</v>
      </c>
      <c r="T9" s="28">
        <f>'[1]BT-refinance-16'!T11+'[1]Loan+card -16'!T11+'[1]X-sell по базе -16'!T11+'[1]Up-sell 16'!T11</f>
        <v>14249.25</v>
      </c>
      <c r="U9" s="28">
        <f>'[1]BT-refinance-16'!U11+'[1]Loan+card -16'!U11+'[1]X-sell по базе -16'!U11+'[1]Up-sell 16'!U11</f>
        <v>15950.25</v>
      </c>
      <c r="V9" s="28">
        <f>'[1]BT-refinance-16'!V11+'[1]Loan+card -16'!V11+'[1]X-sell по базе -16'!V11+'[1]Up-sell 16'!V11</f>
        <v>15950.25</v>
      </c>
      <c r="W9" s="28">
        <f>'[1]BT-refinance-16'!W11+'[1]Loan+card -16'!W11+'[1]X-sell по базе -16'!W11+'[1]Up-sell 16'!W11</f>
        <v>15950.25</v>
      </c>
      <c r="X9" s="28">
        <f>'[1]BT-refinance-16'!X11+'[1]Loan+card -16'!X11+'[1]X-sell по базе -16'!X11+'[1]Up-sell 16'!X11</f>
        <v>15950.25</v>
      </c>
      <c r="Y9" s="28">
        <f>'[1]BT-refinance-16'!Y11+'[1]Loan+card -16'!Y11+'[1]X-sell по базе -16'!Y11+'[1]Up-sell 16'!Y11</f>
        <v>15950.25</v>
      </c>
      <c r="Z9" s="28">
        <f>'[1]BT-refinance-16'!Z11+'[1]Loan+card -16'!Z11+'[1]X-sell по базе -16'!Z11+'[1]Up-sell 16'!Z11</f>
        <v>15950.25</v>
      </c>
      <c r="AA9" s="28">
        <f>'[1]BT-refinance-16'!AA11+'[1]Loan+card -16'!AA11+'[1]X-sell по базе -16'!AA11+'[1]Up-sell 16'!AA11</f>
        <v>15950.25</v>
      </c>
      <c r="AB9" s="28">
        <f>'[1]BT-refinance-16'!AB11+'[1]Loan+card -16'!AB11+'[1]X-sell по базе -16'!AB11+'[1]Up-sell 16'!AB11</f>
        <v>15950.25</v>
      </c>
      <c r="AC9" s="28">
        <f>'[1]BT-refinance-16'!AC11+'[1]Loan+card -16'!AC11+'[1]X-sell по базе -16'!AC11+'[1]Up-sell 16'!AC11</f>
        <v>15950.25</v>
      </c>
      <c r="AD9" s="28">
        <f>'[1]BT-refinance-16'!AD11+'[1]Loan+card -16'!AD11+'[1]X-sell по базе -16'!AD11+'[1]Up-sell 16'!AD11</f>
        <v>15950.25</v>
      </c>
      <c r="AE9" s="28">
        <f>'[1]BT-refinance-16'!AE11+'[1]Loan+card -16'!AE11+'[1]X-sell по базе -16'!AE11+'[1]Up-sell 16'!AE11</f>
        <v>15950.25</v>
      </c>
      <c r="AF9" s="28">
        <f>'[1]BT-refinance-16'!AF11+'[1]Loan+card -16'!AF11+'[1]X-sell по базе -16'!AF11+'[1]Up-sell 16'!AF11</f>
        <v>15950.25</v>
      </c>
      <c r="AG9" s="28">
        <f>'[1]BT-refinance-16'!AG11+'[1]Loan+card -16'!AG11+'[1]X-sell по базе -16'!AG11+'[1]Up-sell 16'!AG11</f>
        <v>17651.25</v>
      </c>
      <c r="AH9" s="28">
        <f>'[1]BT-refinance-16'!AH11+'[1]Loan+card -16'!AH11+'[1]X-sell по базе -16'!AH11+'[1]Up-sell 16'!AH11</f>
        <v>17651.25</v>
      </c>
      <c r="AI9" s="28">
        <f>'[1]BT-refinance-16'!AI11+'[1]Loan+card -16'!AI11+'[1]X-sell по базе -16'!AI11+'[1]Up-sell 16'!AI11</f>
        <v>17651.25</v>
      </c>
      <c r="AJ9" s="28">
        <f>'[1]BT-refinance-16'!AJ11+'[1]Loan+card -16'!AJ11+'[1]X-sell по базе -16'!AJ11+'[1]Up-sell 16'!AJ11</f>
        <v>17651.25</v>
      </c>
      <c r="AK9" s="28">
        <f>'[1]BT-refinance-16'!AK11+'[1]Loan+card -16'!AK11+'[1]X-sell по базе -16'!AK11+'[1]Up-sell 16'!AK11</f>
        <v>17651.25</v>
      </c>
      <c r="AL9" s="28">
        <f>'[1]BT-refinance-16'!AL11+'[1]Loan+card -16'!AL11+'[1]X-sell по базе -16'!AL11+'[1]Up-sell 16'!AL11</f>
        <v>17651.25</v>
      </c>
      <c r="AM9" s="28">
        <f>'[1]BT-refinance-16'!AM11+'[1]Loan+card -16'!AM11+'[1]X-sell по базе -16'!AM11+'[1]Up-sell 16'!AM11</f>
        <v>17651.25</v>
      </c>
    </row>
    <row r="10" spans="1:39" x14ac:dyDescent="0.2">
      <c r="A10" s="28" t="s">
        <v>30</v>
      </c>
      <c r="B10" s="28"/>
      <c r="C10" s="22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x14ac:dyDescent="0.2">
      <c r="A11" s="28" t="s">
        <v>18</v>
      </c>
      <c r="B11" s="29"/>
      <c r="C11" s="2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x14ac:dyDescent="0.2">
      <c r="A12" s="28" t="s">
        <v>17</v>
      </c>
      <c r="B12" s="28"/>
      <c r="C12" s="22"/>
      <c r="D12" s="28">
        <f>'[1]BT-refinance-16'!D14+'[1]Loan+card -16'!D14+'[1]X-sell по базе -16'!D14+'[1]Up-sell 16'!D14</f>
        <v>0.55587600000000004</v>
      </c>
      <c r="E12" s="28">
        <f>'[1]BT-refinance-16'!E14+'[1]Loan+card -16'!E14+'[1]X-sell по базе -16'!E14+'[1]Up-sell 16'!E14</f>
        <v>0.53364096000000005</v>
      </c>
      <c r="F12" s="28">
        <f>'[1]BT-refinance-16'!F14+'[1]Loan+card -16'!F14+'[1]X-sell по базе -16'!F14+'[1]Up-sell 16'!F14</f>
        <v>24.326295321599996</v>
      </c>
      <c r="G12" s="28">
        <f>'[1]BT-refinance-16'!G14+'[1]Loan+card -16'!G14+'[1]X-sell по базе -16'!G14+'[1]Up-sell 16'!G14</f>
        <v>193.45324350873602</v>
      </c>
      <c r="H12" s="28">
        <f>'[1]BT-refinance-16'!H14+'[1]Loan+card -16'!H14+'[1]X-sell по базе -16'!H14+'[1]Up-sell 16'!H14</f>
        <v>866.11511376838655</v>
      </c>
      <c r="I12" s="28">
        <f>'[1]BT-refinance-16'!I14+'[1]Loan+card -16'!I14+'[1]X-sell по базе -16'!I14+'[1]Up-sell 16'!I14</f>
        <v>1993.8205092176513</v>
      </c>
      <c r="J12" s="28">
        <f>'[1]BT-refinance-16'!J14+'[1]Loan+card -16'!J14+'[1]X-sell по базе -16'!J14+'[1]Up-sell 16'!J14</f>
        <v>5457.8176888489443</v>
      </c>
      <c r="K12" s="28">
        <f>'[1]BT-refinance-16'!K14+'[1]Loan+card -16'!K14+'[1]X-sell по базе -16'!K14+'[1]Up-sell 16'!K14</f>
        <v>8985.7549812949856</v>
      </c>
      <c r="L12" s="28">
        <f>'[1]BT-refinance-16'!L14+'[1]Loan+card -16'!L14+'[1]X-sell по базе -16'!L14+'[1]Up-sell 16'!L14</f>
        <v>12372.574782043184</v>
      </c>
      <c r="M12" s="28">
        <f>'[1]BT-refinance-16'!M14+'[1]Loan+card -16'!M14+'[1]X-sell по базе -16'!M14+'[1]Up-sell 16'!M14</f>
        <v>19133.921790761455</v>
      </c>
      <c r="N12" s="28">
        <f>'[1]BT-refinance-16'!N14+'[1]Loan+card -16'!N14+'[1]X-sell по базе -16'!N14+'[1]Up-sell 16'!N14</f>
        <v>25624.814919130997</v>
      </c>
      <c r="O12" s="28">
        <f>'[1]BT-refinance-16'!O14+'[1]Loan+card -16'!O14+'[1]X-sell по базе -16'!O14+'[1]Up-sell 16'!O14</f>
        <v>31856.072322365759</v>
      </c>
      <c r="P12" s="28">
        <f>'[1]BT-refinance-16'!P14+'[1]Loan+card -16'!P14+'[1]X-sell по базе -16'!P14+'[1]Up-sell 16'!P14</f>
        <v>37838.07942947113</v>
      </c>
      <c r="Q12" s="28">
        <f>'[1]BT-refinance-16'!Q14+'[1]Loan+card -16'!Q14+'[1]X-sell по базе -16'!Q14+'[1]Up-sell 16'!Q14</f>
        <v>50573.806252292277</v>
      </c>
      <c r="R12" s="28">
        <f>'[1]BT-refinance-16'!R14+'[1]Loan+card -16'!R14+'[1]X-sell по базе -16'!R14+'[1]Up-sell 16'!R14</f>
        <v>62800.104002200584</v>
      </c>
      <c r="S12" s="28">
        <f>'[1]BT-refinance-16'!S14+'[1]Loan+card -16'!S14+'[1]X-sell по базе -16'!S14+'[1]Up-sell 16'!S14</f>
        <v>74537.349842112555</v>
      </c>
      <c r="T12" s="28">
        <f>'[1]BT-refinance-16'!T14+'[1]Loan+card -16'!T14+'[1]X-sell по базе -16'!T14+'[1]Up-sell 16'!T14</f>
        <v>85805.105848428051</v>
      </c>
      <c r="U12" s="28">
        <f>'[1]BT-refinance-16'!U14+'[1]Loan+card -16'!U14+'[1]X-sell по базе -16'!U14+'[1]Up-sell 16'!U14</f>
        <v>98323.151614490911</v>
      </c>
      <c r="V12" s="28">
        <f>'[1]BT-refinance-16'!V14+'[1]Loan+card -16'!V14+'[1]X-sell по базе -16'!V14+'[1]Up-sell 16'!V14</f>
        <v>110340.47554991127</v>
      </c>
      <c r="W12" s="28">
        <f>'[1]BT-refinance-16'!W14+'[1]Loan+card -16'!W14+'[1]X-sell по базе -16'!W14+'[1]Up-sell 16'!W14</f>
        <v>121877.10652791483</v>
      </c>
      <c r="X12" s="28">
        <f>'[1]BT-refinance-16'!X14+'[1]Loan+card -16'!X14+'[1]X-sell по базе -16'!X14+'[1]Up-sell 16'!X14</f>
        <v>132952.27226679822</v>
      </c>
      <c r="Y12" s="28">
        <f>'[1]BT-refinance-16'!Y14+'[1]Loan+card -16'!Y14+'[1]X-sell по базе -16'!Y14+'[1]Up-sell 16'!Y14</f>
        <v>143584.4313761263</v>
      </c>
      <c r="Z12" s="28">
        <f>'[1]BT-refinance-16'!Z14+'[1]Loan+card -16'!Z14+'[1]X-sell по базе -16'!Z14+'[1]Up-sell 16'!Z14</f>
        <v>153791.30412108122</v>
      </c>
      <c r="AA12" s="28">
        <f>'[1]BT-refinance-16'!AA14+'[1]Loan+card -16'!AA14+'[1]X-sell по базе -16'!AA14+'[1]Up-sell 16'!AA14</f>
        <v>163589.90195623797</v>
      </c>
      <c r="AB12" s="28">
        <f>'[1]BT-refinance-16'!AB14+'[1]Loan+card -16'!AB14+'[1]X-sell по базе -16'!AB14+'[1]Up-sell 16'!AB14</f>
        <v>172996.55587798843</v>
      </c>
      <c r="AC12" s="28">
        <f>'[1]BT-refinance-16'!AC14+'[1]Loan+card -16'!AC14+'[1]X-sell по базе -16'!AC14+'[1]Up-sell 16'!AC14</f>
        <v>182026.94364286892</v>
      </c>
      <c r="AD12" s="28">
        <f>'[1]BT-refinance-16'!AD14+'[1]Loan+card -16'!AD14+'[1]X-sell по базе -16'!AD14+'[1]Up-sell 16'!AD14</f>
        <v>190696.11589715414</v>
      </c>
      <c r="AE12" s="28">
        <f>'[1]BT-refinance-16'!AE14+'[1]Loan+card -16'!AE14+'[1]X-sell по базе -16'!AE14+'[1]Up-sell 16'!AE14</f>
        <v>199018.521261268</v>
      </c>
      <c r="AF12" s="28">
        <f>'[1]BT-refinance-16'!AF14+'[1]Loan+card -16'!AF14+'[1]X-sell по базе -16'!AF14+'[1]Up-sell 16'!AF14</f>
        <v>207008.03041081724</v>
      </c>
      <c r="AG12" s="28">
        <f>'[1]BT-refinance-16'!AG14+'[1]Loan+card -16'!AG14+'[1]X-sell по базе -16'!AG14+'[1]Up-sell 16'!AG14</f>
        <v>216378.95919438454</v>
      </c>
      <c r="AH12" s="28">
        <f>'[1]BT-refinance-16'!AH14+'[1]Loan+card -16'!AH14+'[1]X-sell по базе -16'!AH14+'[1]Up-sell 16'!AH14</f>
        <v>225375.05082660913</v>
      </c>
      <c r="AI12" s="28">
        <f>'[1]BT-refinance-16'!AI14+'[1]Loan+card -16'!AI14+'[1]X-sell по базе -16'!AI14+'[1]Up-sell 16'!AI14</f>
        <v>234011.29879354479</v>
      </c>
      <c r="AJ12" s="28">
        <f>'[1]BT-refinance-16'!AJ14+'[1]Loan+card -16'!AJ14+'[1]X-sell по базе -16'!AJ14+'[1]Up-sell 16'!AJ14</f>
        <v>242302.096841803</v>
      </c>
      <c r="AK12" s="28">
        <f>'[1]BT-refinance-16'!AK14+'[1]Loan+card -16'!AK14+'[1]X-sell по базе -16'!AK14+'[1]Up-sell 16'!AK14</f>
        <v>250261.26296813085</v>
      </c>
      <c r="AL12" s="28">
        <f>'[1]BT-refinance-16'!AL14+'[1]Loan+card -16'!AL14+'[1]X-sell по базе -16'!AL14+'[1]Up-sell 16'!AL14</f>
        <v>257902.06244940561</v>
      </c>
      <c r="AM12" s="28">
        <f>'[1]BT-refinance-16'!AM14+'[1]Loan+card -16'!AM14+'[1]X-sell по базе -16'!AM14+'[1]Up-sell 16'!AM14</f>
        <v>265237.22995142936</v>
      </c>
    </row>
    <row r="13" spans="1:39" x14ac:dyDescent="0.2">
      <c r="A13" s="58"/>
      <c r="B13" s="33"/>
      <c r="C13" s="32"/>
      <c r="D13" s="31">
        <f>'[1]BT-refinance-16'!D15+'[1]Loan+card -16'!D15+'[1]X-sell по базе -16'!D15+'[1]Up-sell 16'!D15</f>
        <v>24.379163999999999</v>
      </c>
      <c r="E13" s="31">
        <f>'[1]BT-refinance-16'!E15+'[1]Loan+card -16'!E15+'[1]X-sell по базе -16'!E15+'[1]Up-sell 16'!E15</f>
        <v>23.403997440000005</v>
      </c>
      <c r="F13" s="31">
        <f>'[1]BT-refinance-16'!F15+'[1]Loan+card -16'!F15+'[1]X-sell по базе -16'!F15+'[1]Up-sell 16'!F15</f>
        <v>951.21383754239992</v>
      </c>
      <c r="G13" s="31">
        <f>'[1]BT-refinance-16'!G15+'[1]Loan+card -16'!G15+'[1]X-sell по базе -16'!G15+'[1]Up-sell 16'!G15</f>
        <v>7547.0652840407038</v>
      </c>
      <c r="H13" s="31">
        <f>'[1]BT-refinance-16'!H15+'[1]Loan+card -16'!H15+'[1]X-sell по базе -16'!H15+'[1]Up-sell 16'!H15</f>
        <v>33780.782672679081</v>
      </c>
      <c r="I13" s="31">
        <f>'[1]BT-refinance-16'!I15+'[1]Loan+card -16'!I15+'[1]X-sell по базе -16'!I15+'[1]Up-sell 16'!I15</f>
        <v>77761.201365771922</v>
      </c>
      <c r="J13" s="31">
        <f>'[1]BT-refinance-16'!J15+'[1]Loan+card -16'!J15+'[1]X-sell по базе -16'!J15+'[1]Up-sell 16'!J15</f>
        <v>212857.00331114102</v>
      </c>
      <c r="K13" s="31">
        <f>'[1]BT-refinance-16'!K15+'[1]Loan+card -16'!K15+'[1]X-sell по базе -16'!K15+'[1]Up-sell 16'!K15</f>
        <v>356723.97317869536</v>
      </c>
      <c r="L13" s="31">
        <f>'[1]BT-refinance-16'!L15+'[1]Loan+card -16'!L15+'[1]X-sell по базе -16'!L15+'[1]Up-sell 16'!L15</f>
        <v>494836.26425154746</v>
      </c>
      <c r="M13" s="31">
        <f>'[1]BT-refinance-16'!M15+'[1]Loan+card -16'!M15+'[1]X-sell по базе -16'!M15+'[1]Up-sell 16'!M15</f>
        <v>690604.0636814856</v>
      </c>
      <c r="N13" s="31">
        <f>'[1]BT-refinance-16'!N15+'[1]Loan+card -16'!N15+'[1]X-sell по базе -16'!N15+'[1]Up-sell 16'!N15</f>
        <v>878541.15113422612</v>
      </c>
      <c r="O13" s="31">
        <f>'[1]BT-refinance-16'!O15+'[1]Loan+card -16'!O15+'[1]X-sell по базе -16'!O15+'[1]Up-sell 16'!O15</f>
        <v>1058960.7550888569</v>
      </c>
      <c r="P13" s="31">
        <f>'[1]BT-refinance-16'!P15+'[1]Loan+card -16'!P15+'[1]X-sell по базе -16'!P15+'[1]Up-sell 16'!P15</f>
        <v>1232163.5748853027</v>
      </c>
      <c r="Q13" s="31">
        <f>'[1]BT-refinance-16'!Q15+'[1]Loan+card -16'!Q15+'[1]X-sell по базе -16'!Q15+'[1]Up-sell 16'!Q15</f>
        <v>1631475.2818898906</v>
      </c>
      <c r="R13" s="31">
        <f>'[1]BT-refinance-16'!R15+'[1]Loan+card -16'!R15+'[1]X-sell по базе -16'!R15+'[1]Up-sell 16'!R15</f>
        <v>2014814.5206142948</v>
      </c>
      <c r="S13" s="31">
        <f>'[1]BT-refinance-16'!S15+'[1]Loan+card -16'!S15+'[1]X-sell по базе -16'!S15+'[1]Up-sell 16'!S15</f>
        <v>2382820.1897897227</v>
      </c>
      <c r="T13" s="31">
        <f>'[1]BT-refinance-16'!T15+'[1]Loan+card -16'!T15+'[1]X-sell по базе -16'!T15+'[1]Up-sell 16'!T15</f>
        <v>2736105.632198134</v>
      </c>
      <c r="U13" s="31">
        <f>'[1]BT-refinance-16'!U15+'[1]Loan+card -16'!U15+'[1]X-sell по базе -16'!U15+'[1]Up-sell 16'!U15</f>
        <v>3141598.6569102081</v>
      </c>
      <c r="V13" s="31">
        <f>'[1]BT-refinance-16'!V15+'[1]Loan+card -16'!V15+'[1]X-sell по базе -16'!V15+'[1]Up-sell 16'!V15</f>
        <v>3530871.9606337999</v>
      </c>
      <c r="W13" s="31">
        <f>'[1]BT-refinance-16'!W15+'[1]Loan+card -16'!W15+'[1]X-sell по базе -16'!W15+'[1]Up-sell 16'!W15</f>
        <v>3904574.3322084472</v>
      </c>
      <c r="X13" s="31">
        <f>'[1]BT-refinance-16'!X15+'[1]Loan+card -16'!X15+'[1]X-sell по базе -16'!X15+'[1]Up-sell 16'!X15</f>
        <v>4263328.6089201095</v>
      </c>
      <c r="Y13" s="31">
        <f>'[1]BT-refinance-16'!Y15+'[1]Loan+card -16'!Y15+'[1]X-sell по базе -16'!Y15+'[1]Up-sell 16'!Y15</f>
        <v>4607732.7145633046</v>
      </c>
      <c r="Z13" s="31">
        <f>'[1]BT-refinance-16'!Z15+'[1]Loan+card -16'!Z15+'[1]X-sell по базе -16'!Z15+'[1]Up-sell 16'!Z15</f>
        <v>4938360.6559807723</v>
      </c>
      <c r="AA13" s="31">
        <f>'[1]BT-refinance-16'!AA15+'[1]Loan+card -16'!AA15+'[1]X-sell по базе -16'!AA15+'[1]Up-sell 16'!AA15</f>
        <v>5255763.4797415407</v>
      </c>
      <c r="AB13" s="31">
        <f>'[1]BT-refinance-16'!AB15+'[1]Loan+card -16'!AB15+'[1]X-sell по базе -16'!AB15+'[1]Up-sell 16'!AB15</f>
        <v>5560470.1905518789</v>
      </c>
      <c r="AC13" s="31">
        <f>'[1]BT-refinance-16'!AC15+'[1]Loan+card -16'!AC15+'[1]X-sell по базе -16'!AC15+'[1]Up-sell 16'!AC15</f>
        <v>5852988.6329298038</v>
      </c>
      <c r="AD13" s="31">
        <f>'[1]BT-refinance-16'!AD15+'[1]Loan+card -16'!AD15+'[1]X-sell по базе -16'!AD15+'[1]Up-sell 16'!AD15</f>
        <v>6133806.3376126112</v>
      </c>
      <c r="AE13" s="31">
        <f>'[1]BT-refinance-16'!AE15+'[1]Loan+card -16'!AE15+'[1]X-sell по базе -16'!AE15+'[1]Up-sell 16'!AE15</f>
        <v>6403391.3341081068</v>
      </c>
      <c r="AF13" s="31">
        <f>'[1]BT-refinance-16'!AF15+'[1]Loan+card -16'!AF15+'[1]X-sell по базе -16'!AF15+'[1]Up-sell 16'!AF15</f>
        <v>6662192.9307437828</v>
      </c>
      <c r="AG13" s="31">
        <f>'[1]BT-refinance-16'!AG15+'[1]Loan+card -16'!AG15+'[1]X-sell по базе -16'!AG15+'[1]Up-sell 16'!AG15</f>
        <v>6976981.4635140309</v>
      </c>
      <c r="AH13" s="31">
        <f>'[1]BT-refinance-16'!AH15+'[1]Loan+card -16'!AH15+'[1]X-sell по базе -16'!AH15+'[1]Up-sell 16'!AH15</f>
        <v>7279178.4549734686</v>
      </c>
      <c r="AI13" s="31">
        <f>'[1]BT-refinance-16'!AI15+'[1]Loan+card -16'!AI15+'[1]X-sell по базе -16'!AI15+'[1]Up-sell 16'!AI15</f>
        <v>7569287.5667745294</v>
      </c>
      <c r="AJ13" s="31">
        <f>'[1]BT-refinance-16'!AJ15+'[1]Loan+card -16'!AJ15+'[1]X-sell по базе -16'!AJ15+'[1]Up-sell 16'!AJ15</f>
        <v>7847792.3141035484</v>
      </c>
      <c r="AK13" s="31">
        <f>'[1]BT-refinance-16'!AK15+'[1]Loan+card -16'!AK15+'[1]X-sell по базе -16'!AK15+'[1]Up-sell 16'!AK15</f>
        <v>8115156.8715394065</v>
      </c>
      <c r="AL13" s="31">
        <f>'[1]BT-refinance-16'!AL15+'[1]Loan+card -16'!AL15+'[1]X-sell по базе -16'!AL15+'[1]Up-sell 16'!AL15</f>
        <v>8371826.8466778295</v>
      </c>
      <c r="AM13" s="31">
        <f>'[1]BT-refinance-16'!AM15+'[1]Loan+card -16'!AM15+'[1]X-sell по базе -16'!AM15+'[1]Up-sell 16'!AM15</f>
        <v>8618230.0228107162</v>
      </c>
    </row>
    <row r="14" spans="1:39" x14ac:dyDescent="0.2">
      <c r="A14" s="28" t="s">
        <v>16</v>
      </c>
      <c r="B14" s="28"/>
      <c r="C14" s="22"/>
      <c r="D14" s="30">
        <f>'[1]BT-refinance-16'!D16+'[1]Loan+card -16'!D16+'[1]X-sell по базе -16'!D16+'[1]Up-sell 16'!D16</f>
        <v>24.379163999999999</v>
      </c>
      <c r="E14" s="30">
        <f>'[1]BT-refinance-16'!E16+'[1]Loan+card -16'!E16+'[1]X-sell по базе -16'!E16+'[1]Up-sell 16'!E16</f>
        <v>0.85762800000000006</v>
      </c>
      <c r="F14" s="30">
        <f>'[1]BT-refinance-16'!F16+'[1]Loan+card -16'!F16+'[1]X-sell по базе -16'!F16+'[1]Up-sell 16'!F16</f>
        <v>1429.6633228799997</v>
      </c>
      <c r="G14" s="30">
        <f>'[1]BT-refinance-16'!G16+'[1]Loan+card -16'!G16+'[1]X-sell по базе -16'!G16+'[1]Up-sell 16'!G16</f>
        <v>10278.2323899648</v>
      </c>
      <c r="H14" s="30">
        <f>'[1]BT-refinance-16'!H16+'[1]Loan+card -16'!H16+'[1]X-sell по базе -16'!H16+'[1]Up-sell 16'!H16</f>
        <v>41403.643094366213</v>
      </c>
      <c r="I14" s="30">
        <f>'[1]BT-refinance-16'!I16+'[1]Loan+card -16'!I16+'[1]X-sell по базе -16'!I16+'[1]Up-sell 16'!I16</f>
        <v>72338.657370591565</v>
      </c>
      <c r="J14" s="30">
        <f>'[1]BT-refinance-16'!J16+'[1]Loan+card -16'!J16+'[1]X-sell по базе -16'!J16+'[1]Up-sell 16'!J16</f>
        <v>218605.80107576787</v>
      </c>
      <c r="K14" s="30">
        <f>'[1]BT-refinance-16'!K16+'[1]Loan+card -16'!K16+'[1]X-sell по базе -16'!K16+'[1]Up-sell 16'!K16</f>
        <v>249247.81903273714</v>
      </c>
      <c r="L14" s="30">
        <f>'[1]BT-refinance-16'!L16+'[1]Loan+card -16'!L16+'[1]X-sell по базе -16'!L16+'[1]Up-sell 16'!L16</f>
        <v>259224.1562714277</v>
      </c>
      <c r="M14" s="30">
        <f>'[1]BT-refinance-16'!M16+'[1]Loan+card -16'!M16+'[1]X-sell по базе -16'!M16+'[1]Up-sell 16'!M16</f>
        <v>374101.44002057053</v>
      </c>
      <c r="N14" s="30">
        <f>'[1]BT-refinance-16'!N16+'[1]Loan+card -16'!N16+'[1]X-sell по базе -16'!N16+'[1]Up-sell 16'!N16</f>
        <v>393825.63241974777</v>
      </c>
      <c r="O14" s="30">
        <f>'[1]BT-refinance-16'!O16+'[1]Loan+card -16'!O16+'[1]X-sell по базе -16'!O16+'[1]Up-sell 16'!O16</f>
        <v>412760.85712295782</v>
      </c>
      <c r="P14" s="30">
        <f>'[1]BT-refinance-16'!P16+'[1]Loan+card -16'!P16+'[1]X-sell по базе -16'!P16+'[1]Up-sell 16'!P16</f>
        <v>430938.67283803952</v>
      </c>
      <c r="Q14" s="30">
        <f>'[1]BT-refinance-16'!Q16+'[1]Loan+card -16'!Q16+'[1]X-sell по базе -16'!Q16+'[1]Up-sell 16'!Q16</f>
        <v>811269.37592451787</v>
      </c>
      <c r="R14" s="30">
        <f>'[1]BT-refinance-16'!R16+'[1]Loan+card -16'!R16+'[1]X-sell по базе -16'!R16+'[1]Up-sell 16'!R16</f>
        <v>849001.05088753719</v>
      </c>
      <c r="S14" s="30">
        <f>'[1]BT-refinance-16'!S16+'[1]Loan+card -16'!S16+'[1]X-sell по базе -16'!S16+'[1]Up-sell 16'!S16</f>
        <v>885223.45885203569</v>
      </c>
      <c r="T14" s="30">
        <f>'[1]BT-refinance-16'!T16+'[1]Loan+card -16'!T16+'[1]X-sell по базе -16'!T16+'[1]Up-sell 16'!T16</f>
        <v>919996.97049795417</v>
      </c>
      <c r="U14" s="30">
        <f>'[1]BT-refinance-16'!U16+'[1]Loan+card -16'!U16+'[1]X-sell по базе -16'!U16+'[1]Up-sell 16'!U16</f>
        <v>1055439.5416780359</v>
      </c>
      <c r="V14" s="30">
        <f>'[1]BT-refinance-16'!V16+'[1]Loan+card -16'!V16+'[1]X-sell по базе -16'!V16+'[1]Up-sell 16'!V16</f>
        <v>1092589.8100109147</v>
      </c>
      <c r="W14" s="30">
        <f>'[1]BT-refinance-16'!W16+'[1]Loan+card -16'!W16+'[1]X-sell по базе -16'!W16+'[1]Up-sell 16'!W16</f>
        <v>1128254.067610478</v>
      </c>
      <c r="X14" s="30">
        <f>'[1]BT-refinance-16'!X16+'[1]Loan+card -16'!X16+'[1]X-sell по базе -16'!X16+'[1]Up-sell 16'!X16</f>
        <v>1162491.7549060588</v>
      </c>
      <c r="Y14" s="30">
        <f>'[1]BT-refinance-16'!Y16+'[1]Loan+card -16'!Y16+'[1]X-sell по базе -16'!Y16+'[1]Up-sell 16'!Y16</f>
        <v>1195359.9347098167</v>
      </c>
      <c r="Z14" s="30">
        <f>'[1]BT-refinance-16'!Z16+'[1]Loan+card -16'!Z16+'[1]X-sell по базе -16'!Z16+'[1]Up-sell 16'!Z16</f>
        <v>1226913.3873214237</v>
      </c>
      <c r="AA14" s="30">
        <f>'[1]BT-refinance-16'!AA16+'[1]Loan+card -16'!AA16+'[1]X-sell по базе -16'!AA16+'[1]Up-sell 16'!AA16</f>
        <v>1257204.7018285668</v>
      </c>
      <c r="AB14" s="30">
        <f>'[1]BT-refinance-16'!AB16+'[1]Loan+card -16'!AB16+'[1]X-sell по базе -16'!AB16+'[1]Up-sell 16'!AB16</f>
        <v>1286284.363755424</v>
      </c>
      <c r="AC14" s="30">
        <f>'[1]BT-refinance-16'!AC16+'[1]Loan+card -16'!AC16+'[1]X-sell по базе -16'!AC16+'[1]Up-sell 16'!AC16</f>
        <v>1314200.8392052071</v>
      </c>
      <c r="AD14" s="30">
        <f>'[1]BT-refinance-16'!AD16+'[1]Loan+card -16'!AD16+'[1]X-sell по базе -16'!AD16+'[1]Up-sell 16'!AD16</f>
        <v>1341000.6556369988</v>
      </c>
      <c r="AE14" s="30">
        <f>'[1]BT-refinance-16'!AE16+'[1]Loan+card -16'!AE16+'[1]X-sell по базе -16'!AE16+'[1]Up-sell 16'!AE16</f>
        <v>1366728.4794115189</v>
      </c>
      <c r="AF14" s="30">
        <f>'[1]BT-refinance-16'!AF16+'[1]Loan+card -16'!AF16+'[1]X-sell по базе -16'!AF16+'[1]Up-sell 16'!AF16</f>
        <v>1391427.1902350581</v>
      </c>
      <c r="AG14" s="30">
        <f>'[1]BT-refinance-16'!AG16+'[1]Loan+card -16'!AG16+'[1]X-sell по базе -16'!AG16+'[1]Up-sell 16'!AG16</f>
        <v>1517197.9526256558</v>
      </c>
      <c r="AH14" s="30">
        <f>'[1]BT-refinance-16'!AH16+'[1]Loan+card -16'!AH16+'[1]X-sell по базе -16'!AH16+'[1]Up-sell 16'!AH16</f>
        <v>1545063.2845206296</v>
      </c>
      <c r="AI14" s="30">
        <f>'[1]BT-refinance-16'!AI16+'[1]Loan+card -16'!AI16+'[1]X-sell по базе -16'!AI16+'[1]Up-sell 16'!AI16</f>
        <v>1571814.0031398044</v>
      </c>
      <c r="AJ14" s="30">
        <f>'[1]BT-refinance-16'!AJ16+'[1]Loan+card -16'!AJ16+'[1]X-sell по базе -16'!AJ16+'[1]Up-sell 16'!AJ16</f>
        <v>1597494.6930142122</v>
      </c>
      <c r="AK14" s="30">
        <f>'[1]BT-refinance-16'!AK16+'[1]Loan+card -16'!AK16+'[1]X-sell по базе -16'!AK16+'[1]Up-sell 16'!AK16</f>
        <v>1622148.1552936435</v>
      </c>
      <c r="AL14" s="30">
        <f>'[1]BT-refinance-16'!AL16+'[1]Loan+card -16'!AL16+'[1]X-sell по базе -16'!AL16+'[1]Up-sell 16'!AL16</f>
        <v>1645815.4790818978</v>
      </c>
      <c r="AM14" s="30">
        <f>'[1]BT-refinance-16'!AM16+'[1]Loan+card -16'!AM16+'[1]X-sell по базе -16'!AM16+'[1]Up-sell 16'!AM16</f>
        <v>1668536.1099186218</v>
      </c>
    </row>
    <row r="15" spans="1:39" x14ac:dyDescent="0.2">
      <c r="A15" s="24" t="s">
        <v>15</v>
      </c>
      <c r="B15" s="21"/>
      <c r="C15" s="22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x14ac:dyDescent="0.2">
      <c r="A16" s="24" t="s">
        <v>14</v>
      </c>
      <c r="B16" s="29"/>
      <c r="C16" s="22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x14ac:dyDescent="0.2">
      <c r="A17" s="19" t="s">
        <v>13</v>
      </c>
      <c r="B17" s="21"/>
      <c r="C17" s="2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x14ac:dyDescent="0.2">
      <c r="A18" s="24" t="s">
        <v>12</v>
      </c>
      <c r="B18" s="2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x14ac:dyDescent="0.2">
      <c r="A19" s="24" t="s">
        <v>11</v>
      </c>
      <c r="B19" s="2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x14ac:dyDescent="0.2">
      <c r="A20" s="24" t="s">
        <v>10</v>
      </c>
      <c r="B20" s="27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x14ac:dyDescent="0.2">
      <c r="A21" s="24" t="s">
        <v>9</v>
      </c>
      <c r="B21" s="2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">
      <c r="A22" s="24" t="s">
        <v>8</v>
      </c>
      <c r="B22" s="2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x14ac:dyDescent="0.2">
      <c r="A23" s="19" t="s">
        <v>7</v>
      </c>
      <c r="B23" s="25"/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x14ac:dyDescent="0.2">
      <c r="A24" s="24" t="s">
        <v>6</v>
      </c>
      <c r="B24" s="23"/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x14ac:dyDescent="0.2">
      <c r="A25" s="19" t="s">
        <v>5</v>
      </c>
      <c r="B25" s="21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2">
      <c r="A26" s="11" t="s">
        <v>4</v>
      </c>
      <c r="B26" s="11">
        <f>O13</f>
        <v>1058960.7550888569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2">
      <c r="A27" s="11" t="s">
        <v>3</v>
      </c>
      <c r="B27" s="11">
        <f>'[1]BT-refinance-16'!B29+'[1]Loan+card -16'!B29+'[1]X-sell по базе -16'!B29+'[1]Up-sell 16'!B29</f>
        <v>163261.08693181624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2">
      <c r="A28" s="11" t="s">
        <v>2</v>
      </c>
      <c r="B28" s="11"/>
      <c r="C28" s="11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</row>
    <row r="29" spans="1:39" x14ac:dyDescent="0.2"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</row>
    <row r="30" spans="1:39" x14ac:dyDescent="0.2"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  <row r="31" spans="1:39" x14ac:dyDescent="0.2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"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4" spans="3:39" x14ac:dyDescent="0.2">
      <c r="C34" s="11"/>
      <c r="D34" s="15"/>
      <c r="E34" s="11"/>
    </row>
    <row r="35" spans="3:39" x14ac:dyDescent="0.2">
      <c r="C35" s="11"/>
      <c r="D35" s="15"/>
      <c r="E35" s="11"/>
    </row>
    <row r="36" spans="3:39" x14ac:dyDescent="0.2">
      <c r="C36" s="11"/>
      <c r="D36" s="15"/>
      <c r="E36" s="11"/>
    </row>
    <row r="37" spans="3:39" x14ac:dyDescent="0.2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3:39" x14ac:dyDescent="0.2">
      <c r="C38" s="11"/>
      <c r="D38" s="11"/>
      <c r="E38" s="11"/>
      <c r="F38" s="11"/>
      <c r="G38" s="11"/>
    </row>
    <row r="39" spans="3:39" x14ac:dyDescent="0.2">
      <c r="C39" s="11"/>
      <c r="D39" s="11"/>
      <c r="E39" s="11"/>
      <c r="F39" s="11"/>
      <c r="G39" s="11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3:39" x14ac:dyDescent="0.2">
      <c r="C40" s="11"/>
      <c r="D40" s="11"/>
      <c r="E40" s="11"/>
      <c r="F40" s="11"/>
      <c r="G40" s="11"/>
    </row>
    <row r="46" spans="3:39" x14ac:dyDescent="0.2">
      <c r="D46" s="14"/>
      <c r="E46" s="14"/>
      <c r="F46" s="14"/>
      <c r="G46" s="14"/>
    </row>
    <row r="47" spans="3:39" x14ac:dyDescent="0.2">
      <c r="D47" s="11"/>
      <c r="E47" s="11"/>
      <c r="F47" s="11"/>
      <c r="G47" s="11"/>
      <c r="H47" s="11"/>
    </row>
    <row r="48" spans="3:39" x14ac:dyDescent="0.2">
      <c r="D48" s="11"/>
      <c r="E48" s="11"/>
      <c r="F48" s="11"/>
      <c r="G48" s="11"/>
      <c r="H48" s="11"/>
    </row>
    <row r="49" spans="4:8" x14ac:dyDescent="0.2">
      <c r="D49" s="11"/>
      <c r="E49" s="11"/>
      <c r="F49" s="11"/>
      <c r="G49" s="11"/>
      <c r="H49" s="11"/>
    </row>
    <row r="50" spans="4:8" x14ac:dyDescent="0.2">
      <c r="D50" s="13"/>
      <c r="E50" s="13"/>
      <c r="F50" s="13"/>
      <c r="G50" s="13"/>
    </row>
    <row r="51" spans="4:8" x14ac:dyDescent="0.2">
      <c r="D51" s="11"/>
      <c r="E51" s="11"/>
      <c r="F51" s="11"/>
      <c r="G51" s="11"/>
      <c r="H51" s="11"/>
    </row>
    <row r="52" spans="4:8" x14ac:dyDescent="0.2">
      <c r="D52" s="11"/>
      <c r="E52" s="11"/>
      <c r="F52" s="11"/>
      <c r="G52" s="11"/>
      <c r="H52" s="11"/>
    </row>
    <row r="53" spans="4:8" x14ac:dyDescent="0.2">
      <c r="D53" s="11"/>
      <c r="E53" s="11"/>
      <c r="F53" s="11"/>
      <c r="G53" s="11"/>
      <c r="H53" s="11"/>
    </row>
    <row r="54" spans="4:8" x14ac:dyDescent="0.2">
      <c r="D54" s="12"/>
      <c r="E54" s="12"/>
      <c r="F54" s="12"/>
      <c r="G54" s="12"/>
    </row>
    <row r="55" spans="4:8" x14ac:dyDescent="0.2">
      <c r="D55" s="11"/>
      <c r="E55" s="11"/>
      <c r="F55" s="11"/>
      <c r="G55" s="11"/>
      <c r="H55" s="11"/>
    </row>
    <row r="56" spans="4:8" x14ac:dyDescent="0.2">
      <c r="D56" s="11"/>
      <c r="E56" s="11"/>
      <c r="F56" s="11"/>
      <c r="G56" s="11"/>
      <c r="H56" s="11"/>
    </row>
    <row r="57" spans="4:8" x14ac:dyDescent="0.2">
      <c r="D57" s="11"/>
      <c r="E57" s="11"/>
      <c r="F57" s="11"/>
      <c r="G57" s="11"/>
      <c r="H57" s="11"/>
    </row>
  </sheetData>
  <hyperlinks>
    <hyperlink ref="A28" r:id="rId1" display="%@ portfolio"/>
  </hyperlinks>
  <pageMargins left="0.75" right="0.75" top="1" bottom="1" header="0.5" footer="0.5"/>
  <pageSetup paperSize="9" fitToHeight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4" sqref="C4"/>
    </sheetView>
  </sheetViews>
  <sheetFormatPr defaultRowHeight="15" x14ac:dyDescent="0.25"/>
  <cols>
    <col min="2" max="2" width="30.140625" customWidth="1"/>
    <col min="3" max="3" width="30.5703125" customWidth="1"/>
    <col min="4" max="5" width="30.140625" customWidth="1"/>
    <col min="6" max="6" width="27.140625" customWidth="1"/>
    <col min="7" max="7" width="20.85546875" customWidth="1"/>
  </cols>
  <sheetData>
    <row r="1" spans="1:7" x14ac:dyDescent="0.25">
      <c r="A1" s="80" t="s">
        <v>29</v>
      </c>
      <c r="B1" s="82" t="s">
        <v>1</v>
      </c>
      <c r="C1" s="84" t="s">
        <v>28</v>
      </c>
      <c r="D1" s="86" t="s">
        <v>27</v>
      </c>
      <c r="E1" s="88" t="s">
        <v>26</v>
      </c>
      <c r="F1" s="90" t="s">
        <v>25</v>
      </c>
      <c r="G1" s="76" t="s">
        <v>24</v>
      </c>
    </row>
    <row r="2" spans="1:7" ht="15.75" thickBot="1" x14ac:dyDescent="0.3">
      <c r="A2" s="81"/>
      <c r="B2" s="83"/>
      <c r="C2" s="85"/>
      <c r="D2" s="87"/>
      <c r="E2" s="89"/>
      <c r="F2" s="91"/>
      <c r="G2" s="77"/>
    </row>
    <row r="3" spans="1:7" ht="37.5" customHeight="1" x14ac:dyDescent="0.25">
      <c r="A3" s="78" t="e">
        <f>#REF!</f>
        <v>#REF!</v>
      </c>
      <c r="B3" s="47" t="e">
        <f>#REF!</f>
        <v>#REF!</v>
      </c>
      <c r="C3" s="48" t="e">
        <f>VLOOKUP(DATE(YEAR(A3),MONTH(A3),DAY(A3)),#REF!,2,0)</f>
        <v>#REF!</v>
      </c>
      <c r="D3" s="49"/>
      <c r="E3" s="49"/>
      <c r="F3" s="49"/>
      <c r="G3" s="50"/>
    </row>
    <row r="4" spans="1:7" ht="27.75" customHeight="1" thickBot="1" x14ac:dyDescent="0.3">
      <c r="A4" s="75"/>
      <c r="B4" s="51" t="e">
        <f>#REF!</f>
        <v>#REF!</v>
      </c>
      <c r="C4" s="45" t="e">
        <f>VLOOKUP(DATE(YEAR(A3),MONTH(A3),DAY(A3)),#REF!,2,0)</f>
        <v>#REF!</v>
      </c>
      <c r="D4" s="6"/>
      <c r="E4" s="6"/>
      <c r="F4" s="6"/>
      <c r="G4" s="7"/>
    </row>
    <row r="5" spans="1:7" ht="26.25" customHeight="1" x14ac:dyDescent="0.25">
      <c r="A5" s="79" t="e">
        <f>A3+1</f>
        <v>#REF!</v>
      </c>
      <c r="B5" s="52" t="e">
        <f>#REF!</f>
        <v>#REF!</v>
      </c>
      <c r="C5" s="4" t="e">
        <f>VLOOKUP(DATE(YEAR(A5),MONTH(A5),DAY(A5)),#REF!,2,0)</f>
        <v>#REF!</v>
      </c>
      <c r="D5" s="4"/>
      <c r="E5" s="4"/>
      <c r="F5" s="40"/>
      <c r="G5" s="5"/>
    </row>
    <row r="6" spans="1:7" ht="27.75" customHeight="1" x14ac:dyDescent="0.25">
      <c r="A6" s="74"/>
      <c r="B6" s="51" t="e">
        <f>#REF!</f>
        <v>#REF!</v>
      </c>
      <c r="C6" s="6" t="e">
        <f>VLOOKUP(DATE(YEAR(A5),MONTH(A5),DAY(A5)),#REF!,2,0)</f>
        <v>#REF!</v>
      </c>
      <c r="D6" s="6"/>
      <c r="E6" s="6"/>
      <c r="F6" s="41"/>
      <c r="G6" s="7"/>
    </row>
    <row r="7" spans="1:7" ht="30" customHeight="1" x14ac:dyDescent="0.25">
      <c r="A7" s="73" t="e">
        <f>A5+1</f>
        <v>#REF!</v>
      </c>
      <c r="B7" s="51" t="e">
        <f>#REF!</f>
        <v>#REF!</v>
      </c>
      <c r="C7" s="6" t="e">
        <f>VLOOKUP(DATE(YEAR(A5),MONTH(A5),DAY(A5)),#REF!,2,0)</f>
        <v>#REF!</v>
      </c>
      <c r="D7" s="6"/>
      <c r="E7" s="6"/>
      <c r="F7" s="41"/>
      <c r="G7" s="7"/>
    </row>
    <row r="8" spans="1:7" ht="33" customHeight="1" x14ac:dyDescent="0.25">
      <c r="A8" s="74"/>
      <c r="B8" s="51" t="e">
        <f>#REF!</f>
        <v>#REF!</v>
      </c>
      <c r="C8" s="6" t="e">
        <f>VLOOKUP(DATE(YEAR(A7),MONTH(A7),DAY(A7)),#REF!,2,0)</f>
        <v>#REF!</v>
      </c>
      <c r="D8" s="6"/>
      <c r="E8" s="6"/>
      <c r="F8" s="41"/>
      <c r="G8" s="7"/>
    </row>
    <row r="9" spans="1:7" ht="31.5" customHeight="1" x14ac:dyDescent="0.25">
      <c r="A9" s="73" t="e">
        <f>A7+1</f>
        <v>#REF!</v>
      </c>
      <c r="B9" s="51" t="e">
        <f>#REF!</f>
        <v>#REF!</v>
      </c>
      <c r="C9" s="6">
        <v>1</v>
      </c>
      <c r="D9" s="6"/>
      <c r="E9" s="6"/>
      <c r="F9" s="41"/>
      <c r="G9" s="7"/>
    </row>
    <row r="10" spans="1:7" ht="31.5" customHeight="1" x14ac:dyDescent="0.25">
      <c r="A10" s="74"/>
      <c r="B10" s="51" t="e">
        <f>#REF!</f>
        <v>#REF!</v>
      </c>
      <c r="C10" s="6" t="e">
        <f>VLOOKUP(DATE(YEAR(A9),MONTH(A9),DAY(A9)),#REF!,2,0)</f>
        <v>#REF!</v>
      </c>
      <c r="D10" s="6"/>
      <c r="E10" s="6"/>
      <c r="F10" s="41"/>
      <c r="G10" s="7"/>
    </row>
    <row r="11" spans="1:7" ht="34.5" customHeight="1" x14ac:dyDescent="0.25">
      <c r="A11" s="73" t="e">
        <f>A9+1</f>
        <v>#REF!</v>
      </c>
      <c r="B11" s="51" t="e">
        <f>#REF!</f>
        <v>#REF!</v>
      </c>
      <c r="C11" s="6" t="e">
        <f>VLOOKUP(DATE(YEAR(A11),MONTH(A11),DAY(A11)),#REF!,2,1)</f>
        <v>#REF!</v>
      </c>
      <c r="D11" s="6"/>
      <c r="E11" s="6"/>
      <c r="F11" s="41"/>
      <c r="G11" s="7"/>
    </row>
    <row r="12" spans="1:7" ht="27" customHeight="1" x14ac:dyDescent="0.25">
      <c r="A12" s="74"/>
      <c r="B12" s="51" t="e">
        <f>#REF!</f>
        <v>#REF!</v>
      </c>
      <c r="C12" s="6" t="e">
        <f>VLOOKUP(DATE(YEAR(A11),MONTH(A11),DAY(A11)),#REF!,2,0)</f>
        <v>#REF!</v>
      </c>
      <c r="D12" s="6"/>
      <c r="E12" s="6"/>
      <c r="F12" s="41"/>
      <c r="G12" s="7"/>
    </row>
    <row r="13" spans="1:7" ht="31.5" customHeight="1" x14ac:dyDescent="0.25">
      <c r="A13" s="73" t="e">
        <f>A11+1</f>
        <v>#REF!</v>
      </c>
      <c r="B13" s="51" t="e">
        <f>#REF!</f>
        <v>#REF!</v>
      </c>
      <c r="C13" s="6" t="e">
        <f>VLOOKUP(DATE(YEAR(A13),MONTH(A13),DAY(A13)),#REF!,2,0)</f>
        <v>#REF!</v>
      </c>
      <c r="D13" s="6"/>
      <c r="E13" s="6"/>
      <c r="F13" s="41"/>
      <c r="G13" s="7"/>
    </row>
    <row r="14" spans="1:7" ht="30.75" customHeight="1" x14ac:dyDescent="0.25">
      <c r="A14" s="74"/>
      <c r="B14" s="51" t="e">
        <f>#REF!</f>
        <v>#REF!</v>
      </c>
      <c r="C14" s="6" t="e">
        <f>VLOOKUP(DATE(YEAR(A13),MONTH(A13),DAY(A13)),#REF!,2,0)</f>
        <v>#REF!</v>
      </c>
      <c r="D14" s="6"/>
      <c r="E14" s="6"/>
      <c r="F14" s="41"/>
      <c r="G14" s="7"/>
    </row>
    <row r="15" spans="1:7" ht="27.75" customHeight="1" x14ac:dyDescent="0.25">
      <c r="A15" s="73" t="e">
        <f>A13+1</f>
        <v>#REF!</v>
      </c>
      <c r="B15" s="53" t="e">
        <f>#REF!</f>
        <v>#REF!</v>
      </c>
      <c r="C15" s="8" t="e">
        <f>VLOOKUP(DATE(YEAR(A15),MONTH(A15),DAY(A15)),#REF!,2,0)</f>
        <v>#REF!</v>
      </c>
      <c r="D15" s="8"/>
      <c r="E15" s="8"/>
      <c r="F15" s="42"/>
      <c r="G15" s="9"/>
    </row>
    <row r="16" spans="1:7" ht="28.5" customHeight="1" thickBot="1" x14ac:dyDescent="0.3">
      <c r="A16" s="75"/>
      <c r="B16" s="54" t="e">
        <f>#REF!</f>
        <v>#REF!</v>
      </c>
      <c r="C16" s="55" t="e">
        <f>VLOOKUP(DATE(YEAR(A15),MONTH(A15),DAY(A15)),#REF!,2,0)</f>
        <v>#REF!</v>
      </c>
      <c r="D16" s="55"/>
      <c r="E16" s="55"/>
      <c r="F16" s="56"/>
      <c r="G16" s="57"/>
    </row>
    <row r="17" spans="1:7" ht="15.75" thickBot="1" x14ac:dyDescent="0.3">
      <c r="A17" s="3" t="s">
        <v>0</v>
      </c>
      <c r="B17" s="2"/>
      <c r="C17" s="46"/>
      <c r="D17" s="1" t="e">
        <f>AVERAGE(D4:D16)</f>
        <v>#DIV/0!</v>
      </c>
      <c r="E17" s="1">
        <f>SUM(E4:E16)</f>
        <v>0</v>
      </c>
      <c r="F17" s="43" t="e">
        <f>AVERAGE(F4:F16)</f>
        <v>#DIV/0!</v>
      </c>
      <c r="G17" s="44"/>
    </row>
  </sheetData>
  <mergeCells count="14">
    <mergeCell ref="A13:A14"/>
    <mergeCell ref="A15:A16"/>
    <mergeCell ref="G1:G2"/>
    <mergeCell ref="A3:A4"/>
    <mergeCell ref="A5:A6"/>
    <mergeCell ref="A7:A8"/>
    <mergeCell ref="A9:A10"/>
    <mergeCell ref="A11:A1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tabSelected="1" workbookViewId="0">
      <selection activeCell="B20" sqref="B20"/>
    </sheetView>
  </sheetViews>
  <sheetFormatPr defaultRowHeight="15" x14ac:dyDescent="0.25"/>
  <cols>
    <col min="1" max="1" width="6.85546875" customWidth="1"/>
    <col min="2" max="2" width="51.7109375" customWidth="1"/>
    <col min="3" max="8" width="12" hidden="1" customWidth="1"/>
    <col min="9" max="9" width="12" bestFit="1" customWidth="1"/>
    <col min="10" max="10" width="14.140625" customWidth="1"/>
    <col min="11" max="11" width="13.140625" customWidth="1"/>
    <col min="12" max="12" width="13.7109375" style="65" customWidth="1"/>
    <col min="13" max="13" width="12" bestFit="1" customWidth="1"/>
    <col min="14" max="14" width="13.5703125" customWidth="1"/>
    <col min="15" max="15" width="14.5703125" customWidth="1"/>
    <col min="16" max="16" width="12.85546875" bestFit="1" customWidth="1"/>
    <col min="17" max="17" width="13" customWidth="1"/>
    <col min="18" max="18" width="11.5703125" bestFit="1" customWidth="1"/>
  </cols>
  <sheetData>
    <row r="2" spans="2:18" x14ac:dyDescent="0.25">
      <c r="B2" s="62" t="s">
        <v>44</v>
      </c>
      <c r="C2" s="66">
        <v>41608</v>
      </c>
      <c r="D2" s="66">
        <v>41639</v>
      </c>
      <c r="E2" s="66">
        <v>41670</v>
      </c>
      <c r="F2" s="66">
        <v>41698</v>
      </c>
      <c r="G2" s="66">
        <v>41729</v>
      </c>
      <c r="H2" s="66">
        <v>41759</v>
      </c>
      <c r="I2" s="66">
        <v>41790</v>
      </c>
      <c r="J2" s="66">
        <v>41820</v>
      </c>
      <c r="K2" s="66">
        <v>41851</v>
      </c>
      <c r="L2" s="66">
        <v>41882</v>
      </c>
      <c r="M2" s="66">
        <v>41912</v>
      </c>
      <c r="N2" s="66">
        <v>41913</v>
      </c>
      <c r="O2" s="66">
        <v>41944</v>
      </c>
      <c r="P2" s="66">
        <v>42004</v>
      </c>
      <c r="Q2" s="66">
        <v>42035</v>
      </c>
      <c r="R2" s="66">
        <v>42063</v>
      </c>
    </row>
    <row r="3" spans="2:18" x14ac:dyDescent="0.25">
      <c r="B3" s="68" t="s">
        <v>33</v>
      </c>
      <c r="C3" s="61"/>
      <c r="D3" s="61"/>
      <c r="E3" s="61"/>
      <c r="F3" s="61"/>
      <c r="G3" s="61"/>
      <c r="H3" s="61"/>
      <c r="I3" s="61"/>
      <c r="J3" s="61">
        <v>50</v>
      </c>
      <c r="K3" s="61"/>
      <c r="L3" s="63">
        <v>50</v>
      </c>
      <c r="M3" s="61"/>
      <c r="N3" s="61">
        <v>50</v>
      </c>
      <c r="O3" s="61"/>
      <c r="P3" s="61"/>
      <c r="Q3" s="61"/>
      <c r="R3" s="61"/>
    </row>
    <row r="4" spans="2:18" x14ac:dyDescent="0.25">
      <c r="B4" s="68" t="s">
        <v>34</v>
      </c>
      <c r="C4" s="61"/>
      <c r="D4" s="61"/>
      <c r="E4" s="61"/>
      <c r="F4" s="61"/>
      <c r="G4" s="61"/>
      <c r="H4" s="61"/>
      <c r="I4" s="61">
        <v>8350</v>
      </c>
      <c r="J4" s="61">
        <v>8750</v>
      </c>
      <c r="K4" s="61">
        <v>8750</v>
      </c>
      <c r="L4" s="63">
        <v>9450</v>
      </c>
      <c r="M4" s="61">
        <v>11750</v>
      </c>
      <c r="N4" s="61">
        <v>15000</v>
      </c>
      <c r="O4" s="72">
        <v>18850</v>
      </c>
      <c r="P4" s="61"/>
      <c r="Q4" s="61"/>
      <c r="R4" s="61"/>
    </row>
    <row r="5" spans="2:18" x14ac:dyDescent="0.25">
      <c r="B5" s="68" t="s">
        <v>35</v>
      </c>
      <c r="C5" s="61"/>
      <c r="D5" s="61"/>
      <c r="E5" s="61"/>
      <c r="F5" s="61"/>
      <c r="G5" s="61"/>
      <c r="H5" s="61"/>
      <c r="I5" s="61">
        <v>480</v>
      </c>
      <c r="J5" s="61">
        <v>120</v>
      </c>
      <c r="K5" s="61">
        <v>120</v>
      </c>
      <c r="L5" s="63">
        <v>1996.65</v>
      </c>
      <c r="M5" s="61">
        <v>270</v>
      </c>
      <c r="N5" s="61">
        <v>120</v>
      </c>
      <c r="O5" s="72">
        <v>2000</v>
      </c>
      <c r="P5" s="61"/>
      <c r="Q5" s="61"/>
      <c r="R5" s="61"/>
    </row>
    <row r="6" spans="2:18" x14ac:dyDescent="0.25">
      <c r="B6" s="68" t="s">
        <v>36</v>
      </c>
      <c r="C6" s="61"/>
      <c r="D6" s="61"/>
      <c r="E6" s="61"/>
      <c r="F6" s="61"/>
      <c r="G6" s="61"/>
      <c r="H6" s="61"/>
      <c r="I6" s="61">
        <v>480</v>
      </c>
      <c r="J6" s="61"/>
      <c r="K6" s="61">
        <v>1560</v>
      </c>
      <c r="L6" s="63">
        <v>120</v>
      </c>
      <c r="M6" s="61">
        <v>1320</v>
      </c>
      <c r="N6" s="61">
        <v>840</v>
      </c>
      <c r="O6" s="71">
        <v>722.59</v>
      </c>
      <c r="P6" s="61"/>
      <c r="Q6" s="61"/>
      <c r="R6" s="61"/>
    </row>
    <row r="7" spans="2:18" x14ac:dyDescent="0.25">
      <c r="B7" s="68" t="s">
        <v>37</v>
      </c>
      <c r="C7" s="61"/>
      <c r="D7" s="61"/>
      <c r="E7" s="61"/>
      <c r="F7" s="61"/>
      <c r="G7" s="61"/>
      <c r="H7" s="61"/>
      <c r="I7" s="61">
        <v>6617.12</v>
      </c>
      <c r="J7" s="61">
        <v>3925.98</v>
      </c>
      <c r="K7" s="61">
        <v>3960.87</v>
      </c>
      <c r="L7" s="63">
        <v>3550.31</v>
      </c>
      <c r="M7" s="61">
        <v>4188.8</v>
      </c>
      <c r="N7" s="61">
        <v>5757.7</v>
      </c>
      <c r="O7" s="71">
        <v>7145.41</v>
      </c>
      <c r="P7" s="61"/>
      <c r="Q7" s="61"/>
      <c r="R7" s="61"/>
    </row>
    <row r="8" spans="2:18" x14ac:dyDescent="0.25">
      <c r="B8" s="68" t="s">
        <v>38</v>
      </c>
      <c r="C8" s="61"/>
      <c r="D8" s="61"/>
      <c r="E8" s="61"/>
      <c r="F8" s="61"/>
      <c r="G8" s="61"/>
      <c r="H8" s="61"/>
      <c r="I8" s="61">
        <v>60</v>
      </c>
      <c r="J8" s="61">
        <v>180</v>
      </c>
      <c r="K8" s="61">
        <v>240</v>
      </c>
      <c r="L8" s="63">
        <v>200.98</v>
      </c>
      <c r="M8" s="61">
        <v>140</v>
      </c>
      <c r="N8" s="61">
        <v>340</v>
      </c>
      <c r="O8" s="72">
        <v>240</v>
      </c>
      <c r="P8" s="61"/>
      <c r="Q8" s="61"/>
      <c r="R8" s="61"/>
    </row>
    <row r="9" spans="2:18" x14ac:dyDescent="0.25">
      <c r="B9" s="68" t="s">
        <v>39</v>
      </c>
      <c r="C9" s="61"/>
      <c r="D9" s="61"/>
      <c r="E9" s="61"/>
      <c r="F9" s="61"/>
      <c r="G9" s="61"/>
      <c r="H9" s="61"/>
      <c r="I9" s="61">
        <v>18240.990000000002</v>
      </c>
      <c r="J9" s="61">
        <v>19131.59</v>
      </c>
      <c r="K9" s="61">
        <v>7304.94</v>
      </c>
      <c r="L9" s="63">
        <v>30700</v>
      </c>
      <c r="M9" s="61">
        <v>4808.7299999999996</v>
      </c>
      <c r="N9" s="61">
        <v>2000</v>
      </c>
      <c r="O9" s="71">
        <v>55200</v>
      </c>
      <c r="P9" s="61"/>
      <c r="Q9" s="61"/>
      <c r="R9" s="61"/>
    </row>
    <row r="10" spans="2:18" x14ac:dyDescent="0.25">
      <c r="B10" s="68" t="s">
        <v>40</v>
      </c>
      <c r="C10" s="61"/>
      <c r="D10" s="61"/>
      <c r="E10" s="61"/>
      <c r="F10" s="61"/>
      <c r="G10" s="61"/>
      <c r="H10" s="61"/>
      <c r="I10" s="61">
        <v>15146.56</v>
      </c>
      <c r="J10" s="61">
        <v>19655.64</v>
      </c>
      <c r="K10" s="61">
        <v>8345.35</v>
      </c>
      <c r="L10" s="63">
        <v>7748.37</v>
      </c>
      <c r="M10" s="61">
        <v>5943.51</v>
      </c>
      <c r="N10" s="61">
        <v>7055.26</v>
      </c>
      <c r="O10" s="71">
        <v>5964.14</v>
      </c>
      <c r="P10" s="61"/>
      <c r="Q10" s="61"/>
      <c r="R10" s="61"/>
    </row>
    <row r="11" spans="2:18" x14ac:dyDescent="0.25">
      <c r="B11" s="68" t="s">
        <v>41</v>
      </c>
      <c r="C11" s="61"/>
      <c r="D11" s="61"/>
      <c r="E11" s="61"/>
      <c r="F11" s="61"/>
      <c r="G11" s="61"/>
      <c r="H11" s="61"/>
      <c r="I11" s="61">
        <v>700969.58</v>
      </c>
      <c r="J11" s="61">
        <v>463280.14</v>
      </c>
      <c r="K11" s="61">
        <v>145471.70000000001</v>
      </c>
      <c r="L11" s="63">
        <v>511117.22</v>
      </c>
      <c r="M11" s="61">
        <v>1032834.23</v>
      </c>
      <c r="N11" s="61">
        <v>1021432.85</v>
      </c>
      <c r="O11" s="72">
        <v>968257.21</v>
      </c>
      <c r="P11" s="61"/>
      <c r="Q11" s="61"/>
      <c r="R11" s="61"/>
    </row>
    <row r="12" spans="2:18" x14ac:dyDescent="0.25">
      <c r="B12" s="68" t="s">
        <v>42</v>
      </c>
      <c r="C12" s="61"/>
      <c r="D12" s="61"/>
      <c r="E12" s="61"/>
      <c r="F12" s="61"/>
      <c r="G12" s="61"/>
      <c r="H12" s="61"/>
      <c r="I12" s="61">
        <v>2000</v>
      </c>
      <c r="J12" s="61">
        <v>2150</v>
      </c>
      <c r="K12" s="61">
        <v>2050</v>
      </c>
      <c r="L12" s="63">
        <v>2400</v>
      </c>
      <c r="M12" s="61">
        <v>3300</v>
      </c>
      <c r="N12" s="61">
        <v>4000</v>
      </c>
      <c r="O12" s="71">
        <v>5800</v>
      </c>
      <c r="P12" s="61"/>
      <c r="Q12" s="61"/>
      <c r="R12" s="61"/>
    </row>
    <row r="13" spans="2:18" x14ac:dyDescent="0.25">
      <c r="B13" s="68" t="s">
        <v>43</v>
      </c>
      <c r="C13" s="61"/>
      <c r="D13" s="61"/>
      <c r="E13" s="61"/>
      <c r="F13" s="61"/>
      <c r="G13" s="61"/>
      <c r="H13" s="61"/>
      <c r="I13" s="61">
        <v>900</v>
      </c>
      <c r="J13" s="61">
        <v>1050</v>
      </c>
      <c r="K13" s="61">
        <v>4050</v>
      </c>
      <c r="L13" s="63">
        <v>6800</v>
      </c>
      <c r="M13" s="61">
        <v>4050</v>
      </c>
      <c r="N13" s="61">
        <v>2700</v>
      </c>
      <c r="O13" s="72">
        <v>900</v>
      </c>
      <c r="P13" s="61"/>
      <c r="Q13" s="61"/>
      <c r="R13" s="61"/>
    </row>
    <row r="14" spans="2:18" x14ac:dyDescent="0.25">
      <c r="B14" s="68" t="s">
        <v>45</v>
      </c>
      <c r="C14" s="61"/>
      <c r="D14" s="61"/>
      <c r="E14" s="61"/>
      <c r="F14" s="61"/>
      <c r="G14" s="61"/>
      <c r="H14" s="61"/>
      <c r="I14" s="61"/>
      <c r="J14" s="61"/>
      <c r="K14" s="61"/>
      <c r="L14" s="64"/>
      <c r="M14" s="61">
        <v>300</v>
      </c>
      <c r="N14" s="61"/>
      <c r="O14" s="71">
        <v>300</v>
      </c>
      <c r="P14" s="61"/>
      <c r="Q14" s="61"/>
      <c r="R14" s="61"/>
    </row>
    <row r="15" spans="2:18" x14ac:dyDescent="0.25">
      <c r="B15" s="69" t="s">
        <v>46</v>
      </c>
      <c r="C15" s="61"/>
      <c r="D15" s="61"/>
      <c r="E15" s="61"/>
      <c r="F15" s="61"/>
      <c r="G15" s="61"/>
      <c r="H15" s="61"/>
      <c r="I15" s="61"/>
      <c r="J15" s="61">
        <v>35</v>
      </c>
      <c r="K15" s="61"/>
      <c r="L15" s="64"/>
      <c r="M15" s="61"/>
      <c r="N15" s="61"/>
      <c r="O15" s="61"/>
      <c r="P15" s="61"/>
      <c r="Q15" s="61"/>
      <c r="R15" s="61"/>
    </row>
    <row r="42" spans="1:1" x14ac:dyDescent="0.25">
      <c r="A42">
        <v>1102</v>
      </c>
    </row>
    <row r="43" spans="1:1" x14ac:dyDescent="0.25">
      <c r="A43">
        <v>1103</v>
      </c>
    </row>
    <row r="44" spans="1:1" x14ac:dyDescent="0.25">
      <c r="A44">
        <v>1106</v>
      </c>
    </row>
    <row r="45" spans="1:1" x14ac:dyDescent="0.25">
      <c r="A45">
        <v>1113</v>
      </c>
    </row>
    <row r="46" spans="1:1" x14ac:dyDescent="0.25">
      <c r="A46">
        <v>2801</v>
      </c>
    </row>
    <row r="47" spans="1:1" x14ac:dyDescent="0.25">
      <c r="A47">
        <v>2802</v>
      </c>
    </row>
    <row r="48" spans="1:1" x14ac:dyDescent="0.25">
      <c r="A48">
        <v>6044</v>
      </c>
    </row>
    <row r="49" spans="1:1" x14ac:dyDescent="0.25">
      <c r="A49">
        <v>70072</v>
      </c>
    </row>
    <row r="50" spans="1:1" x14ac:dyDescent="0.25">
      <c r="A50" s="70">
        <v>80300</v>
      </c>
    </row>
    <row r="51" spans="1:1" x14ac:dyDescent="0.25">
      <c r="A51" s="70">
        <v>90048</v>
      </c>
    </row>
    <row r="52" spans="1:1" x14ac:dyDescent="0.25">
      <c r="A52" s="70">
        <v>90051</v>
      </c>
    </row>
    <row r="53" spans="1:1" x14ac:dyDescent="0.25">
      <c r="A53" s="70">
        <v>90065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9" sqref="C19"/>
    </sheetView>
  </sheetViews>
  <sheetFormatPr defaultRowHeight="15" x14ac:dyDescent="0.25"/>
  <cols>
    <col min="1" max="1" width="14.28515625" bestFit="1" customWidth="1"/>
    <col min="2" max="2" width="15.28515625" bestFit="1" customWidth="1"/>
    <col min="3" max="3" width="51" bestFit="1" customWidth="1"/>
    <col min="4" max="4" width="18.42578125" bestFit="1" customWidth="1"/>
  </cols>
  <sheetData>
    <row r="1" spans="1:4" x14ac:dyDescent="0.25">
      <c r="A1" t="s">
        <v>31</v>
      </c>
      <c r="B1" t="s">
        <v>47</v>
      </c>
      <c r="C1" t="s">
        <v>48</v>
      </c>
      <c r="D1" t="s">
        <v>32</v>
      </c>
    </row>
    <row r="2" spans="1:4" x14ac:dyDescent="0.25">
      <c r="A2" s="67">
        <v>41944</v>
      </c>
      <c r="B2">
        <v>1102</v>
      </c>
      <c r="C2" t="s">
        <v>39</v>
      </c>
      <c r="D2">
        <v>55200</v>
      </c>
    </row>
    <row r="3" spans="1:4" x14ac:dyDescent="0.25">
      <c r="A3" s="67">
        <v>41944</v>
      </c>
      <c r="B3">
        <v>1103</v>
      </c>
      <c r="C3" t="s">
        <v>35</v>
      </c>
      <c r="D3">
        <v>2000</v>
      </c>
    </row>
    <row r="4" spans="1:4" x14ac:dyDescent="0.25">
      <c r="A4" s="67">
        <v>41944</v>
      </c>
      <c r="B4">
        <v>1106</v>
      </c>
      <c r="C4" t="s">
        <v>36</v>
      </c>
      <c r="D4">
        <v>722.59</v>
      </c>
    </row>
    <row r="5" spans="1:4" x14ac:dyDescent="0.25">
      <c r="A5" s="67">
        <v>41944</v>
      </c>
      <c r="B5">
        <v>1113</v>
      </c>
      <c r="C5" t="s">
        <v>34</v>
      </c>
      <c r="D5">
        <v>18850</v>
      </c>
    </row>
    <row r="6" spans="1:4" x14ac:dyDescent="0.25">
      <c r="A6" s="67">
        <v>41944</v>
      </c>
      <c r="B6">
        <v>2801</v>
      </c>
      <c r="C6" t="s">
        <v>40</v>
      </c>
      <c r="D6">
        <v>5964.14</v>
      </c>
    </row>
    <row r="7" spans="1:4" x14ac:dyDescent="0.25">
      <c r="A7" s="67">
        <v>41944</v>
      </c>
      <c r="B7">
        <v>2802</v>
      </c>
      <c r="C7" t="s">
        <v>41</v>
      </c>
      <c r="D7">
        <v>968257.21</v>
      </c>
    </row>
    <row r="8" spans="1:4" x14ac:dyDescent="0.25">
      <c r="A8" s="67">
        <v>41944</v>
      </c>
      <c r="B8">
        <v>6044</v>
      </c>
      <c r="C8" t="s">
        <v>42</v>
      </c>
      <c r="D8">
        <v>5800</v>
      </c>
    </row>
    <row r="9" spans="1:4" x14ac:dyDescent="0.25">
      <c r="A9" s="67">
        <v>41944</v>
      </c>
      <c r="B9">
        <v>70072</v>
      </c>
      <c r="C9" t="s">
        <v>38</v>
      </c>
      <c r="D9">
        <v>240</v>
      </c>
    </row>
    <row r="10" spans="1:4" x14ac:dyDescent="0.25">
      <c r="A10" s="67">
        <v>41944</v>
      </c>
      <c r="B10">
        <v>80300</v>
      </c>
      <c r="C10" t="s">
        <v>45</v>
      </c>
      <c r="D10">
        <v>300</v>
      </c>
    </row>
    <row r="11" spans="1:4" x14ac:dyDescent="0.25">
      <c r="A11" s="67">
        <v>41944</v>
      </c>
      <c r="B11">
        <v>90048</v>
      </c>
      <c r="C11" t="s">
        <v>43</v>
      </c>
      <c r="D11">
        <v>900</v>
      </c>
    </row>
    <row r="12" spans="1:4" x14ac:dyDescent="0.25">
      <c r="A12" s="67">
        <v>41944</v>
      </c>
      <c r="B12">
        <v>90051</v>
      </c>
      <c r="C12" t="s">
        <v>37</v>
      </c>
      <c r="D12">
        <v>7145.41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TOTAL 2014-2016 (2)</vt:lpstr>
      <vt:lpstr>Лист1</vt:lpstr>
      <vt:lpstr>Лист4</vt:lpstr>
      <vt:lpstr>Лист3</vt:lpstr>
    </vt:vector>
  </TitlesOfParts>
  <Company>АКБ "Русславбанк"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Гусева</dc:creator>
  <cp:lastModifiedBy>Виктор Мацкул</cp:lastModifiedBy>
  <dcterms:created xsi:type="dcterms:W3CDTF">2014-02-25T07:42:54Z</dcterms:created>
  <dcterms:modified xsi:type="dcterms:W3CDTF">2014-12-02T07:30:24Z</dcterms:modified>
</cp:coreProperties>
</file>