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<sst xmlns="http://schemas.openxmlformats.org/spreadsheetml/2006/main" count="17" uniqueCount="17">
  <si>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№ п/п </t>
  </si>
  <si>
    <t xml:space="preserve">Ф.И.О. </t>
  </si>
  <si>
    <t xml:space="preserve">Размер вклада </t>
  </si>
  <si>
    <t xml:space="preserve">Дата вложения </t>
  </si>
  <si>
    <t xml:space="preserve">Срок возврата </t>
  </si>
  <si>
    <t xml:space="preserve">Кол-во дней вклада </t>
  </si>
  <si>
    <t xml:space="preserve">Сумма премии </t>
  </si>
  <si>
    <t xml:space="preserve">Итог. сумма </t>
  </si>
  <si>
    <t>год</t>
  </si>
  <si>
    <t>отбр</t>
  </si>
  <si>
    <t>РАСЧЁТ</t>
  </si>
  <si>
    <t>Петров А.И.</t>
  </si>
  <si>
    <t>Федоров К.С.</t>
  </si>
  <si>
    <t>Есенина Е.Л.</t>
  </si>
  <si>
    <t>Сорокин М.С.</t>
  </si>
  <si>
    <t>Воробьев В.В.</t>
  </si>
  <si>
    <t>Сидорова Т.Н.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</si>
</sst>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14" fontId="1" fillId="0" borderId="10" xfId="0" applyNumberFormat="1" applyFont="1" applyBorder="1" applyAlignment="1">
      <alignment horizontal="right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G2" sqref="G2"/>
    </sheetView>
  </sheetViews>
  <sheetFormatPr defaultColWidth="9.00390625" defaultRowHeight="12.75"/>
  <cols>
    <col min="2" max="2" width="15.875" style="0" customWidth="1"/>
    <col min="4" max="4" width="13.125" style="0" customWidth="1"/>
    <col min="5" max="5" width="14.00390625" style="0" customWidth="1"/>
    <col min="8" max="8" width="13.75390625" style="0" customWidth="1"/>
  </cols>
  <sheetData>
    <row r="1" spans="1:12" ht="47.25">
      <c r="A1" s="1" t="s">
        <v>0</v>
      </c>
      <c r="B1" s="8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5" t="s">
        <v>8</v>
      </c>
      <c r="K1" s="5" t="s">
        <v>9</v>
      </c>
      <c r="L1" s="5">
        <f>365.25*2</f>
        <v>730.5</v>
      </c>
    </row>
    <row r="2" spans="1:12" ht="15.75">
      <c r="A2" s="6">
        <v>1</v>
      </c>
      <c r="B2" s="9" t="s">
        <v>11</v>
      </c>
      <c r="C2" s="7">
        <v>15000</v>
      </c>
      <c r="D2" s="4">
        <v>37145</v>
      </c>
      <c r="E2" s="4">
        <v>37889</v>
      </c>
      <c r="F2" s="2">
        <f>E2-D2</f>
        <v>744</v>
      </c>
      <c r="G2" s="2">
        <f>IF(F2&gt;L2,(C2/1000)*F2*15,(C2/1000)*F2*6)</f>
        <v>167400</v>
      </c>
      <c r="H2" s="3">
        <f aca="true" t="shared" si="0" ref="H2:H7">C2+G2</f>
        <v>182400</v>
      </c>
      <c r="J2">
        <f aca="true" t="shared" si="1" ref="J2:J7">F2/365.25</f>
        <v>2.0369609856262834</v>
      </c>
      <c r="K2">
        <f aca="true" t="shared" si="2" ref="K2:K7">TRUNC(J2)</f>
        <v>2</v>
      </c>
      <c r="L2">
        <f>365.25*2</f>
        <v>730.5</v>
      </c>
    </row>
    <row r="3" spans="1:12" ht="15.75">
      <c r="A3" s="6">
        <v>2</v>
      </c>
      <c r="B3" s="9" t="s">
        <v>12</v>
      </c>
      <c r="C3" s="7">
        <v>63000</v>
      </c>
      <c r="D3" s="4">
        <v>37278</v>
      </c>
      <c r="E3" s="4">
        <v>37715</v>
      </c>
      <c r="F3" s="2">
        <f>E3-D3</f>
        <v>437</v>
      </c>
      <c r="G3" s="2">
        <f>IF(F3&gt;L3,(C3/1000)*F3*15,(C3/1000)*F3*6)</f>
        <v>165186</v>
      </c>
      <c r="H3" s="3">
        <f t="shared" si="0"/>
        <v>228186</v>
      </c>
      <c r="J3">
        <f t="shared" si="1"/>
        <v>1.1964407939767283</v>
      </c>
      <c r="K3">
        <f t="shared" si="2"/>
        <v>1</v>
      </c>
      <c r="L3">
        <f>365.25*2</f>
        <v>730.5</v>
      </c>
    </row>
    <row r="4" spans="1:12" ht="15.75">
      <c r="A4" s="6">
        <v>3</v>
      </c>
      <c r="B4" s="9" t="s">
        <v>13</v>
      </c>
      <c r="C4" s="7">
        <v>22000</v>
      </c>
      <c r="D4" s="4">
        <v>37597</v>
      </c>
      <c r="E4" s="4">
        <v>37761</v>
      </c>
      <c r="F4" s="2">
        <f>E4-D4</f>
        <v>164</v>
      </c>
      <c r="G4" s="2">
        <f>IF(F4&gt;L4,(C4/1000)*F4*15,(C4/1000)*F4*6)</f>
        <v>21648</v>
      </c>
      <c r="H4" s="3">
        <f t="shared" si="0"/>
        <v>43648</v>
      </c>
      <c r="J4">
        <f t="shared" si="1"/>
        <v>0.4490075290896646</v>
      </c>
      <c r="K4">
        <f t="shared" si="2"/>
        <v>0</v>
      </c>
      <c r="L4">
        <f>365.25*2</f>
        <v>730.5</v>
      </c>
    </row>
    <row r="5" spans="1:12" ht="15.75">
      <c r="A5" s="6">
        <v>4</v>
      </c>
      <c r="B5" s="9" t="s">
        <v>14</v>
      </c>
      <c r="C5" s="7">
        <v>88600</v>
      </c>
      <c r="D5" s="4">
        <v>37328</v>
      </c>
      <c r="E5" s="4">
        <v>37401</v>
      </c>
      <c r="F5" s="2">
        <f>E5-D5</f>
        <v>73</v>
      </c>
      <c r="G5" s="2">
        <f>IF(F5&gt;L5,(C5/1000)*F5*15,(C5/1000)*F5*6)</f>
        <v>38806.799999999996</v>
      </c>
      <c r="H5" s="3">
        <f t="shared" si="0"/>
        <v>127406.79999999999</v>
      </c>
      <c r="J5">
        <f t="shared" si="1"/>
        <v>0.1998631074606434</v>
      </c>
      <c r="K5">
        <f t="shared" si="2"/>
        <v>0</v>
      </c>
      <c r="L5">
        <f>365.25*2</f>
        <v>730.5</v>
      </c>
    </row>
    <row r="6" spans="1:12" ht="15.75">
      <c r="A6" s="6">
        <v>5</v>
      </c>
      <c r="B6" s="9" t="s">
        <v>15</v>
      </c>
      <c r="C6" s="7">
        <v>100000</v>
      </c>
      <c r="D6" s="4">
        <v>36894</v>
      </c>
      <c r="E6" s="4">
        <v>37843</v>
      </c>
      <c r="F6" s="2">
        <f>E6-D6</f>
        <v>949</v>
      </c>
      <c r="G6" s="2">
        <f>IF(F6&gt;L6,(C6/1000)*F6*15,(C6/1000)*F6*6)</f>
        <v>1423500</v>
      </c>
      <c r="H6" s="3">
        <f t="shared" si="0"/>
        <v>1523500</v>
      </c>
      <c r="J6">
        <f t="shared" si="1"/>
        <v>2.598220396988364</v>
      </c>
      <c r="K6">
        <f t="shared" si="2"/>
        <v>2</v>
      </c>
      <c r="L6">
        <f>365.25*2</f>
        <v>730.5</v>
      </c>
    </row>
    <row r="7" spans="1:12" ht="15.75">
      <c r="A7" s="6">
        <v>6</v>
      </c>
      <c r="B7" s="9" t="s">
        <v>16</v>
      </c>
      <c r="C7" s="7">
        <v>50000</v>
      </c>
      <c r="D7" s="4">
        <v>37302</v>
      </c>
      <c r="E7" s="4">
        <v>37959</v>
      </c>
      <c r="F7" s="2">
        <f>E7-D7</f>
        <v>657</v>
      </c>
      <c r="G7" s="2">
        <f>IF(F7&gt;L7,(C7/1000)*F7*15,(C7/1000)*F7*6)</f>
        <v>197100</v>
      </c>
      <c r="H7" s="3">
        <f t="shared" si="0"/>
        <v>247100</v>
      </c>
      <c r="J7">
        <f t="shared" si="1"/>
        <v>1.7987679671457906</v>
      </c>
      <c r="K7">
        <f t="shared" si="2"/>
        <v>1</v>
      </c>
      <c r="L7">
        <f>365.25*2</f>
        <v>730.5</v>
      </c>
    </row>
    <row r="9" spans="4:5" ht="12.75">
      <c r="D9" t="s">
        <v>10</v>
      </c>
      <c r="E9">
        <f>IF(F2&gt;L1,(C2/1000)+F2*5)</f>
        <v>3735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899</dc:creator>
  <cp:keywords/>
  <dc:description/>
  <cp:lastModifiedBy>Музыкин М.А.</cp:lastModifiedBy>
  <dcterms:created xsi:type="dcterms:W3CDTF">2014-12-13T05:38:20Z</dcterms:created>
  <dcterms:modified xsi:type="dcterms:W3CDTF">2014-12-19T13:52:32Z</dcterms:modified>
  <cp:category/>
  <cp:version/>
  <cp:contentType/>
  <cp:contentStatus/>
</cp:coreProperties>
</file>