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69"/>
  </bookViews>
  <sheets>
    <sheet name="март" sheetId="2" r:id="rId1"/>
  </sheets>
  <definedNames>
    <definedName name="_xlnm.Print_Area" localSheetId="0">март!$A$1:$AO$30</definedName>
  </definedNames>
  <calcPr calcId="144525"/>
</workbook>
</file>

<file path=xl/calcChain.xml><?xml version="1.0" encoding="utf-8"?>
<calcChain xmlns="http://schemas.openxmlformats.org/spreadsheetml/2006/main">
  <c r="D7" i="2" l="1"/>
  <c r="B4" i="2"/>
  <c r="AJ11" i="2" l="1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10" i="2"/>
  <c r="AJ9" i="2"/>
  <c r="AK26" i="2" l="1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10" i="2"/>
  <c r="AN9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11" i="2"/>
  <c r="AM10" i="2"/>
  <c r="AM9" i="2"/>
  <c r="AO26" i="2" l="1"/>
  <c r="AL26" i="2"/>
  <c r="AO25" i="2"/>
  <c r="AL25" i="2"/>
  <c r="AO24" i="2"/>
  <c r="AL24" i="2"/>
  <c r="AO23" i="2"/>
  <c r="AL23" i="2"/>
  <c r="AO22" i="2"/>
  <c r="AL22" i="2"/>
  <c r="AO21" i="2"/>
  <c r="AL21" i="2"/>
  <c r="AO20" i="2"/>
  <c r="AL20" i="2"/>
  <c r="AO19" i="2"/>
  <c r="AL19" i="2"/>
  <c r="AO18" i="2"/>
  <c r="AL18" i="2"/>
  <c r="AO17" i="2"/>
  <c r="AL17" i="2"/>
  <c r="AO16" i="2"/>
  <c r="AL16" i="2"/>
  <c r="AO15" i="2"/>
  <c r="AL15" i="2"/>
  <c r="AO14" i="2"/>
  <c r="AL14" i="2"/>
  <c r="AO13" i="2"/>
  <c r="AL13" i="2"/>
  <c r="AO12" i="2"/>
  <c r="AL12" i="2"/>
  <c r="AO11" i="2"/>
  <c r="AL11" i="2"/>
  <c r="AO10" i="2"/>
  <c r="AL10" i="2"/>
  <c r="AO9" i="2"/>
  <c r="AL9" i="2"/>
  <c r="AI24" i="2" l="1" a="1"/>
  <c r="AI24" i="2" s="1"/>
  <c r="AI20" i="2" a="1"/>
  <c r="AI16" i="2" a="1"/>
  <c r="AI12" i="2" a="1"/>
  <c r="AI25" i="2" a="1"/>
  <c r="AI25" i="2" s="1"/>
  <c r="AI21" i="2" a="1"/>
  <c r="AI17" i="2" a="1"/>
  <c r="AI13" i="2" a="1"/>
  <c r="AI9" i="2" a="1"/>
  <c r="AI9" i="2" s="1"/>
  <c r="AI26" i="2" a="1"/>
  <c r="AI26" i="2" s="1"/>
  <c r="AI22" i="2" a="1"/>
  <c r="AI18" i="2" a="1"/>
  <c r="AI14" i="2" a="1"/>
  <c r="AI14" i="2" s="1"/>
  <c r="AI10" i="2" a="1"/>
  <c r="AI23" i="2" a="1"/>
  <c r="AI19" i="2" a="1"/>
  <c r="AI15" i="2" a="1"/>
  <c r="AI15" i="2" s="1"/>
  <c r="AI11" i="2" a="1"/>
  <c r="AI11" i="2" s="1"/>
  <c r="AI20" i="2"/>
  <c r="AI12" i="2"/>
  <c r="AI21" i="2"/>
  <c r="AI13" i="2"/>
  <c r="AI22" i="2"/>
  <c r="AI23" i="2"/>
  <c r="AI16" i="2"/>
  <c r="AI17" i="2"/>
  <c r="AI18" i="2"/>
  <c r="AI10" i="2"/>
  <c r="AI19" i="2"/>
</calcChain>
</file>

<file path=xl/sharedStrings.xml><?xml version="1.0" encoding="utf-8"?>
<sst xmlns="http://schemas.openxmlformats.org/spreadsheetml/2006/main" count="31" uniqueCount="31">
  <si>
    <t>Декрет</t>
  </si>
  <si>
    <t>№</t>
  </si>
  <si>
    <t>Ному насаб</t>
  </si>
  <si>
    <t>Мураттиб:</t>
  </si>
  <si>
    <t>Р е к т о р и</t>
  </si>
  <si>
    <t>Бахш:</t>
  </si>
  <si>
    <t>Донишгоҳи Исломии Тоҷикистон</t>
  </si>
  <si>
    <t>__________________У.С.Назаров</t>
  </si>
  <si>
    <t>Беморварақа</t>
  </si>
  <si>
    <t>В а з и ф а ,
касб, ихтисос</t>
  </si>
  <si>
    <t>Ғ о и б ӣ</t>
  </si>
  <si>
    <t>Истироҳат ва ид</t>
  </si>
  <si>
    <t>Хамагӣ, рӯзҳои корӣ</t>
  </si>
  <si>
    <t>Рухсатии навбатӣ</t>
  </si>
  <si>
    <t>Сафари хидматӣ</t>
  </si>
  <si>
    <t>Маъмурӣ</t>
  </si>
  <si>
    <t>РОҲБАРИЯТ</t>
  </si>
  <si>
    <t xml:space="preserve">              ЭЗОҲ:
и - истироҳат ва ид
р - рухсатии навбатӣ
д - декрет
с - сафари хизматӣ
м - бо иҷозаи маъмурият
б - беморварақа</t>
  </si>
  <si>
    <t>Шӯъбаи кадрҳо</t>
  </si>
  <si>
    <t>Ҳ</t>
  </si>
  <si>
    <t>ҳ</t>
  </si>
  <si>
    <t>ҷ</t>
  </si>
  <si>
    <t>Ҷ</t>
  </si>
  <si>
    <t>Қ</t>
  </si>
  <si>
    <t>қ</t>
  </si>
  <si>
    <t>Ғ</t>
  </si>
  <si>
    <t>ғ</t>
  </si>
  <si>
    <t>Ӯ</t>
  </si>
  <si>
    <t>Ӣ</t>
  </si>
  <si>
    <t>ӯ</t>
  </si>
  <si>
    <t>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</si>
</sst>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3"/>
      <color theme="1"/>
      <name val="Calibri"/>
      <family val="2"/>
      <charset val="204"/>
      <scheme val="minor"/>
    </font>
    <font>
      <b/>
      <sz val="10"/>
      <name val="Palatino Linotype"/>
      <family val="1"/>
      <charset val="204"/>
    </font>
    <font>
      <b/>
      <sz val="9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b/>
      <sz val="10"/>
      <color theme="1"/>
      <name val="Palatino Linotype"/>
      <family val="1"/>
      <charset val="204"/>
    </font>
    <font>
      <sz val="11"/>
      <name val="Palatino Linotype"/>
      <family val="1"/>
      <charset val="204"/>
    </font>
    <font>
      <sz val="11"/>
      <color theme="1"/>
      <name val="Palatino Linotype"/>
      <family val="1"/>
      <charset val="204"/>
    </font>
    <font>
      <b/>
      <sz val="14"/>
      <color theme="1"/>
      <name val="Palatino Linotype"/>
      <family val="1"/>
      <charset val="204"/>
    </font>
    <font>
      <sz val="28"/>
      <color theme="1"/>
      <name val="Palatino Linotype"/>
      <family val="1"/>
      <charset val="204"/>
    </font>
    <font>
      <sz val="28"/>
      <color theme="1"/>
      <name val="Calibri"/>
      <family val="2"/>
      <scheme val="minor"/>
    </font>
    <font>
      <sz val="10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2" fillId="0" borderId="19" xfId="0" applyNumberFormat="1" applyFont="1" applyFill="1" applyBorder="1" applyAlignment="1">
      <alignment horizontal="center" vertical="distributed"/>
    </xf>
    <xf numFmtId="164" fontId="2" fillId="0" borderId="20" xfId="0" applyNumberFormat="1" applyFont="1" applyFill="1" applyBorder="1" applyAlignment="1">
      <alignment horizontal="center" vertical="distributed"/>
    </xf>
    <xf numFmtId="164" fontId="2" fillId="0" borderId="21" xfId="0" applyNumberFormat="1" applyFont="1" applyFill="1" applyBorder="1" applyAlignment="1">
      <alignment horizontal="center" vertical="distributed"/>
    </xf>
    <xf numFmtId="0" fontId="7" fillId="3" borderId="22" xfId="0" applyFont="1" applyFill="1" applyBorder="1" applyAlignment="1">
      <alignment horizontal="center" vertical="center" textRotation="90" shrinkToFit="1"/>
    </xf>
    <xf numFmtId="0" fontId="7" fillId="0" borderId="25" xfId="0" applyFont="1" applyFill="1" applyBorder="1" applyAlignment="1">
      <alignment horizontal="center" vertical="center" textRotation="90" wrapText="1" shrinkToFit="1"/>
    </xf>
    <xf numFmtId="0" fontId="7" fillId="0" borderId="26" xfId="0" applyFont="1" applyFill="1" applyBorder="1" applyAlignment="1">
      <alignment horizontal="center" vertical="center" textRotation="90" wrapText="1" shrinkToFit="1"/>
    </xf>
    <xf numFmtId="0" fontId="7" fillId="0" borderId="26" xfId="0" applyFont="1" applyFill="1" applyBorder="1" applyAlignment="1">
      <alignment horizontal="center" vertical="center" textRotation="90" shrinkToFit="1"/>
    </xf>
    <xf numFmtId="0" fontId="7" fillId="0" borderId="27" xfId="0" applyFont="1" applyFill="1" applyBorder="1" applyAlignment="1">
      <alignment horizontal="center" vertical="center" textRotation="90" wrapText="1" shrinkToFit="1"/>
    </xf>
    <xf numFmtId="0" fontId="0" fillId="0" borderId="28" xfId="0" applyBorder="1"/>
    <xf numFmtId="0" fontId="9" fillId="0" borderId="0" xfId="0" applyFont="1" applyAlignment="1">
      <alignment horizontal="right"/>
    </xf>
    <xf numFmtId="0" fontId="9" fillId="0" borderId="28" xfId="0" applyFont="1" applyBorder="1"/>
    <xf numFmtId="0" fontId="9" fillId="0" borderId="0" xfId="0" applyFont="1"/>
    <xf numFmtId="0" fontId="11" fillId="0" borderId="0" xfId="0" applyFont="1"/>
    <xf numFmtId="0" fontId="10" fillId="0" borderId="0" xfId="0" applyFont="1"/>
    <xf numFmtId="0" fontId="15" fillId="2" borderId="16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top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 indent="1"/>
    </xf>
    <xf numFmtId="0" fontId="13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shrinkToFit="1"/>
    </xf>
    <xf numFmtId="0" fontId="7" fillId="3" borderId="3" xfId="0" applyFont="1" applyFill="1" applyBorder="1" applyAlignment="1">
      <alignment horizontal="center" vertical="center" textRotation="90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15" fillId="3" borderId="23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shrinkToFit="1"/>
    </xf>
    <xf numFmtId="0" fontId="15" fillId="3" borderId="3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 shrinkToFit="1"/>
    </xf>
    <xf numFmtId="0" fontId="15" fillId="2" borderId="37" xfId="0" applyFont="1" applyFill="1" applyBorder="1" applyAlignment="1">
      <alignment horizontal="left" vertical="center" shrinkToFi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8"/>
  <sheetViews>
    <sheetView tabSelected="1" zoomScale="85" zoomScaleNormal="85" workbookViewId="0">
      <selection activeCell="B14" sqref="B14"/>
    </sheetView>
  </sheetViews>
  <sheetFormatPr defaultRowHeight="15" x14ac:dyDescent="0.25"/>
  <cols>
    <col min="1" max="1" width="3.42578125" bestFit="1" customWidth="1"/>
    <col min="2" max="2" width="20.85546875" bestFit="1" customWidth="1"/>
    <col min="3" max="3" width="16" bestFit="1" customWidth="1"/>
    <col min="4" max="7" width="3" bestFit="1" customWidth="1"/>
    <col min="8" max="9" width="2.85546875" bestFit="1" customWidth="1"/>
    <col min="10" max="11" width="3" bestFit="1" customWidth="1"/>
    <col min="12" max="12" width="2.42578125" bestFit="1" customWidth="1"/>
    <col min="13" max="33" width="3.140625" bestFit="1" customWidth="1"/>
    <col min="34" max="34" width="3.140625" hidden="1" customWidth="1"/>
    <col min="35" max="36" width="3.140625" customWidth="1"/>
    <col min="37" max="39" width="3.5703125" bestFit="1" customWidth="1"/>
    <col min="40" max="40" width="4.140625" bestFit="1" customWidth="1"/>
    <col min="41" max="41" width="3.5703125" bestFit="1" customWidth="1"/>
    <col min="42" max="42" width="4" bestFit="1" customWidth="1"/>
  </cols>
  <sheetData>
    <row r="1" spans="1:46" ht="15.75" x14ac:dyDescent="0.3">
      <c r="AF1" s="33" t="s">
        <v>4</v>
      </c>
      <c r="AG1" s="33"/>
      <c r="AH1" s="33"/>
      <c r="AI1" s="33"/>
      <c r="AJ1" s="33"/>
      <c r="AK1" s="33"/>
      <c r="AL1" s="33"/>
      <c r="AM1" s="33"/>
      <c r="AN1" s="33"/>
      <c r="AO1" s="33"/>
    </row>
    <row r="2" spans="1:46" ht="18" x14ac:dyDescent="0.3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AF2" s="33" t="s">
        <v>6</v>
      </c>
      <c r="AG2" s="33"/>
      <c r="AH2" s="33"/>
      <c r="AI2" s="33"/>
      <c r="AJ2" s="33"/>
      <c r="AK2" s="33"/>
      <c r="AL2" s="33"/>
      <c r="AM2" s="33"/>
      <c r="AN2" s="33"/>
      <c r="AO2" s="33"/>
    </row>
    <row r="3" spans="1:46" ht="20.25" customHeight="1" x14ac:dyDescent="0.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AF3" s="34" t="s">
        <v>7</v>
      </c>
      <c r="AG3" s="34"/>
      <c r="AH3" s="34"/>
      <c r="AI3" s="34"/>
      <c r="AJ3" s="34"/>
      <c r="AK3" s="34"/>
      <c r="AL3" s="34"/>
      <c r="AM3" s="34"/>
      <c r="AN3" s="34"/>
      <c r="AO3" s="34"/>
    </row>
    <row r="4" spans="1:46" ht="18" customHeight="1" x14ac:dyDescent="0.25">
      <c r="B4" s="37" t="str">
        <f ca="1">CONCATENATE("Варақаи ҳисоби вақти корӣ барои моҳи ",RIGHT(CELL("имяфайла",B4),LEN(CELL("имяфайла",B4))-FIND("]",CELL("имяфайла",B4),1)),"и с.2012")</f>
        <v>Варақаи ҳисоби вақти корӣ барои моҳи марти с.2012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K4" s="1"/>
      <c r="AL4" s="1"/>
      <c r="AM4" s="1"/>
      <c r="AN4" s="1"/>
      <c r="AO4" s="1"/>
    </row>
    <row r="5" spans="1:46" x14ac:dyDescent="0.25">
      <c r="AQ5" s="61" t="s">
        <v>17</v>
      </c>
      <c r="AR5" s="61"/>
      <c r="AS5" s="61"/>
      <c r="AT5" s="61"/>
    </row>
    <row r="6" spans="1:46" ht="30" customHeight="1" x14ac:dyDescent="0.25">
      <c r="C6" s="29" t="s">
        <v>5</v>
      </c>
      <c r="D6" s="39" t="s">
        <v>16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2"/>
      <c r="AQ6" s="61"/>
      <c r="AR6" s="61"/>
      <c r="AS6" s="61"/>
      <c r="AT6" s="61"/>
    </row>
    <row r="7" spans="1:46" ht="17.25" customHeight="1" x14ac:dyDescent="0.25">
      <c r="A7" s="48" t="s">
        <v>1</v>
      </c>
      <c r="B7" s="50" t="s">
        <v>2</v>
      </c>
      <c r="C7" s="52" t="s">
        <v>9</v>
      </c>
      <c r="D7" s="53" t="str">
        <f ca="1">"М о ҳ и   "&amp;RIGHT(CELL("имяфайла",D7),LEN(CELL("имяфайла",D7))-FIND("]",CELL("имяфайла",D7),1))</f>
        <v>М о ҳ и   март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5"/>
      <c r="AI7" s="56" t="s">
        <v>12</v>
      </c>
      <c r="AJ7" s="58" t="s">
        <v>10</v>
      </c>
      <c r="AK7" s="59"/>
      <c r="AL7" s="59"/>
      <c r="AM7" s="59"/>
      <c r="AN7" s="59"/>
      <c r="AO7" s="60"/>
      <c r="AQ7" s="61"/>
      <c r="AR7" s="61"/>
      <c r="AS7" s="61"/>
      <c r="AT7" s="61"/>
    </row>
    <row r="8" spans="1:46" ht="97.5" customHeight="1" x14ac:dyDescent="0.25">
      <c r="A8" s="49"/>
      <c r="B8" s="51"/>
      <c r="C8" s="51"/>
      <c r="D8" s="3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  <c r="P8" s="4">
        <v>13</v>
      </c>
      <c r="Q8" s="4">
        <v>14</v>
      </c>
      <c r="R8" s="4">
        <v>15</v>
      </c>
      <c r="S8" s="4">
        <v>16</v>
      </c>
      <c r="T8" s="4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4">
        <v>24</v>
      </c>
      <c r="AB8" s="4">
        <v>25</v>
      </c>
      <c r="AC8" s="4">
        <v>26</v>
      </c>
      <c r="AD8" s="4">
        <v>27</v>
      </c>
      <c r="AE8" s="4">
        <v>28</v>
      </c>
      <c r="AF8" s="4">
        <v>29</v>
      </c>
      <c r="AG8" s="4">
        <v>30</v>
      </c>
      <c r="AH8" s="5">
        <v>31</v>
      </c>
      <c r="AI8" s="57"/>
      <c r="AJ8" s="6" t="s">
        <v>11</v>
      </c>
      <c r="AK8" s="7" t="s">
        <v>13</v>
      </c>
      <c r="AL8" s="8" t="s">
        <v>0</v>
      </c>
      <c r="AM8" s="8" t="s">
        <v>14</v>
      </c>
      <c r="AN8" s="9" t="s">
        <v>15</v>
      </c>
      <c r="AO8" s="10" t="s">
        <v>8</v>
      </c>
      <c r="AQ8" s="61"/>
      <c r="AR8" s="61"/>
      <c r="AS8" s="61"/>
      <c r="AT8" s="61"/>
    </row>
    <row r="9" spans="1:46" s="15" customFormat="1" ht="16.5" x14ac:dyDescent="0.3">
      <c r="A9" s="17">
        <v>1</v>
      </c>
      <c r="B9" s="71"/>
      <c r="C9" s="77"/>
      <c r="D9" s="68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62"/>
      <c r="AI9" s="65">
        <f t="array" ref="AI9">COUNTIF(D9:AH9,"&gt;=4")+SUM((WEEKDAY($D$8:$AH$8,2)&lt;6)*(D9:AH9="с"))</f>
        <v>0</v>
      </c>
      <c r="AJ9" s="22">
        <f>COUNTIF(D9:AH9,"и")</f>
        <v>0</v>
      </c>
      <c r="AK9" s="21">
        <f>COUNTIF(D9:AH9,"р")</f>
        <v>0</v>
      </c>
      <c r="AL9" s="21">
        <f>COUNTIF(D9:AH9,"д")</f>
        <v>0</v>
      </c>
      <c r="AM9" s="21">
        <f>COUNTIF(D9:AH9,"с")</f>
        <v>0</v>
      </c>
      <c r="AN9" s="21">
        <f>COUNTIF(D9:AH9,"м")</f>
        <v>0</v>
      </c>
      <c r="AO9" s="30">
        <f>COUNTIF(D9:AH9,"б")</f>
        <v>0</v>
      </c>
    </row>
    <row r="10" spans="1:46" s="15" customFormat="1" ht="16.5" x14ac:dyDescent="0.3">
      <c r="A10" s="18">
        <v>2</v>
      </c>
      <c r="B10" s="72"/>
      <c r="C10" s="78"/>
      <c r="D10" s="69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63"/>
      <c r="AI10" s="66">
        <f t="array" ref="AI10">COUNTIF(D10:AH10,"&gt;=4")+SUM((WEEKDAY($D$8:$AH$8,2)&lt;6)*(D10:AH10="с"))</f>
        <v>0</v>
      </c>
      <c r="AJ10" s="25">
        <f>COUNTIF(D10:AH10,"и")</f>
        <v>0</v>
      </c>
      <c r="AK10" s="24">
        <f>COUNTIF(D10:AH10,"р")</f>
        <v>0</v>
      </c>
      <c r="AL10" s="24">
        <f t="shared" ref="AL10:AL26" si="0">COUNTIF(D10:AH10,"д")</f>
        <v>0</v>
      </c>
      <c r="AM10" s="24">
        <f>COUNTIF(D10:AH10,"с")</f>
        <v>0</v>
      </c>
      <c r="AN10" s="24">
        <f>COUNTIF(D10:AH10,"м")</f>
        <v>0</v>
      </c>
      <c r="AO10" s="31">
        <f t="shared" ref="AO10:AO26" si="1">COUNTIF(D10:AH10,"б")</f>
        <v>0</v>
      </c>
    </row>
    <row r="11" spans="1:46" s="15" customFormat="1" ht="16.5" x14ac:dyDescent="0.3">
      <c r="A11" s="18">
        <v>3</v>
      </c>
      <c r="B11" s="73"/>
      <c r="C11" s="78"/>
      <c r="D11" s="69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63"/>
      <c r="AI11" s="66">
        <f t="array" ref="AI11">COUNTIF(D11:AH11,"&gt;=4")+SUM((WEEKDAY($D$8:$AH$8,2)&lt;6)*(D11:AH11="с"))</f>
        <v>0</v>
      </c>
      <c r="AJ11" s="25">
        <f t="shared" ref="AJ11:AJ26" si="2">COUNTIF(D11:AH11,"и")</f>
        <v>0</v>
      </c>
      <c r="AK11" s="24">
        <f t="shared" ref="AK11:AK26" si="3">COUNTIF(D11:AH11,"р")</f>
        <v>0</v>
      </c>
      <c r="AL11" s="24">
        <f t="shared" si="0"/>
        <v>0</v>
      </c>
      <c r="AM11" s="24">
        <f>COUNTIF(D11:AH11,"с")</f>
        <v>0</v>
      </c>
      <c r="AN11" s="24">
        <f t="shared" ref="AN11:AN26" si="4">COUNTIF(D11:AH11,"м")</f>
        <v>0</v>
      </c>
      <c r="AO11" s="31">
        <f t="shared" si="1"/>
        <v>0</v>
      </c>
      <c r="AQ11" s="46" t="s">
        <v>19</v>
      </c>
      <c r="AR11" s="47" t="s">
        <v>20</v>
      </c>
    </row>
    <row r="12" spans="1:46" s="15" customFormat="1" ht="16.5" x14ac:dyDescent="0.3">
      <c r="A12" s="18">
        <v>4</v>
      </c>
      <c r="B12" s="73"/>
      <c r="C12" s="78"/>
      <c r="D12" s="69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63"/>
      <c r="AI12" s="66">
        <f t="array" ref="AI12">COUNTIF(D12:AH12,"&gt;=4")+SUM((WEEKDAY($D$8:$AH$8,2)&lt;6)*(D12:AH12="с"))</f>
        <v>0</v>
      </c>
      <c r="AJ12" s="25">
        <f t="shared" si="2"/>
        <v>0</v>
      </c>
      <c r="AK12" s="24">
        <f t="shared" si="3"/>
        <v>0</v>
      </c>
      <c r="AL12" s="24">
        <f t="shared" si="0"/>
        <v>0</v>
      </c>
      <c r="AM12" s="24">
        <f t="shared" ref="AM12:AM26" si="5">COUNTIF(D12:AH12,"с")</f>
        <v>0</v>
      </c>
      <c r="AN12" s="24">
        <f t="shared" si="4"/>
        <v>0</v>
      </c>
      <c r="AO12" s="31">
        <f t="shared" si="1"/>
        <v>0</v>
      </c>
      <c r="AQ12" s="40"/>
      <c r="AR12" s="43"/>
    </row>
    <row r="13" spans="1:46" s="15" customFormat="1" ht="16.5" x14ac:dyDescent="0.3">
      <c r="A13" s="18">
        <v>5</v>
      </c>
      <c r="B13" s="73"/>
      <c r="C13" s="78"/>
      <c r="D13" s="69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63"/>
      <c r="AI13" s="66">
        <f t="array" ref="AI13">COUNTIF(D13:AH13,"&gt;=4")+SUM((WEEKDAY($D$8:$AH$8,2)&lt;6)*(D13:AH13="с"))</f>
        <v>0</v>
      </c>
      <c r="AJ13" s="25">
        <f t="shared" si="2"/>
        <v>0</v>
      </c>
      <c r="AK13" s="24">
        <f t="shared" si="3"/>
        <v>0</v>
      </c>
      <c r="AL13" s="24">
        <f t="shared" si="0"/>
        <v>0</v>
      </c>
      <c r="AM13" s="24">
        <f t="shared" si="5"/>
        <v>0</v>
      </c>
      <c r="AN13" s="24">
        <f t="shared" si="4"/>
        <v>0</v>
      </c>
      <c r="AO13" s="31">
        <f t="shared" si="1"/>
        <v>0</v>
      </c>
      <c r="AQ13" s="40" t="s">
        <v>22</v>
      </c>
      <c r="AR13" s="42" t="s">
        <v>21</v>
      </c>
    </row>
    <row r="14" spans="1:46" s="15" customFormat="1" ht="16.5" x14ac:dyDescent="0.3">
      <c r="A14" s="18">
        <v>6</v>
      </c>
      <c r="B14" s="73"/>
      <c r="C14" s="78"/>
      <c r="D14" s="69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63"/>
      <c r="AI14" s="66">
        <f t="array" ref="AI14">COUNTIF(D14:AH14,"&gt;=4")+SUM((WEEKDAY($D$8:$AH$8,2)&lt;6)*(D14:AH14="с"))</f>
        <v>0</v>
      </c>
      <c r="AJ14" s="25">
        <f t="shared" si="2"/>
        <v>0</v>
      </c>
      <c r="AK14" s="24">
        <f t="shared" si="3"/>
        <v>0</v>
      </c>
      <c r="AL14" s="24">
        <f t="shared" si="0"/>
        <v>0</v>
      </c>
      <c r="AM14" s="24">
        <f t="shared" si="5"/>
        <v>0</v>
      </c>
      <c r="AN14" s="24">
        <f t="shared" si="4"/>
        <v>0</v>
      </c>
      <c r="AO14" s="31">
        <f t="shared" si="1"/>
        <v>0</v>
      </c>
      <c r="AQ14" s="41"/>
      <c r="AR14" s="43"/>
    </row>
    <row r="15" spans="1:46" s="15" customFormat="1" ht="16.5" x14ac:dyDescent="0.3">
      <c r="A15" s="18">
        <v>7</v>
      </c>
      <c r="B15" s="74"/>
      <c r="C15" s="78"/>
      <c r="D15" s="69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63"/>
      <c r="AI15" s="66">
        <f t="array" ref="AI15">COUNTIF(D15:AH15,"&gt;=4")+SUM((WEEKDAY($D$8:$AH$8,2)&lt;6)*(D15:AH15="с"))</f>
        <v>0</v>
      </c>
      <c r="AJ15" s="25">
        <f t="shared" si="2"/>
        <v>0</v>
      </c>
      <c r="AK15" s="24">
        <f t="shared" si="3"/>
        <v>0</v>
      </c>
      <c r="AL15" s="24">
        <f t="shared" si="0"/>
        <v>0</v>
      </c>
      <c r="AM15" s="24">
        <f t="shared" si="5"/>
        <v>0</v>
      </c>
      <c r="AN15" s="24">
        <f t="shared" si="4"/>
        <v>0</v>
      </c>
      <c r="AO15" s="31">
        <f t="shared" si="1"/>
        <v>0</v>
      </c>
      <c r="AQ15" s="40" t="s">
        <v>23</v>
      </c>
      <c r="AR15" s="42" t="s">
        <v>24</v>
      </c>
    </row>
    <row r="16" spans="1:46" s="15" customFormat="1" ht="16.5" x14ac:dyDescent="0.3">
      <c r="A16" s="18">
        <v>8</v>
      </c>
      <c r="B16" s="74"/>
      <c r="C16" s="79"/>
      <c r="D16" s="69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63"/>
      <c r="AI16" s="66">
        <f t="array" ref="AI16">COUNTIF(D16:AH16,"&gt;=4")+SUM((WEEKDAY($D$8:$AH$8,2)&lt;6)*(D16:AH16="с"))</f>
        <v>0</v>
      </c>
      <c r="AJ16" s="25">
        <f t="shared" si="2"/>
        <v>0</v>
      </c>
      <c r="AK16" s="24">
        <f t="shared" si="3"/>
        <v>0</v>
      </c>
      <c r="AL16" s="24">
        <f t="shared" si="0"/>
        <v>0</v>
      </c>
      <c r="AM16" s="24">
        <f t="shared" si="5"/>
        <v>0</v>
      </c>
      <c r="AN16" s="24">
        <f t="shared" si="4"/>
        <v>0</v>
      </c>
      <c r="AO16" s="31">
        <f t="shared" si="1"/>
        <v>0</v>
      </c>
      <c r="AQ16" s="41"/>
      <c r="AR16" s="43"/>
    </row>
    <row r="17" spans="1:44" s="15" customFormat="1" ht="16.5" x14ac:dyDescent="0.3">
      <c r="A17" s="18">
        <v>9</v>
      </c>
      <c r="B17" s="73"/>
      <c r="C17" s="78"/>
      <c r="D17" s="69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63"/>
      <c r="AI17" s="66">
        <f t="array" ref="AI17">COUNTIF(D17:AH17,"&gt;=4")+SUM((WEEKDAY($D$8:$AH$8,2)&lt;6)*(D17:AH17="с"))</f>
        <v>0</v>
      </c>
      <c r="AJ17" s="25">
        <f t="shared" si="2"/>
        <v>0</v>
      </c>
      <c r="AK17" s="24">
        <f t="shared" si="3"/>
        <v>0</v>
      </c>
      <c r="AL17" s="24">
        <f t="shared" si="0"/>
        <v>0</v>
      </c>
      <c r="AM17" s="24">
        <f t="shared" si="5"/>
        <v>0</v>
      </c>
      <c r="AN17" s="24">
        <f t="shared" si="4"/>
        <v>0</v>
      </c>
      <c r="AO17" s="31">
        <f t="shared" si="1"/>
        <v>0</v>
      </c>
      <c r="AQ17" s="40" t="s">
        <v>25</v>
      </c>
      <c r="AR17" s="42" t="s">
        <v>26</v>
      </c>
    </row>
    <row r="18" spans="1:44" s="15" customFormat="1" ht="16.5" x14ac:dyDescent="0.3">
      <c r="A18" s="18">
        <v>10</v>
      </c>
      <c r="B18" s="75"/>
      <c r="C18" s="78"/>
      <c r="D18" s="69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63"/>
      <c r="AI18" s="66">
        <f t="array" ref="AI18">COUNTIF(D18:AH18,"&gt;=4")+SUM((WEEKDAY($D$8:$AH$8,2)&lt;6)*(D18:AH18="с"))</f>
        <v>0</v>
      </c>
      <c r="AJ18" s="25">
        <f t="shared" si="2"/>
        <v>0</v>
      </c>
      <c r="AK18" s="24">
        <f t="shared" si="3"/>
        <v>0</v>
      </c>
      <c r="AL18" s="24">
        <f t="shared" si="0"/>
        <v>0</v>
      </c>
      <c r="AM18" s="24">
        <f t="shared" si="5"/>
        <v>0</v>
      </c>
      <c r="AN18" s="24">
        <f t="shared" si="4"/>
        <v>0</v>
      </c>
      <c r="AO18" s="31">
        <f t="shared" si="1"/>
        <v>0</v>
      </c>
      <c r="AQ18" s="41"/>
      <c r="AR18" s="43"/>
    </row>
    <row r="19" spans="1:44" s="15" customFormat="1" ht="16.5" x14ac:dyDescent="0.3">
      <c r="A19" s="18">
        <v>11</v>
      </c>
      <c r="B19" s="73"/>
      <c r="C19" s="78"/>
      <c r="D19" s="69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63"/>
      <c r="AI19" s="66">
        <f t="array" ref="AI19">COUNTIF(D19:AH19,"&gt;=4")+SUM((WEEKDAY($D$8:$AH$8,2)&lt;6)*(D19:AH19="с"))</f>
        <v>0</v>
      </c>
      <c r="AJ19" s="25">
        <f t="shared" si="2"/>
        <v>0</v>
      </c>
      <c r="AK19" s="24">
        <f t="shared" si="3"/>
        <v>0</v>
      </c>
      <c r="AL19" s="24">
        <f t="shared" si="0"/>
        <v>0</v>
      </c>
      <c r="AM19" s="24">
        <f t="shared" si="5"/>
        <v>0</v>
      </c>
      <c r="AN19" s="24">
        <f t="shared" si="4"/>
        <v>0</v>
      </c>
      <c r="AO19" s="31">
        <f t="shared" si="1"/>
        <v>0</v>
      </c>
      <c r="AQ19" s="40" t="s">
        <v>27</v>
      </c>
      <c r="AR19" s="42" t="s">
        <v>29</v>
      </c>
    </row>
    <row r="20" spans="1:44" s="15" customFormat="1" ht="16.5" x14ac:dyDescent="0.3">
      <c r="A20" s="18">
        <v>12</v>
      </c>
      <c r="B20" s="73"/>
      <c r="C20" s="78"/>
      <c r="D20" s="69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63"/>
      <c r="AI20" s="66">
        <f t="array" ref="AI20">COUNTIF(D20:AH20,"&gt;=4")+SUM((WEEKDAY($D$8:$AH$8,2)&lt;6)*(D20:AH20="с"))</f>
        <v>0</v>
      </c>
      <c r="AJ20" s="25">
        <f t="shared" si="2"/>
        <v>0</v>
      </c>
      <c r="AK20" s="24">
        <f t="shared" si="3"/>
        <v>0</v>
      </c>
      <c r="AL20" s="24">
        <f t="shared" si="0"/>
        <v>0</v>
      </c>
      <c r="AM20" s="24">
        <f t="shared" si="5"/>
        <v>0</v>
      </c>
      <c r="AN20" s="24">
        <f t="shared" si="4"/>
        <v>0</v>
      </c>
      <c r="AO20" s="31">
        <f t="shared" si="1"/>
        <v>0</v>
      </c>
      <c r="AQ20" s="41"/>
      <c r="AR20" s="43"/>
    </row>
    <row r="21" spans="1:44" s="15" customFormat="1" ht="16.5" x14ac:dyDescent="0.3">
      <c r="A21" s="18">
        <v>13</v>
      </c>
      <c r="B21" s="73"/>
      <c r="C21" s="78"/>
      <c r="D21" s="6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63"/>
      <c r="AI21" s="66">
        <f t="array" ref="AI21">COUNTIF(D21:AH21,"&gt;=4")+SUM((WEEKDAY($D$8:$AH$8,2)&lt;6)*(D21:AH21="с"))</f>
        <v>0</v>
      </c>
      <c r="AJ21" s="25">
        <f t="shared" si="2"/>
        <v>0</v>
      </c>
      <c r="AK21" s="24">
        <f t="shared" si="3"/>
        <v>0</v>
      </c>
      <c r="AL21" s="24">
        <f t="shared" si="0"/>
        <v>0</v>
      </c>
      <c r="AM21" s="24">
        <f t="shared" si="5"/>
        <v>0</v>
      </c>
      <c r="AN21" s="24">
        <f t="shared" si="4"/>
        <v>0</v>
      </c>
      <c r="AO21" s="31">
        <f t="shared" si="1"/>
        <v>0</v>
      </c>
      <c r="AQ21" s="40" t="s">
        <v>28</v>
      </c>
      <c r="AR21" s="42" t="s">
        <v>30</v>
      </c>
    </row>
    <row r="22" spans="1:44" s="15" customFormat="1" ht="16.5" x14ac:dyDescent="0.3">
      <c r="A22" s="18">
        <v>14</v>
      </c>
      <c r="B22" s="74"/>
      <c r="C22" s="79"/>
      <c r="D22" s="69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63"/>
      <c r="AI22" s="66">
        <f t="array" ref="AI22">COUNTIF(D22:AH22,"&gt;=4")+SUM((WEEKDAY($D$8:$AH$8,2)&lt;6)*(D22:AH22="с"))</f>
        <v>0</v>
      </c>
      <c r="AJ22" s="25">
        <f t="shared" si="2"/>
        <v>0</v>
      </c>
      <c r="AK22" s="24">
        <f t="shared" si="3"/>
        <v>0</v>
      </c>
      <c r="AL22" s="24">
        <f t="shared" si="0"/>
        <v>0</v>
      </c>
      <c r="AM22" s="24">
        <f t="shared" si="5"/>
        <v>0</v>
      </c>
      <c r="AN22" s="24">
        <f t="shared" si="4"/>
        <v>0</v>
      </c>
      <c r="AO22" s="31">
        <f t="shared" si="1"/>
        <v>0</v>
      </c>
      <c r="AQ22" s="44"/>
      <c r="AR22" s="45"/>
    </row>
    <row r="23" spans="1:44" s="15" customFormat="1" ht="16.5" x14ac:dyDescent="0.3">
      <c r="A23" s="18">
        <v>15</v>
      </c>
      <c r="B23" s="73"/>
      <c r="C23" s="78"/>
      <c r="D23" s="69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63"/>
      <c r="AI23" s="66">
        <f t="array" ref="AI23">COUNTIF(D23:AH23,"&gt;=4")+SUM((WEEKDAY($D$8:$AH$8,2)&lt;6)*(D23:AH23="с"))</f>
        <v>0</v>
      </c>
      <c r="AJ23" s="25">
        <f t="shared" si="2"/>
        <v>0</v>
      </c>
      <c r="AK23" s="24">
        <f t="shared" si="3"/>
        <v>0</v>
      </c>
      <c r="AL23" s="24">
        <f t="shared" si="0"/>
        <v>0</v>
      </c>
      <c r="AM23" s="24">
        <f t="shared" si="5"/>
        <v>0</v>
      </c>
      <c r="AN23" s="24">
        <f t="shared" si="4"/>
        <v>0</v>
      </c>
      <c r="AO23" s="31">
        <f t="shared" si="1"/>
        <v>0</v>
      </c>
    </row>
    <row r="24" spans="1:44" s="15" customFormat="1" ht="16.5" x14ac:dyDescent="0.3">
      <c r="A24" s="18">
        <v>16</v>
      </c>
      <c r="B24" s="75"/>
      <c r="C24" s="18"/>
      <c r="D24" s="69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63"/>
      <c r="AI24" s="66">
        <f t="array" ref="AI24">COUNTIF(D24:AH24,"&gt;=4")+SUM((WEEKDAY($D$8:$AH$8,2)&lt;6)*(D24:AH24="с"))</f>
        <v>0</v>
      </c>
      <c r="AJ24" s="25">
        <f t="shared" si="2"/>
        <v>0</v>
      </c>
      <c r="AK24" s="24">
        <f t="shared" si="3"/>
        <v>0</v>
      </c>
      <c r="AL24" s="24">
        <f t="shared" si="0"/>
        <v>0</v>
      </c>
      <c r="AM24" s="24">
        <f t="shared" si="5"/>
        <v>0</v>
      </c>
      <c r="AN24" s="24">
        <f t="shared" si="4"/>
        <v>0</v>
      </c>
      <c r="AO24" s="31">
        <f t="shared" si="1"/>
        <v>0</v>
      </c>
      <c r="AQ24" s="16"/>
    </row>
    <row r="25" spans="1:44" s="15" customFormat="1" ht="16.5" x14ac:dyDescent="0.3">
      <c r="A25" s="18">
        <v>17</v>
      </c>
      <c r="B25" s="73"/>
      <c r="C25" s="78"/>
      <c r="D25" s="69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63"/>
      <c r="AI25" s="66">
        <f t="array" ref="AI25">COUNTIF(D25:AH25,"&gt;=4")+SUM((WEEKDAY($D$8:$AH$8,2)&lt;6)*(D25:AH25="с"))</f>
        <v>0</v>
      </c>
      <c r="AJ25" s="25">
        <f t="shared" si="2"/>
        <v>0</v>
      </c>
      <c r="AK25" s="24">
        <f t="shared" si="3"/>
        <v>0</v>
      </c>
      <c r="AL25" s="24">
        <f t="shared" si="0"/>
        <v>0</v>
      </c>
      <c r="AM25" s="24">
        <f t="shared" si="5"/>
        <v>0</v>
      </c>
      <c r="AN25" s="24">
        <f t="shared" si="4"/>
        <v>0</v>
      </c>
      <c r="AO25" s="31">
        <f t="shared" si="1"/>
        <v>0</v>
      </c>
      <c r="AQ25" s="16"/>
    </row>
    <row r="26" spans="1:44" s="15" customFormat="1" ht="16.5" x14ac:dyDescent="0.3">
      <c r="A26" s="19">
        <v>18</v>
      </c>
      <c r="B26" s="76"/>
      <c r="C26" s="19"/>
      <c r="D26" s="70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64"/>
      <c r="AI26" s="67">
        <f t="array" ref="AI26">COUNTIF(D26:AH26,"&gt;=4")+SUM((WEEKDAY($D$8:$AH$8,2)&lt;6)*(D26:AH26="с"))</f>
        <v>0</v>
      </c>
      <c r="AJ26" s="28">
        <f t="shared" si="2"/>
        <v>0</v>
      </c>
      <c r="AK26" s="27">
        <f t="shared" si="3"/>
        <v>0</v>
      </c>
      <c r="AL26" s="27">
        <f t="shared" si="0"/>
        <v>0</v>
      </c>
      <c r="AM26" s="27">
        <f t="shared" si="5"/>
        <v>0</v>
      </c>
      <c r="AN26" s="27">
        <f t="shared" si="4"/>
        <v>0</v>
      </c>
      <c r="AO26" s="32">
        <f t="shared" si="1"/>
        <v>0</v>
      </c>
    </row>
    <row r="27" spans="1:44" s="15" customFormat="1" ht="16.5" x14ac:dyDescent="0.3"/>
    <row r="28" spans="1:44" ht="15.75" x14ac:dyDescent="0.3">
      <c r="C28" s="12" t="s">
        <v>3</v>
      </c>
      <c r="D28" s="13"/>
      <c r="E28" s="13"/>
      <c r="F28" s="13"/>
      <c r="G28" s="13"/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35" t="s">
        <v>18</v>
      </c>
      <c r="S28" s="35"/>
      <c r="T28" s="35"/>
      <c r="U28" s="35"/>
      <c r="V28" s="35"/>
      <c r="W28" s="35"/>
      <c r="X28" s="13"/>
      <c r="Y28" s="11"/>
      <c r="Z28" s="11"/>
      <c r="AA28" s="11"/>
      <c r="AB28" s="11"/>
      <c r="AC28" s="11"/>
    </row>
  </sheetData>
  <mergeCells count="27">
    <mergeCell ref="AQ5:AT8"/>
    <mergeCell ref="A7:A8"/>
    <mergeCell ref="B7:B8"/>
    <mergeCell ref="C7:C8"/>
    <mergeCell ref="D7:AH7"/>
    <mergeCell ref="AI7:AI8"/>
    <mergeCell ref="AQ11:AQ12"/>
    <mergeCell ref="AR11:AR12"/>
    <mergeCell ref="AQ13:AQ14"/>
    <mergeCell ref="AR13:AR14"/>
    <mergeCell ref="AR15:AR16"/>
    <mergeCell ref="AQ15:AQ16"/>
    <mergeCell ref="AQ17:AQ18"/>
    <mergeCell ref="AR17:AR18"/>
    <mergeCell ref="AQ19:AQ20"/>
    <mergeCell ref="AR19:AR20"/>
    <mergeCell ref="AQ21:AQ22"/>
    <mergeCell ref="AR21:AR22"/>
    <mergeCell ref="AF1:AO1"/>
    <mergeCell ref="AF2:AO2"/>
    <mergeCell ref="AF3:AO3"/>
    <mergeCell ref="R28:W28"/>
    <mergeCell ref="B2:L2"/>
    <mergeCell ref="B4:AE4"/>
    <mergeCell ref="B3:L3"/>
    <mergeCell ref="D6:AO6"/>
    <mergeCell ref="AJ7:AO7"/>
  </mergeCells>
  <conditionalFormatting sqref="D9:AH26">
    <cfRule type="containsText" dxfId="0" priority="1" operator="containsText" text="И">
      <formula>NOT(ISERROR(SEARCH("И",D9)))</formula>
    </cfRule>
  </conditionalFormatting>
  <printOptions horizontalCentered="1"/>
  <pageMargins left="0.19685039370078741" right="0.15748031496062992" top="0.70866141732283472" bottom="0.27559055118110237" header="0.15748031496062992" footer="0.19685039370078741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2012-03-02T11:57:44Z</dcterms:modified>
</cp:coreProperties>
</file>