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0485" windowHeight="5175" activeTab="1"/>
  </bookViews>
  <sheets>
    <sheet name="расценка на лед" sheetId="2" r:id="rId1"/>
    <sheet name="таблица" sheetId="8" r:id="rId2"/>
    <sheet name="Лист1" sheetId="3" r:id="rId3"/>
  </sheets>
  <definedNames>
    <definedName name="борт">'расценка на лед'!$A$20:$A$22</definedName>
    <definedName name="бортпл">'расценка на лед'!$E$2:$E$15</definedName>
    <definedName name="естес">'расценка на лед'!$C$2:$C$15</definedName>
    <definedName name="искус">'расценка на лед'!$D$2:$D$15</definedName>
    <definedName name="м2">'расценка на лед'!$A$2:$A$15</definedName>
    <definedName name="тип">'расценка на лед'!$A$17:$A$19</definedName>
    <definedName name="цена">IF(Лист1!$B$4="искусственный",искус,естес)</definedName>
  </definedNames>
  <calcPr calcId="152511"/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3" i="2"/>
  <c r="B6" i="3"/>
  <c r="F4" i="2" l="1"/>
  <c r="F5" i="2"/>
  <c r="F6" i="2"/>
  <c r="F7" i="2"/>
  <c r="F8" i="2"/>
  <c r="F9" i="2"/>
  <c r="F10" i="2"/>
  <c r="F11" i="2"/>
  <c r="F12" i="2"/>
  <c r="F13" i="2"/>
  <c r="F14" i="2"/>
  <c r="F15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3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1" i="8"/>
  <c r="A3" i="3" l="1"/>
  <c r="D13" i="2"/>
  <c r="D14" i="2"/>
  <c r="D15" i="2"/>
  <c r="D12" i="2"/>
  <c r="D10" i="2"/>
  <c r="A11" i="2"/>
  <c r="A9" i="2"/>
  <c r="A8" i="2"/>
  <c r="A7" i="2"/>
  <c r="A6" i="2"/>
  <c r="D11" i="2" l="1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<sst xmlns="http://schemas.openxmlformats.org/spreadsheetml/2006/main" count="42" uniqueCount="29">
  <si>
    <t>естественный</t>
  </si>
  <si>
    <t>искусственный</t>
  </si>
  <si>
    <t>тип льда</t>
  </si>
  <si>
    <t>ест.лед</t>
  </si>
  <si>
    <t>м2</t>
  </si>
  <si>
    <t>сетка</t>
  </si>
  <si>
    <t>тенд</t>
  </si>
  <si>
    <t>цена</t>
  </si>
  <si>
    <t>/-</t>
  </si>
  <si>
    <t>хок.коробка</t>
  </si>
  <si>
    <t>размер</t>
  </si>
  <si>
    <t>холодил.оборуд</t>
  </si>
  <si>
    <t>ледовая машина</t>
  </si>
  <si>
    <t>борт пласт(смит)</t>
  </si>
  <si>
    <t>борт фанер(смит)</t>
  </si>
  <si>
    <t>пластиковый</t>
  </si>
  <si>
    <t>фанерный</t>
  </si>
  <si>
    <t>если 1200 то С1='расценка на лед'!B8</t>
  </si>
  <si>
    <t>равна С1</t>
  </si>
  <si>
    <t>B1*(список: естест/исскуств)</t>
  </si>
  <si>
    <t>В1=В5(список: пласт/фанер)</t>
  </si>
  <si>
    <t>ПРОБА</t>
  </si>
  <si>
    <t>→</t>
  </si>
  <si>
    <t>40Х30</t>
  </si>
  <si>
    <t>=1200*искусственный</t>
  </si>
  <si>
    <t>(из списка =D2:D15)</t>
  </si>
  <si>
    <t>=F1</t>
  </si>
  <si>
    <t>=D6*пластиковый</t>
  </si>
  <si>
    <t>(из списка =Е2:Е15)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</si>
</sst>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0"/>
      <color rgb="FF000000"/>
      <name val="Verdana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left" vertical="center"/>
    </xf>
    <xf numFmtId="4" fontId="2" fillId="0" borderId="0" xfId="0" applyNumberFormat="1" applyFont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right"/>
    </xf>
    <xf numFmtId="49" fontId="0" fillId="0" borderId="0" xfId="0" applyNumberFormat="1"/>
    <xf numFmtId="49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2" tint="-0.499984740745262"/>
  </sheetPr>
  <dimension ref="A1:H22"/>
  <sheetViews>
    <sheetView workbookViewId="0">
      <selection activeCell="F3" sqref="F3"/>
    </sheetView>
  </sheetViews>
  <sheetFormatPr defaultRowHeight="15" x14ac:dyDescent="0.25"/>
  <cols>
    <col min="1" max="2" width="13.85546875" customWidth="1"/>
    <col min="3" max="3" width="20.28515625" customWidth="1"/>
    <col min="4" max="4" width="25.85546875" customWidth="1"/>
    <col min="5" max="5" width="22.28515625" customWidth="1"/>
    <col min="6" max="6" width="18" customWidth="1"/>
    <col min="7" max="7" width="21.5703125" customWidth="1"/>
    <col min="8" max="8" width="21.42578125" customWidth="1"/>
  </cols>
  <sheetData>
    <row r="1" spans="1:8" x14ac:dyDescent="0.25">
      <c r="A1" t="s">
        <v>4</v>
      </c>
      <c r="B1" t="s">
        <v>10</v>
      </c>
      <c r="C1" t="s">
        <v>3</v>
      </c>
      <c r="D1" t="s">
        <v>1</v>
      </c>
      <c r="E1" t="s">
        <v>13</v>
      </c>
      <c r="F1" t="s">
        <v>14</v>
      </c>
      <c r="G1" t="s">
        <v>5</v>
      </c>
      <c r="H1" t="s">
        <v>6</v>
      </c>
    </row>
    <row r="2" spans="1:8" x14ac:dyDescent="0.25">
      <c r="A2">
        <v>5</v>
      </c>
      <c r="B2" t="str">
        <f>IF(A2,"1Х5",5)</f>
        <v>1Х5</v>
      </c>
      <c r="C2" s="1">
        <v>250</v>
      </c>
      <c r="D2" s="1">
        <v>2500</v>
      </c>
      <c r="E2">
        <v>1500</v>
      </c>
      <c r="F2">
        <v>1000</v>
      </c>
    </row>
    <row r="3" spans="1:8" x14ac:dyDescent="0.25">
      <c r="A3">
        <v>100</v>
      </c>
      <c r="B3" t="str">
        <f>IF(A3,"10Х10",100)</f>
        <v>10Х10</v>
      </c>
      <c r="C3" s="1">
        <f>$C$2*A3</f>
        <v>25000</v>
      </c>
      <c r="D3" s="1">
        <v>160000</v>
      </c>
      <c r="E3">
        <f>$E$2*A3</f>
        <v>150000</v>
      </c>
      <c r="F3">
        <f>$F$2*A3</f>
        <v>100000</v>
      </c>
    </row>
    <row r="4" spans="1:8" x14ac:dyDescent="0.25">
      <c r="A4">
        <v>200</v>
      </c>
      <c r="B4" t="str">
        <f>IF(A4,"10Х20",200)</f>
        <v>10Х20</v>
      </c>
      <c r="C4" s="1">
        <f t="shared" ref="C4:C15" si="0">$C$2*A4</f>
        <v>50000</v>
      </c>
      <c r="D4" s="1">
        <f>(10*20)*D2</f>
        <v>500000</v>
      </c>
      <c r="E4">
        <f t="shared" ref="E4:E15" si="1">$E$2*A4</f>
        <v>300000</v>
      </c>
      <c r="F4">
        <f t="shared" ref="F4:F15" si="2">$F$2*A4</f>
        <v>200000</v>
      </c>
    </row>
    <row r="5" spans="1:8" x14ac:dyDescent="0.25">
      <c r="A5">
        <v>300</v>
      </c>
      <c r="B5" t="str">
        <f>IF(A5,"15Х20",300)</f>
        <v>15Х20</v>
      </c>
      <c r="C5" s="1">
        <f t="shared" si="0"/>
        <v>75000</v>
      </c>
      <c r="D5" s="1">
        <f>10*30*D2</f>
        <v>750000</v>
      </c>
      <c r="E5">
        <f t="shared" si="1"/>
        <v>450000</v>
      </c>
      <c r="F5">
        <f t="shared" si="2"/>
        <v>300000</v>
      </c>
    </row>
    <row r="6" spans="1:8" x14ac:dyDescent="0.25">
      <c r="A6">
        <f>20*20</f>
        <v>400</v>
      </c>
      <c r="B6" t="str">
        <f>IF(A6,"20Х20",400)</f>
        <v>20Х20</v>
      </c>
      <c r="C6" s="1">
        <f t="shared" si="0"/>
        <v>100000</v>
      </c>
      <c r="D6" s="1">
        <f>20*20*D2</f>
        <v>1000000</v>
      </c>
      <c r="E6">
        <f t="shared" si="1"/>
        <v>600000</v>
      </c>
      <c r="F6">
        <f t="shared" si="2"/>
        <v>400000</v>
      </c>
    </row>
    <row r="7" spans="1:8" x14ac:dyDescent="0.25">
      <c r="A7">
        <f>20*40</f>
        <v>800</v>
      </c>
      <c r="B7" t="str">
        <f>IF(A7,"40Х20",800)</f>
        <v>40Х20</v>
      </c>
      <c r="C7" s="1">
        <f t="shared" si="0"/>
        <v>200000</v>
      </c>
      <c r="D7" s="1">
        <f>20*40*D2</f>
        <v>2000000</v>
      </c>
      <c r="E7">
        <f t="shared" si="1"/>
        <v>1200000</v>
      </c>
      <c r="F7">
        <f t="shared" si="2"/>
        <v>800000</v>
      </c>
    </row>
    <row r="8" spans="1:8" x14ac:dyDescent="0.25">
      <c r="A8">
        <f>30*40</f>
        <v>1200</v>
      </c>
      <c r="B8" t="str">
        <f>IF(A8,"40Х30",1200)</f>
        <v>40Х30</v>
      </c>
      <c r="C8" s="1">
        <f t="shared" si="0"/>
        <v>300000</v>
      </c>
      <c r="D8" s="1">
        <f>30*40*D2</f>
        <v>3000000</v>
      </c>
      <c r="E8">
        <f t="shared" si="1"/>
        <v>1800000</v>
      </c>
      <c r="F8">
        <f t="shared" si="2"/>
        <v>1200000</v>
      </c>
    </row>
    <row r="9" spans="1:8" x14ac:dyDescent="0.25">
      <c r="A9">
        <f>30*50</f>
        <v>1500</v>
      </c>
      <c r="B9" t="str">
        <f>IF(A9,"30Х50",1500)</f>
        <v>30Х50</v>
      </c>
      <c r="C9" s="1">
        <f t="shared" si="0"/>
        <v>375000</v>
      </c>
      <c r="D9" s="1">
        <f>30*50*D2</f>
        <v>3750000</v>
      </c>
      <c r="E9">
        <f t="shared" si="1"/>
        <v>2250000</v>
      </c>
      <c r="F9">
        <f t="shared" si="2"/>
        <v>1500000</v>
      </c>
    </row>
    <row r="10" spans="1:8" x14ac:dyDescent="0.25">
      <c r="A10">
        <v>1600</v>
      </c>
      <c r="B10" t="str">
        <f>IF(A10,"40Х40",1600)</f>
        <v>40Х40</v>
      </c>
      <c r="C10" s="1">
        <f t="shared" si="0"/>
        <v>400000</v>
      </c>
      <c r="D10" s="1">
        <f>A10*D2</f>
        <v>4000000</v>
      </c>
      <c r="E10">
        <f t="shared" si="1"/>
        <v>2400000</v>
      </c>
      <c r="F10">
        <f t="shared" si="2"/>
        <v>1600000</v>
      </c>
    </row>
    <row r="11" spans="1:8" x14ac:dyDescent="0.25">
      <c r="A11">
        <f>30*60</f>
        <v>1800</v>
      </c>
      <c r="B11" t="str">
        <f>IF(A11,"30Х60",1800)</f>
        <v>30Х60</v>
      </c>
      <c r="C11" s="1">
        <f t="shared" si="0"/>
        <v>450000</v>
      </c>
      <c r="D11" s="1">
        <f>30*60*D2</f>
        <v>4500000</v>
      </c>
      <c r="E11">
        <f t="shared" si="1"/>
        <v>2700000</v>
      </c>
      <c r="F11">
        <f t="shared" si="2"/>
        <v>1800000</v>
      </c>
    </row>
    <row r="12" spans="1:8" x14ac:dyDescent="0.25">
      <c r="A12">
        <v>2000</v>
      </c>
      <c r="B12" t="str">
        <f>IF(A12,"50Х40",2000)</f>
        <v>50Х40</v>
      </c>
      <c r="C12" s="1">
        <f t="shared" si="0"/>
        <v>500000</v>
      </c>
      <c r="D12" s="1">
        <f>A12*$D$2</f>
        <v>5000000</v>
      </c>
      <c r="E12">
        <f t="shared" si="1"/>
        <v>3000000</v>
      </c>
      <c r="F12">
        <f t="shared" si="2"/>
        <v>2000000</v>
      </c>
    </row>
    <row r="13" spans="1:8" x14ac:dyDescent="0.25">
      <c r="A13">
        <v>2100</v>
      </c>
      <c r="B13" t="str">
        <f>IF(A13,"70Х30",2100)</f>
        <v>70Х30</v>
      </c>
      <c r="C13" s="1">
        <f t="shared" si="0"/>
        <v>525000</v>
      </c>
      <c r="D13" s="1">
        <f t="shared" ref="D13:D15" si="3">A13*$D$2</f>
        <v>5250000</v>
      </c>
      <c r="E13">
        <f t="shared" si="1"/>
        <v>3150000</v>
      </c>
      <c r="F13">
        <f t="shared" si="2"/>
        <v>2100000</v>
      </c>
    </row>
    <row r="14" spans="1:8" x14ac:dyDescent="0.25">
      <c r="A14">
        <v>2200</v>
      </c>
      <c r="B14" t="str">
        <f>IF(A14,"40Х55",2200)</f>
        <v>40Х55</v>
      </c>
      <c r="C14" s="1">
        <f t="shared" si="0"/>
        <v>550000</v>
      </c>
      <c r="D14" s="1">
        <f t="shared" si="3"/>
        <v>5500000</v>
      </c>
      <c r="E14">
        <f t="shared" si="1"/>
        <v>3300000</v>
      </c>
      <c r="F14">
        <f t="shared" si="2"/>
        <v>2200000</v>
      </c>
    </row>
    <row r="15" spans="1:8" x14ac:dyDescent="0.25">
      <c r="A15">
        <v>2400</v>
      </c>
      <c r="B15" t="str">
        <f>IF(A15,"40Х60",2400)</f>
        <v>40Х60</v>
      </c>
      <c r="C15" s="1">
        <f t="shared" si="0"/>
        <v>600000</v>
      </c>
      <c r="D15" s="1">
        <f t="shared" si="3"/>
        <v>6000000</v>
      </c>
      <c r="E15">
        <f t="shared" si="1"/>
        <v>3600000</v>
      </c>
      <c r="F15">
        <f t="shared" si="2"/>
        <v>2400000</v>
      </c>
    </row>
    <row r="17" spans="1:1" x14ac:dyDescent="0.25">
      <c r="A17" t="s">
        <v>1</v>
      </c>
    </row>
    <row r="18" spans="1:1" x14ac:dyDescent="0.25">
      <c r="A18" t="s">
        <v>0</v>
      </c>
    </row>
    <row r="19" spans="1:1" x14ac:dyDescent="0.25">
      <c r="A19" t="s">
        <v>8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1"/>
  <sheetViews>
    <sheetView tabSelected="1" workbookViewId="0">
      <selection activeCell="B19" sqref="B19"/>
    </sheetView>
  </sheetViews>
  <sheetFormatPr defaultRowHeight="15" x14ac:dyDescent="0.25"/>
  <cols>
    <col min="1" max="1" width="16.85546875" customWidth="1"/>
    <col min="2" max="2" width="39" customWidth="1"/>
    <col min="3" max="3" width="43.28515625" customWidth="1"/>
    <col min="4" max="4" width="20" customWidth="1"/>
    <col min="5" max="5" width="5.28515625" customWidth="1"/>
    <col min="6" max="6" width="17.5703125" customWidth="1"/>
  </cols>
  <sheetData>
    <row r="1" spans="1:7" ht="15.75" x14ac:dyDescent="0.25">
      <c r="A1" s="4" t="str">
        <f>'расценка на лед'!A1</f>
        <v>м2</v>
      </c>
      <c r="B1" s="4">
        <v>1200</v>
      </c>
      <c r="C1" s="5" t="s">
        <v>17</v>
      </c>
      <c r="D1" s="9">
        <v>1200</v>
      </c>
      <c r="E1" s="10" t="s">
        <v>22</v>
      </c>
      <c r="F1" s="9" t="s">
        <v>23</v>
      </c>
      <c r="G1" s="9"/>
    </row>
    <row r="2" spans="1:7" ht="15.75" x14ac:dyDescent="0.25">
      <c r="A2" s="5" t="s">
        <v>2</v>
      </c>
      <c r="B2" s="4" t="s">
        <v>1</v>
      </c>
      <c r="C2" s="5"/>
      <c r="D2" s="9" t="s">
        <v>1</v>
      </c>
      <c r="E2" s="10"/>
      <c r="F2" s="9"/>
      <c r="G2" s="9"/>
    </row>
    <row r="3" spans="1:7" x14ac:dyDescent="0.25">
      <c r="A3" s="5" t="s">
        <v>7</v>
      </c>
      <c r="B3" s="6" t="s">
        <v>19</v>
      </c>
      <c r="C3" s="5"/>
      <c r="D3" s="9" t="s">
        <v>24</v>
      </c>
      <c r="E3" s="12" t="s">
        <v>25</v>
      </c>
      <c r="F3" s="12"/>
      <c r="G3" s="9"/>
    </row>
    <row r="4" spans="1:7" x14ac:dyDescent="0.25">
      <c r="A4" s="5" t="s">
        <v>9</v>
      </c>
      <c r="B4" s="5" t="s">
        <v>15</v>
      </c>
      <c r="C4" s="5"/>
      <c r="D4" s="9" t="s">
        <v>15</v>
      </c>
      <c r="E4" s="9"/>
      <c r="F4" s="9"/>
      <c r="G4" s="9"/>
    </row>
    <row r="5" spans="1:7" x14ac:dyDescent="0.25">
      <c r="A5" s="5" t="s">
        <v>10</v>
      </c>
      <c r="B5" s="5" t="s">
        <v>18</v>
      </c>
      <c r="C5" s="5"/>
      <c r="D5" s="9" t="s">
        <v>26</v>
      </c>
      <c r="E5" s="9"/>
      <c r="F5" s="9"/>
      <c r="G5" s="9"/>
    </row>
    <row r="6" spans="1:7" x14ac:dyDescent="0.25">
      <c r="A6" s="5" t="s">
        <v>7</v>
      </c>
      <c r="B6" s="7" t="s">
        <v>20</v>
      </c>
      <c r="C6" s="5"/>
      <c r="D6" s="9" t="s">
        <v>27</v>
      </c>
      <c r="E6" s="12" t="s">
        <v>28</v>
      </c>
      <c r="F6" s="12"/>
      <c r="G6" s="9"/>
    </row>
    <row r="7" spans="1:7" x14ac:dyDescent="0.25">
      <c r="A7" s="5" t="s">
        <v>11</v>
      </c>
      <c r="B7" s="5"/>
      <c r="C7" s="5"/>
      <c r="D7" s="9"/>
      <c r="E7" s="9"/>
      <c r="F7" s="9"/>
      <c r="G7" s="9"/>
    </row>
    <row r="8" spans="1:7" x14ac:dyDescent="0.25">
      <c r="A8" s="5" t="s">
        <v>7</v>
      </c>
      <c r="B8" s="5"/>
      <c r="C8" s="5"/>
      <c r="D8" s="9"/>
      <c r="E8" s="9"/>
      <c r="F8" s="9"/>
      <c r="G8" s="9"/>
    </row>
    <row r="9" spans="1:7" x14ac:dyDescent="0.25">
      <c r="A9" s="5" t="s">
        <v>12</v>
      </c>
      <c r="B9" s="5"/>
      <c r="C9" s="5"/>
      <c r="D9" s="9"/>
      <c r="E9" s="9"/>
      <c r="F9" s="9"/>
      <c r="G9" s="9"/>
    </row>
    <row r="10" spans="1:7" x14ac:dyDescent="0.25">
      <c r="A10" s="5" t="s">
        <v>7</v>
      </c>
      <c r="B10" s="5"/>
      <c r="C10" s="5"/>
      <c r="D10" s="9"/>
      <c r="E10" s="9"/>
      <c r="F10" s="9"/>
      <c r="G10" s="9"/>
    </row>
    <row r="11" spans="1:7" x14ac:dyDescent="0.25">
      <c r="D11" s="11"/>
      <c r="E11" s="11"/>
      <c r="F11" s="11"/>
      <c r="G11" s="11"/>
    </row>
  </sheetData>
  <mergeCells count="2">
    <mergeCell ref="E3:F3"/>
    <mergeCell ref="E6:F6"/>
  </mergeCells>
  <dataValidations count="3">
    <dataValidation type="list" allowBlank="1" showInputMessage="1" showErrorMessage="1" sqref="B1">
      <formula1>м2</formula1>
    </dataValidation>
    <dataValidation type="list" allowBlank="1" showInputMessage="1" showErrorMessage="1" sqref="B2">
      <formula1>тип</formula1>
    </dataValidation>
    <dataValidation type="list" allowBlank="1" showInputMessage="1" showErrorMessage="1" sqref="B4">
      <formula1>борт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3"/>
  <sheetViews>
    <sheetView workbookViewId="0">
      <selection activeCell="B10" sqref="B10"/>
    </sheetView>
  </sheetViews>
  <sheetFormatPr defaultRowHeight="15" x14ac:dyDescent="0.25"/>
  <cols>
    <col min="1" max="1" width="11.140625" customWidth="1"/>
    <col min="2" max="2" width="17.5703125" customWidth="1"/>
  </cols>
  <sheetData>
    <row r="1" spans="1:18" x14ac:dyDescent="0.25">
      <c r="A1" s="8" t="s">
        <v>21</v>
      </c>
      <c r="B1" s="8"/>
      <c r="C1" s="8"/>
      <c r="D1" s="8"/>
    </row>
    <row r="2" spans="1:18" x14ac:dyDescent="0.25">
      <c r="A2" s="8"/>
      <c r="B2" s="8"/>
      <c r="C2" s="8"/>
      <c r="D2" s="8"/>
    </row>
    <row r="3" spans="1:18" ht="15.75" x14ac:dyDescent="0.25">
      <c r="A3" s="2" t="str">
        <f>'расценка на лед'!A1</f>
        <v>м2</v>
      </c>
      <c r="B3" s="2">
        <v>1800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x14ac:dyDescent="0.25">
      <c r="A4" s="2" t="s">
        <v>2</v>
      </c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x14ac:dyDescent="0.25">
      <c r="A5" s="2" t="s">
        <v>7</v>
      </c>
      <c r="B5" s="3">
        <v>1600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x14ac:dyDescent="0.25">
      <c r="A6" s="2"/>
      <c r="B6" s="2" t="str">
        <f>IF(B4='расценка на лед'!A3,"+'расценка на лед'!A3*50","=B3/50")</f>
        <v>=B3/50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scenarios current="0">
    <scenario name="тип льда" locked="1" count="1" user="Автор" comment="Автор: Автор , 12.12.2014">
      <inputCells r="B5" val="естественный"/>
    </scenario>
  </scenarios>
  <mergeCells count="1">
    <mergeCell ref="A1:D2"/>
  </mergeCells>
  <dataValidations count="3">
    <dataValidation type="list" allowBlank="1" showInputMessage="1" showErrorMessage="1" sqref="B3">
      <formula1>м2</formula1>
    </dataValidation>
    <dataValidation type="list" allowBlank="1" showInputMessage="1" showErrorMessage="1" sqref="B4">
      <formula1>тип</formula1>
    </dataValidation>
    <dataValidation type="list" allowBlank="1" showInputMessage="1" showErrorMessage="1" sqref="B5">
      <formula1>цена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расценка на лед</vt:lpstr>
      <vt:lpstr>таблица</vt:lpstr>
      <vt:lpstr>Лист1</vt:lpstr>
      <vt:lpstr>борт</vt:lpstr>
      <vt:lpstr>бортпл</vt:lpstr>
      <vt:lpstr>естес</vt:lpstr>
      <vt:lpstr>искус</vt:lpstr>
      <vt:lpstr>м2</vt:lpstr>
      <vt:lpstr>тип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2015-01-09T13:23:05Z</dcterms:modified>
</cp:coreProperties>
</file>