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480" yWindow="30" windowWidth="15000" windowHeight="7395" activeTab="1"/>
  </bookViews>
  <sheets>
    <sheet name="Часы" sheetId="1" r:id="rId1"/>
    <sheet name="График" sheetId="2" r:id="rId2"/>
    <sheet name="Масло" sheetId="3" r:id="rId3"/>
  </sheets>
  <calcPr calcId="145621"/>
</workbook>
</file>

<file path=xl/calcChain.xml><?xml version="1.0" encoding="utf-8"?>
<calcChain xmlns="http://schemas.openxmlformats.org/spreadsheetml/2006/main">
  <c r="N4" i="1" l="1"/>
  <c r="F4" i="1"/>
  <c r="P2" i="1"/>
  <c r="Q2" i="1"/>
  <c r="Q3" i="1" l="1"/>
  <c r="P3" i="1"/>
  <c r="K6" i="1"/>
  <c r="F5" i="1"/>
  <c r="P4" i="1" l="1"/>
  <c r="Q4" i="1"/>
  <c r="Q5" i="1" s="1"/>
  <c r="AC8" i="1"/>
  <c r="Y8" i="1"/>
  <c r="W8" i="1"/>
  <c r="AE9" i="1"/>
  <c r="X8" i="1"/>
  <c r="V8" i="1"/>
  <c r="S8" i="1"/>
  <c r="U8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S7" i="1"/>
  <c r="T7" i="1"/>
  <c r="U7" i="1"/>
  <c r="V7" i="1"/>
  <c r="W7" i="1"/>
  <c r="X7" i="1"/>
  <c r="Y7" i="1"/>
  <c r="Z7" i="1"/>
  <c r="AB7" i="1"/>
  <c r="AD7" i="1"/>
  <c r="AE7" i="1"/>
  <c r="AF7" i="1"/>
  <c r="T8" i="1"/>
  <c r="Z8" i="1"/>
  <c r="AE8" i="1"/>
  <c r="T9" i="1"/>
  <c r="Z9" i="1"/>
  <c r="T10" i="1"/>
  <c r="AH5" i="1" l="1"/>
  <c r="Q6" i="1"/>
  <c r="AH6" i="1" s="1"/>
  <c r="Q7" i="1"/>
  <c r="AH7" i="1" s="1"/>
  <c r="P5" i="1"/>
  <c r="AC7" i="1"/>
  <c r="AC9" i="1"/>
  <c r="AA9" i="1"/>
  <c r="AA8" i="1"/>
  <c r="AA7" i="1"/>
  <c r="Z10" i="1"/>
  <c r="W9" i="1"/>
  <c r="O8" i="1"/>
  <c r="AF8" i="1" s="1"/>
  <c r="AD8" i="1"/>
  <c r="AD9" i="1"/>
  <c r="Y9" i="1"/>
  <c r="AE10" i="1"/>
  <c r="AI7" i="1"/>
  <c r="AI6" i="1"/>
  <c r="AI5" i="1"/>
  <c r="AI4" i="1"/>
  <c r="AI3" i="1"/>
  <c r="AI2" i="1"/>
  <c r="P6" i="1" l="1"/>
  <c r="P7" i="1" s="1"/>
  <c r="AG5" i="1"/>
  <c r="Q8" i="1"/>
  <c r="Q9" i="1"/>
  <c r="AH9" i="1" s="1"/>
  <c r="O9" i="1"/>
  <c r="AC10" i="1"/>
  <c r="L14" i="1"/>
  <c r="L15" i="1" s="1"/>
  <c r="J14" i="1"/>
  <c r="D14" i="1"/>
  <c r="D15" i="1" s="1"/>
  <c r="AB8" i="1"/>
  <c r="AI8" i="1" s="1"/>
  <c r="I14" i="1"/>
  <c r="G10" i="1"/>
  <c r="S10" i="1"/>
  <c r="S9" i="1"/>
  <c r="B14" i="1"/>
  <c r="B15" i="1" s="1"/>
  <c r="U9" i="1"/>
  <c r="U10" i="1"/>
  <c r="AH92" i="3"/>
  <c r="AH101" i="3"/>
  <c r="AG7" i="1" l="1"/>
  <c r="Q10" i="1"/>
  <c r="P8" i="1"/>
  <c r="AG8" i="1" s="1"/>
  <c r="AH8" i="1"/>
  <c r="Q11" i="1"/>
  <c r="AH11" i="1" s="1"/>
  <c r="P9" i="1"/>
  <c r="AG9" i="1" s="1"/>
  <c r="AG6" i="1"/>
  <c r="AF9" i="1"/>
  <c r="AF10" i="1"/>
  <c r="N14" i="1"/>
  <c r="N15" i="1" s="1"/>
  <c r="N16" i="1" s="1"/>
  <c r="J15" i="1"/>
  <c r="J16" i="1" s="1"/>
  <c r="AA10" i="1"/>
  <c r="Y10" i="1"/>
  <c r="H14" i="1"/>
  <c r="W10" i="1"/>
  <c r="AD10" i="1"/>
  <c r="L16" i="1"/>
  <c r="L17" i="1" s="1"/>
  <c r="AB9" i="1"/>
  <c r="I15" i="1"/>
  <c r="I16" i="1" s="1"/>
  <c r="X10" i="1"/>
  <c r="V10" i="1"/>
  <c r="V9" i="1"/>
  <c r="D16" i="1"/>
  <c r="AH10" i="1" l="1"/>
  <c r="Q12" i="1"/>
  <c r="P10" i="1"/>
  <c r="P11" i="1"/>
  <c r="I17" i="1"/>
  <c r="I18" i="1" s="1"/>
  <c r="H15" i="1"/>
  <c r="H16" i="1" s="1"/>
  <c r="M14" i="1"/>
  <c r="M15" i="1" s="1"/>
  <c r="L18" i="1"/>
  <c r="L19" i="1" s="1"/>
  <c r="AB10" i="1"/>
  <c r="AI10" i="1" s="1"/>
  <c r="G14" i="1"/>
  <c r="G15" i="1" s="1"/>
  <c r="G16" i="1" s="1"/>
  <c r="G17" i="1" s="1"/>
  <c r="J17" i="1"/>
  <c r="N17" i="1"/>
  <c r="B16" i="1"/>
  <c r="D17" i="1"/>
  <c r="D18" i="1" s="1"/>
  <c r="AG10" i="1" l="1"/>
  <c r="AG11" i="1"/>
  <c r="P12" i="1"/>
  <c r="AH12" i="1"/>
  <c r="Q13" i="1"/>
  <c r="O14" i="1"/>
  <c r="L20" i="1"/>
  <c r="L21" i="1" s="1"/>
  <c r="L22" i="1" s="1"/>
  <c r="H17" i="1"/>
  <c r="H18" i="1" s="1"/>
  <c r="M16" i="1"/>
  <c r="I19" i="1"/>
  <c r="G18" i="1"/>
  <c r="G19" i="1" s="1"/>
  <c r="G20" i="1" s="1"/>
  <c r="N18" i="1"/>
  <c r="N19" i="1" s="1"/>
  <c r="N20" i="1" s="1"/>
  <c r="J18" i="1"/>
  <c r="B17" i="1"/>
  <c r="D19" i="1"/>
  <c r="D20" i="1" s="1"/>
  <c r="AH13" i="1" l="1"/>
  <c r="Q14" i="1"/>
  <c r="AG12" i="1"/>
  <c r="P13" i="1"/>
  <c r="H19" i="1"/>
  <c r="H20" i="1" s="1"/>
  <c r="O15" i="1"/>
  <c r="M17" i="1"/>
  <c r="M18" i="1" s="1"/>
  <c r="I20" i="1"/>
  <c r="I21" i="1" s="1"/>
  <c r="G21" i="1"/>
  <c r="G22" i="1" s="1"/>
  <c r="G23" i="1" s="1"/>
  <c r="G24" i="1" s="1"/>
  <c r="G25" i="1" s="1"/>
  <c r="E14" i="1"/>
  <c r="L23" i="1"/>
  <c r="L24" i="1" s="1"/>
  <c r="L25" i="1" s="1"/>
  <c r="L26" i="1" s="1"/>
  <c r="N21" i="1"/>
  <c r="J19" i="1"/>
  <c r="N22" i="1"/>
  <c r="B18" i="1"/>
  <c r="B19" i="1" s="1"/>
  <c r="B20" i="1" s="1"/>
  <c r="B21" i="1" s="1"/>
  <c r="D21" i="1"/>
  <c r="AE3" i="3"/>
  <c r="AE4" i="3"/>
  <c r="AE5" i="3"/>
  <c r="AE6" i="3"/>
  <c r="AH14" i="1" l="1"/>
  <c r="Q15" i="1"/>
  <c r="AG13" i="1"/>
  <c r="P14" i="1"/>
  <c r="I22" i="1"/>
  <c r="I23" i="1" s="1"/>
  <c r="H21" i="1"/>
  <c r="H22" i="1" s="1"/>
  <c r="H23" i="1" s="1"/>
  <c r="H24" i="1" s="1"/>
  <c r="H25" i="1" s="1"/>
  <c r="H26" i="1" s="1"/>
  <c r="G26" i="1"/>
  <c r="G27" i="1" s="1"/>
  <c r="G28" i="1" s="1"/>
  <c r="G29" i="1" s="1"/>
  <c r="F23" i="1"/>
  <c r="F24" i="1" s="1"/>
  <c r="F25" i="1" s="1"/>
  <c r="F26" i="1" s="1"/>
  <c r="O16" i="1"/>
  <c r="M19" i="1"/>
  <c r="K14" i="1"/>
  <c r="E15" i="1"/>
  <c r="E16" i="1" s="1"/>
  <c r="L27" i="1"/>
  <c r="N23" i="1"/>
  <c r="J20" i="1"/>
  <c r="B22" i="1"/>
  <c r="D22" i="1"/>
  <c r="AE8" i="3"/>
  <c r="AE9" i="3"/>
  <c r="AE13" i="3"/>
  <c r="AE15" i="3"/>
  <c r="AE7" i="3"/>
  <c r="AE10" i="3"/>
  <c r="AG14" i="1" l="1"/>
  <c r="P15" i="1"/>
  <c r="AH15" i="1"/>
  <c r="Q16" i="1"/>
  <c r="P16" i="1"/>
  <c r="AG16" i="1" s="1"/>
  <c r="H27" i="1"/>
  <c r="H28" i="1" s="1"/>
  <c r="H29" i="1" s="1"/>
  <c r="H30" i="1" s="1"/>
  <c r="G30" i="1"/>
  <c r="G31" i="1" s="1"/>
  <c r="G32" i="1" s="1"/>
  <c r="F27" i="1"/>
  <c r="F28" i="1" s="1"/>
  <c r="F29" i="1" s="1"/>
  <c r="F30" i="1" s="1"/>
  <c r="O17" i="1"/>
  <c r="M20" i="1"/>
  <c r="K15" i="1"/>
  <c r="I24" i="1"/>
  <c r="E17" i="1"/>
  <c r="L28" i="1"/>
  <c r="J21" i="1"/>
  <c r="N24" i="1"/>
  <c r="B23" i="1"/>
  <c r="B24" i="1" s="1"/>
  <c r="D23" i="1"/>
  <c r="AE14" i="3"/>
  <c r="AE18" i="3" s="1"/>
  <c r="AE12" i="3"/>
  <c r="AE17" i="3"/>
  <c r="AE21" i="3"/>
  <c r="AE22" i="3"/>
  <c r="AE23" i="3"/>
  <c r="AE24" i="3"/>
  <c r="AH16" i="1" l="1"/>
  <c r="Q17" i="1"/>
  <c r="P17" i="1"/>
  <c r="AG15" i="1"/>
  <c r="H31" i="1"/>
  <c r="H32" i="1" s="1"/>
  <c r="H33" i="1" s="1"/>
  <c r="F31" i="1"/>
  <c r="F32" i="1" s="1"/>
  <c r="F33" i="1" s="1"/>
  <c r="O18" i="1"/>
  <c r="M21" i="1"/>
  <c r="M22" i="1" s="1"/>
  <c r="M23" i="1" s="1"/>
  <c r="M24" i="1" s="1"/>
  <c r="K16" i="1"/>
  <c r="K17" i="1" s="1"/>
  <c r="K18" i="1" s="1"/>
  <c r="K19" i="1" s="1"/>
  <c r="K20" i="1" s="1"/>
  <c r="I25" i="1"/>
  <c r="I26" i="1" s="1"/>
  <c r="I27" i="1" s="1"/>
  <c r="I28" i="1" s="1"/>
  <c r="I29" i="1" s="1"/>
  <c r="G33" i="1"/>
  <c r="E18" i="1"/>
  <c r="B25" i="1"/>
  <c r="B26" i="1" s="1"/>
  <c r="B27" i="1" s="1"/>
  <c r="L29" i="1"/>
  <c r="N25" i="1"/>
  <c r="J22" i="1"/>
  <c r="D24" i="1"/>
  <c r="AE25" i="3"/>
  <c r="AE28" i="3"/>
  <c r="AE27" i="3"/>
  <c r="AE26" i="3"/>
  <c r="AE31" i="3"/>
  <c r="AE33" i="3"/>
  <c r="AE16" i="3"/>
  <c r="AE19" i="3"/>
  <c r="AH17" i="1" l="1"/>
  <c r="Q18" i="1"/>
  <c r="AG17" i="1"/>
  <c r="P18" i="1"/>
  <c r="M25" i="1"/>
  <c r="M26" i="1" s="1"/>
  <c r="M27" i="1" s="1"/>
  <c r="M28" i="1" s="1"/>
  <c r="M29" i="1" s="1"/>
  <c r="O19" i="1"/>
  <c r="M30" i="1"/>
  <c r="M31" i="1" s="1"/>
  <c r="M32" i="1" s="1"/>
  <c r="M33" i="1" s="1"/>
  <c r="K21" i="1"/>
  <c r="I30" i="1"/>
  <c r="I31" i="1" s="1"/>
  <c r="I32" i="1" s="1"/>
  <c r="I33" i="1" s="1"/>
  <c r="E19" i="1"/>
  <c r="L30" i="1"/>
  <c r="J23" i="1"/>
  <c r="N26" i="1"/>
  <c r="B28" i="1"/>
  <c r="B29" i="1" s="1"/>
  <c r="B30" i="1" s="1"/>
  <c r="B31" i="1" s="1"/>
  <c r="B32" i="1" s="1"/>
  <c r="B33" i="1" s="1"/>
  <c r="D25" i="1"/>
  <c r="C23" i="1"/>
  <c r="AE32" i="3"/>
  <c r="AE35" i="3" s="1"/>
  <c r="AE30" i="3"/>
  <c r="AE36" i="3"/>
  <c r="AE40" i="3"/>
  <c r="AE42" i="3"/>
  <c r="AG18" i="1" l="1"/>
  <c r="P19" i="1"/>
  <c r="AH18" i="1"/>
  <c r="Q19" i="1"/>
  <c r="O20" i="1"/>
  <c r="K22" i="1"/>
  <c r="K23" i="1" s="1"/>
  <c r="K24" i="1" s="1"/>
  <c r="K25" i="1" s="1"/>
  <c r="K26" i="1" s="1"/>
  <c r="K27" i="1" s="1"/>
  <c r="K28" i="1" s="1"/>
  <c r="K29" i="1" s="1"/>
  <c r="K30" i="1" s="1"/>
  <c r="K31" i="1" s="1"/>
  <c r="E20" i="1"/>
  <c r="L31" i="1"/>
  <c r="N27" i="1"/>
  <c r="J24" i="1"/>
  <c r="D26" i="1"/>
  <c r="C24" i="1"/>
  <c r="AE45" i="3"/>
  <c r="AE49" i="3"/>
  <c r="AE51" i="3"/>
  <c r="AE41" i="3"/>
  <c r="AE44" i="3" s="1"/>
  <c r="AE39" i="3"/>
  <c r="AE37" i="3"/>
  <c r="AE34" i="3"/>
  <c r="AH19" i="1" l="1"/>
  <c r="Q20" i="1"/>
  <c r="AG19" i="1"/>
  <c r="P20" i="1"/>
  <c r="O21" i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K32" i="1"/>
  <c r="K33" i="1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L32" i="1"/>
  <c r="J25" i="1"/>
  <c r="N28" i="1"/>
  <c r="D27" i="1"/>
  <c r="C25" i="1"/>
  <c r="AE50" i="3"/>
  <c r="AE53" i="3" s="1"/>
  <c r="AE48" i="3"/>
  <c r="AE43" i="3"/>
  <c r="AE46" i="3"/>
  <c r="AE54" i="3"/>
  <c r="AE58" i="3"/>
  <c r="AE60" i="3"/>
  <c r="AG20" i="1" l="1"/>
  <c r="AH20" i="1"/>
  <c r="Q21" i="1"/>
  <c r="P21" i="1"/>
  <c r="O33" i="1"/>
  <c r="E32" i="1"/>
  <c r="E33" i="1" s="1"/>
  <c r="L33" i="1"/>
  <c r="N29" i="1"/>
  <c r="J26" i="1"/>
  <c r="D28" i="1"/>
  <c r="D29" i="1" s="1"/>
  <c r="D30" i="1" s="1"/>
  <c r="D31" i="1" s="1"/>
  <c r="D32" i="1" s="1"/>
  <c r="D33" i="1" s="1"/>
  <c r="C26" i="1"/>
  <c r="AE67" i="3"/>
  <c r="AE69" i="3"/>
  <c r="AE52" i="3"/>
  <c r="AE55" i="3"/>
  <c r="AE63" i="3"/>
  <c r="AE59" i="3"/>
  <c r="AE62" i="3" s="1"/>
  <c r="AE57" i="3"/>
  <c r="AG21" i="1" l="1"/>
  <c r="P22" i="1"/>
  <c r="P24" i="1"/>
  <c r="AG24" i="1" s="1"/>
  <c r="AH21" i="1"/>
  <c r="Q22" i="1"/>
  <c r="P23" i="1"/>
  <c r="AG23" i="1" s="1"/>
  <c r="N30" i="1"/>
  <c r="J27" i="1"/>
  <c r="J28" i="1" s="1"/>
  <c r="J29" i="1" s="1"/>
  <c r="J30" i="1" s="1"/>
  <c r="J31" i="1" s="1"/>
  <c r="J32" i="1" s="1"/>
  <c r="J33" i="1" s="1"/>
  <c r="C27" i="1"/>
  <c r="AE68" i="3"/>
  <c r="AE71" i="3" s="1"/>
  <c r="AE66" i="3"/>
  <c r="AE61" i="3"/>
  <c r="AE64" i="3"/>
  <c r="AE72" i="3"/>
  <c r="AE76" i="3"/>
  <c r="AE78" i="3"/>
  <c r="AG22" i="1" l="1"/>
  <c r="P25" i="1"/>
  <c r="AH22" i="1"/>
  <c r="Q23" i="1"/>
  <c r="N31" i="1"/>
  <c r="C28" i="1"/>
  <c r="AE77" i="3"/>
  <c r="AE80" i="3" s="1"/>
  <c r="AE75" i="3"/>
  <c r="AE81" i="3"/>
  <c r="AE84" i="3"/>
  <c r="AE85" i="3"/>
  <c r="AE86" i="3"/>
  <c r="AE87" i="3"/>
  <c r="AE70" i="3"/>
  <c r="AE73" i="3"/>
  <c r="AH23" i="1" l="1"/>
  <c r="Q24" i="1"/>
  <c r="P26" i="1"/>
  <c r="AG25" i="1"/>
  <c r="N32" i="1"/>
  <c r="C29" i="1"/>
  <c r="AE89" i="3"/>
  <c r="AE90" i="3"/>
  <c r="AE94" i="3"/>
  <c r="AE96" i="3"/>
  <c r="AE79" i="3"/>
  <c r="AE82" i="3"/>
  <c r="AE88" i="3"/>
  <c r="AE91" i="3"/>
  <c r="Q25" i="1" l="1"/>
  <c r="AH24" i="1"/>
  <c r="P27" i="1"/>
  <c r="AG26" i="1"/>
  <c r="N33" i="1"/>
  <c r="C30" i="1"/>
  <c r="C31" i="1" s="1"/>
  <c r="C32" i="1" s="1"/>
  <c r="C33" i="1" s="1"/>
  <c r="AE98" i="3"/>
  <c r="AE95" i="3"/>
  <c r="AE99" i="3" s="1"/>
  <c r="AE93" i="3"/>
  <c r="AE102" i="3"/>
  <c r="AE103" i="3"/>
  <c r="AE104" i="3"/>
  <c r="AE105" i="3"/>
  <c r="P28" i="1" l="1"/>
  <c r="AG27" i="1"/>
  <c r="AH25" i="1"/>
  <c r="Q26" i="1"/>
  <c r="AE107" i="3"/>
  <c r="AE108" i="3"/>
  <c r="AE106" i="3"/>
  <c r="AE109" i="3"/>
  <c r="AE97" i="3"/>
  <c r="AE100" i="3"/>
  <c r="AH26" i="1" l="1"/>
  <c r="Q27" i="1"/>
  <c r="AG28" i="1"/>
  <c r="P29" i="1"/>
  <c r="AG29" i="1" l="1"/>
  <c r="P30" i="1"/>
  <c r="AH27" i="1"/>
  <c r="Q28" i="1"/>
  <c r="Q29" i="1" l="1"/>
  <c r="AH28" i="1"/>
  <c r="AG30" i="1"/>
  <c r="P31" i="1"/>
  <c r="P32" i="1" l="1"/>
  <c r="AG31" i="1"/>
  <c r="AH29" i="1"/>
  <c r="Q30" i="1"/>
  <c r="AH30" i="1" l="1"/>
  <c r="Q31" i="1"/>
  <c r="P33" i="1"/>
  <c r="AG33" i="1" s="1"/>
  <c r="AG32" i="1"/>
  <c r="AC4" i="3"/>
  <c r="AC6" i="3"/>
  <c r="AC3" i="3"/>
  <c r="AC5" i="3"/>
  <c r="AH31" i="1" l="1"/>
  <c r="Q32" i="1"/>
  <c r="AC10" i="3"/>
  <c r="AC7" i="3"/>
  <c r="AC9" i="3"/>
  <c r="AC8" i="3"/>
  <c r="AH32" i="1" l="1"/>
  <c r="Q33" i="1"/>
  <c r="AH33" i="1" s="1"/>
  <c r="AA3" i="3"/>
  <c r="AA4" i="3"/>
  <c r="AA5" i="3"/>
  <c r="AA6" i="3"/>
  <c r="AD3" i="3" l="1"/>
  <c r="AD6" i="3"/>
  <c r="AD4" i="3"/>
  <c r="AD5" i="3"/>
  <c r="AF4" i="3"/>
  <c r="AF5" i="3"/>
  <c r="AF3" i="3"/>
  <c r="AF6" i="3"/>
  <c r="AA10" i="3"/>
  <c r="AA7" i="3"/>
  <c r="AB4" i="3"/>
  <c r="AB3" i="3"/>
  <c r="AB5" i="3"/>
  <c r="AB6" i="3"/>
  <c r="AA8" i="3"/>
  <c r="AA9" i="3"/>
  <c r="AF8" i="3" l="1"/>
  <c r="AF9" i="3"/>
  <c r="AD9" i="3"/>
  <c r="AD8" i="3"/>
  <c r="AF7" i="3"/>
  <c r="AF10" i="3"/>
  <c r="AD7" i="3"/>
  <c r="AD10" i="3"/>
  <c r="AB9" i="3"/>
  <c r="AB8" i="3"/>
  <c r="AB10" i="3"/>
  <c r="AB7" i="3"/>
  <c r="X9" i="1" l="1"/>
  <c r="AI9" i="1" s="1"/>
  <c r="Y4" i="3"/>
  <c r="Y5" i="3"/>
  <c r="Y3" i="3"/>
  <c r="Y6" i="3"/>
  <c r="W5" i="3"/>
  <c r="W4" i="3"/>
  <c r="W6" i="3"/>
  <c r="W3" i="3"/>
  <c r="U4" i="3"/>
  <c r="U6" i="3"/>
  <c r="U5" i="3"/>
  <c r="U3" i="3"/>
  <c r="S4" i="3"/>
  <c r="S6" i="3"/>
  <c r="S3" i="3"/>
  <c r="S5" i="3"/>
  <c r="Q4" i="3"/>
  <c r="Q6" i="3"/>
  <c r="Q5" i="3"/>
  <c r="Q3" i="3"/>
  <c r="O5" i="3"/>
  <c r="O4" i="3"/>
  <c r="O6" i="3"/>
  <c r="O3" i="3"/>
  <c r="M6" i="3"/>
  <c r="M5" i="3"/>
  <c r="M3" i="3"/>
  <c r="M4" i="3"/>
  <c r="K4" i="3"/>
  <c r="K6" i="3"/>
  <c r="K5" i="3"/>
  <c r="K3" i="3"/>
  <c r="I6" i="3"/>
  <c r="I4" i="3"/>
  <c r="I5" i="3"/>
  <c r="I3" i="3"/>
  <c r="G3" i="3"/>
  <c r="G6" i="3"/>
  <c r="G4" i="3"/>
  <c r="G5" i="3"/>
  <c r="E3" i="3"/>
  <c r="E6" i="3"/>
  <c r="E4" i="3"/>
  <c r="E5" i="3"/>
  <c r="C6" i="3"/>
  <c r="C3" i="3"/>
  <c r="C4" i="3"/>
  <c r="C5" i="3"/>
  <c r="Y10" i="3" l="1"/>
  <c r="Y7" i="3"/>
  <c r="Z3" i="3"/>
  <c r="Z5" i="3"/>
  <c r="Z4" i="3"/>
  <c r="Z6" i="3"/>
  <c r="Y9" i="3"/>
  <c r="Y8" i="3"/>
  <c r="X4" i="3"/>
  <c r="X6" i="3"/>
  <c r="X3" i="3"/>
  <c r="X5" i="3"/>
  <c r="W9" i="3"/>
  <c r="W8" i="3"/>
  <c r="W7" i="3"/>
  <c r="W10" i="3"/>
  <c r="V4" i="3"/>
  <c r="V5" i="3"/>
  <c r="V3" i="3"/>
  <c r="V6" i="3"/>
  <c r="U7" i="3"/>
  <c r="U10" i="3"/>
  <c r="U9" i="3"/>
  <c r="U8" i="3"/>
  <c r="T5" i="3"/>
  <c r="T3" i="3"/>
  <c r="T4" i="3"/>
  <c r="T6" i="3"/>
  <c r="S7" i="3"/>
  <c r="S10" i="3"/>
  <c r="S9" i="3"/>
  <c r="S8" i="3"/>
  <c r="R3" i="3"/>
  <c r="R6" i="3"/>
  <c r="R5" i="3"/>
  <c r="R4" i="3"/>
  <c r="Q7" i="3"/>
  <c r="Q10" i="3"/>
  <c r="Q9" i="3"/>
  <c r="Q8" i="3"/>
  <c r="P5" i="3"/>
  <c r="P4" i="3"/>
  <c r="P3" i="3"/>
  <c r="P6" i="3"/>
  <c r="O9" i="3"/>
  <c r="O8" i="3"/>
  <c r="O7" i="3"/>
  <c r="O10" i="3"/>
  <c r="M7" i="3"/>
  <c r="M10" i="3"/>
  <c r="M9" i="3"/>
  <c r="M8" i="3"/>
  <c r="N3" i="3"/>
  <c r="N4" i="3"/>
  <c r="N6" i="3"/>
  <c r="N5" i="3"/>
  <c r="L4" i="3"/>
  <c r="L6" i="3"/>
  <c r="L3" i="3"/>
  <c r="L5" i="3"/>
  <c r="K7" i="3"/>
  <c r="K10" i="3"/>
  <c r="K9" i="3"/>
  <c r="K8" i="3"/>
  <c r="I9" i="3"/>
  <c r="I8" i="3"/>
  <c r="J4" i="3"/>
  <c r="J5" i="3"/>
  <c r="J3" i="3"/>
  <c r="J6" i="3"/>
  <c r="I7" i="3"/>
  <c r="I10" i="3"/>
  <c r="G7" i="3"/>
  <c r="G10" i="3"/>
  <c r="H5" i="3"/>
  <c r="H4" i="3"/>
  <c r="H3" i="3"/>
  <c r="H6" i="3"/>
  <c r="G9" i="3"/>
  <c r="G8" i="3"/>
  <c r="E7" i="3"/>
  <c r="E10" i="3"/>
  <c r="F3" i="3"/>
  <c r="F4" i="3"/>
  <c r="F5" i="3"/>
  <c r="F6" i="3"/>
  <c r="E9" i="3"/>
  <c r="E8" i="3"/>
  <c r="D3" i="3"/>
  <c r="D5" i="3"/>
  <c r="D6" i="3"/>
  <c r="D4" i="3"/>
  <c r="C7" i="3"/>
  <c r="C10" i="3"/>
  <c r="C9" i="3"/>
  <c r="C8" i="3"/>
  <c r="B3" i="3"/>
  <c r="B4" i="3"/>
  <c r="B5" i="3"/>
  <c r="B6" i="3"/>
  <c r="U11" i="1" l="1"/>
  <c r="W11" i="1"/>
  <c r="Y11" i="1"/>
  <c r="AA11" i="1"/>
  <c r="AC11" i="1"/>
  <c r="AE11" i="1"/>
  <c r="T11" i="1"/>
  <c r="X11" i="1"/>
  <c r="AB11" i="1"/>
  <c r="AF11" i="1"/>
  <c r="V11" i="1"/>
  <c r="Z11" i="1"/>
  <c r="AD11" i="1"/>
  <c r="S11" i="1"/>
  <c r="Z9" i="3"/>
  <c r="Z8" i="3"/>
  <c r="Z7" i="3"/>
  <c r="Z10" i="3"/>
  <c r="X8" i="3"/>
  <c r="X9" i="3"/>
  <c r="X10" i="3"/>
  <c r="X7" i="3"/>
  <c r="V9" i="3"/>
  <c r="V8" i="3"/>
  <c r="V10" i="3"/>
  <c r="V7" i="3"/>
  <c r="T8" i="3"/>
  <c r="T9" i="3"/>
  <c r="T10" i="3"/>
  <c r="T7" i="3"/>
  <c r="R9" i="3"/>
  <c r="R8" i="3"/>
  <c r="R10" i="3"/>
  <c r="R7" i="3"/>
  <c r="P8" i="3"/>
  <c r="P9" i="3"/>
  <c r="P10" i="3"/>
  <c r="P7" i="3"/>
  <c r="N9" i="3"/>
  <c r="N8" i="3"/>
  <c r="N10" i="3"/>
  <c r="N7" i="3"/>
  <c r="L8" i="3"/>
  <c r="L9" i="3"/>
  <c r="L10" i="3"/>
  <c r="L7" i="3"/>
  <c r="J9" i="3"/>
  <c r="J8" i="3"/>
  <c r="J10" i="3"/>
  <c r="J7" i="3"/>
  <c r="H8" i="3"/>
  <c r="H9" i="3"/>
  <c r="H10" i="3"/>
  <c r="H7" i="3"/>
  <c r="F9" i="3"/>
  <c r="F8" i="3"/>
  <c r="F10" i="3"/>
  <c r="F7" i="3"/>
  <c r="D8" i="3"/>
  <c r="D9" i="3"/>
  <c r="D10" i="3"/>
  <c r="D7" i="3"/>
  <c r="B10" i="3"/>
  <c r="B7" i="3"/>
  <c r="B9" i="3"/>
  <c r="B8" i="3"/>
  <c r="AI11" i="1" l="1"/>
  <c r="S12" i="1"/>
  <c r="AD12" i="1"/>
  <c r="Z12" i="1"/>
  <c r="V12" i="1"/>
  <c r="AF12" i="1"/>
  <c r="AB12" i="1"/>
  <c r="X12" i="1"/>
  <c r="T12" i="1"/>
  <c r="AE12" i="1"/>
  <c r="AC12" i="1"/>
  <c r="AA12" i="1"/>
  <c r="Y12" i="1"/>
  <c r="W12" i="1"/>
  <c r="U12" i="1"/>
  <c r="AI12" i="1" l="1"/>
  <c r="U13" i="1"/>
  <c r="W13" i="1"/>
  <c r="Y13" i="1"/>
  <c r="AA13" i="1"/>
  <c r="AC13" i="1"/>
  <c r="AE13" i="1"/>
  <c r="T13" i="1"/>
  <c r="X13" i="1"/>
  <c r="AB13" i="1"/>
  <c r="AF13" i="1"/>
  <c r="V13" i="1"/>
  <c r="Z13" i="1"/>
  <c r="AD13" i="1"/>
  <c r="S13" i="1"/>
  <c r="AI13" i="1" l="1"/>
  <c r="S14" i="1"/>
  <c r="AD14" i="1"/>
  <c r="Z14" i="1"/>
  <c r="V14" i="1"/>
  <c r="AF14" i="1"/>
  <c r="AB14" i="1"/>
  <c r="X14" i="1"/>
  <c r="T14" i="1"/>
  <c r="AE14" i="1"/>
  <c r="AC14" i="1"/>
  <c r="AA14" i="1"/>
  <c r="Y14" i="1"/>
  <c r="W14" i="1"/>
  <c r="U14" i="1"/>
  <c r="AI14" i="1" l="1"/>
  <c r="U15" i="1"/>
  <c r="W15" i="1"/>
  <c r="Y15" i="1"/>
  <c r="AA15" i="1"/>
  <c r="AC15" i="1"/>
  <c r="AE15" i="1"/>
  <c r="T15" i="1"/>
  <c r="X15" i="1"/>
  <c r="AB15" i="1"/>
  <c r="AF15" i="1"/>
  <c r="V15" i="1"/>
  <c r="Z15" i="1"/>
  <c r="AD15" i="1"/>
  <c r="S15" i="1"/>
  <c r="AI15" i="1" l="1"/>
  <c r="S16" i="1"/>
  <c r="AD16" i="1"/>
  <c r="Z16" i="1"/>
  <c r="V16" i="1"/>
  <c r="AF16" i="1"/>
  <c r="AB16" i="1"/>
  <c r="X16" i="1"/>
  <c r="T16" i="1"/>
  <c r="AE16" i="1"/>
  <c r="AC16" i="1"/>
  <c r="AA16" i="1"/>
  <c r="Y16" i="1"/>
  <c r="W16" i="1"/>
  <c r="U16" i="1"/>
  <c r="AI16" i="1" l="1"/>
  <c r="U17" i="1"/>
  <c r="W17" i="1"/>
  <c r="Y17" i="1"/>
  <c r="AA17" i="1"/>
  <c r="AC17" i="1"/>
  <c r="AE17" i="1"/>
  <c r="T17" i="1"/>
  <c r="X17" i="1"/>
  <c r="AB17" i="1"/>
  <c r="AF17" i="1"/>
  <c r="V17" i="1"/>
  <c r="Z17" i="1"/>
  <c r="AD17" i="1"/>
  <c r="S17" i="1"/>
  <c r="AI17" i="1" l="1"/>
  <c r="S18" i="1"/>
  <c r="Z18" i="1"/>
  <c r="V18" i="1"/>
  <c r="X18" i="1"/>
  <c r="T18" i="1"/>
  <c r="Y18" i="1"/>
  <c r="W18" i="1"/>
  <c r="U18" i="1"/>
  <c r="AD18" i="1"/>
  <c r="AF18" i="1"/>
  <c r="AB18" i="1"/>
  <c r="AE18" i="1"/>
  <c r="AC18" i="1"/>
  <c r="AA18" i="1"/>
  <c r="AI18" i="1" l="1"/>
  <c r="AA19" i="1"/>
  <c r="AC19" i="1"/>
  <c r="AE19" i="1"/>
  <c r="AB19" i="1"/>
  <c r="AF19" i="1"/>
  <c r="AD19" i="1"/>
  <c r="U19" i="1"/>
  <c r="W19" i="1"/>
  <c r="Y19" i="1"/>
  <c r="T19" i="1"/>
  <c r="X19" i="1"/>
  <c r="V19" i="1"/>
  <c r="Z19" i="1"/>
  <c r="S19" i="1"/>
  <c r="AI19" i="1" l="1"/>
  <c r="S20" i="1"/>
  <c r="Z20" i="1"/>
  <c r="V20" i="1"/>
  <c r="X20" i="1"/>
  <c r="T20" i="1"/>
  <c r="Y20" i="1"/>
  <c r="W20" i="1"/>
  <c r="U20" i="1"/>
  <c r="AD20" i="1"/>
  <c r="AF20" i="1"/>
  <c r="AB20" i="1"/>
  <c r="AE20" i="1"/>
  <c r="AC20" i="1"/>
  <c r="AA20" i="1"/>
  <c r="AI20" i="1" l="1"/>
  <c r="AA21" i="1"/>
  <c r="AC21" i="1"/>
  <c r="AE21" i="1"/>
  <c r="AB21" i="1"/>
  <c r="AF21" i="1"/>
  <c r="AD21" i="1"/>
  <c r="U21" i="1"/>
  <c r="W21" i="1"/>
  <c r="Y21" i="1"/>
  <c r="T21" i="1"/>
  <c r="X21" i="1"/>
  <c r="V21" i="1"/>
  <c r="Z21" i="1"/>
  <c r="S21" i="1"/>
  <c r="AI21" i="1" l="1"/>
  <c r="S22" i="1"/>
  <c r="Z22" i="1"/>
  <c r="V22" i="1"/>
  <c r="X22" i="1"/>
  <c r="T22" i="1"/>
  <c r="Y22" i="1"/>
  <c r="W22" i="1"/>
  <c r="U22" i="1"/>
  <c r="AD22" i="1"/>
  <c r="AF22" i="1"/>
  <c r="AB22" i="1"/>
  <c r="AE22" i="1"/>
  <c r="AC22" i="1"/>
  <c r="AA22" i="1"/>
  <c r="AI22" i="1" l="1"/>
  <c r="AA23" i="1"/>
  <c r="AC23" i="1"/>
  <c r="AE23" i="1"/>
  <c r="AB23" i="1"/>
  <c r="AF23" i="1"/>
  <c r="AD23" i="1"/>
  <c r="U23" i="1"/>
  <c r="W23" i="1"/>
  <c r="Y23" i="1"/>
  <c r="T23" i="1"/>
  <c r="X23" i="1"/>
  <c r="V23" i="1"/>
  <c r="Z23" i="1"/>
  <c r="S23" i="1"/>
  <c r="AI23" i="1" l="1"/>
  <c r="S24" i="1"/>
  <c r="Z24" i="1"/>
  <c r="V24" i="1"/>
  <c r="X24" i="1"/>
  <c r="T24" i="1"/>
  <c r="Y24" i="1"/>
  <c r="W24" i="1"/>
  <c r="U24" i="1"/>
  <c r="AD24" i="1"/>
  <c r="AF24" i="1"/>
  <c r="AB24" i="1"/>
  <c r="AE24" i="1"/>
  <c r="AC24" i="1"/>
  <c r="AA24" i="1"/>
  <c r="AI24" i="1" l="1"/>
  <c r="AA25" i="1"/>
  <c r="AC25" i="1"/>
  <c r="AE25" i="1"/>
  <c r="AB25" i="1"/>
  <c r="AF25" i="1"/>
  <c r="AD25" i="1"/>
  <c r="U25" i="1"/>
  <c r="W25" i="1"/>
  <c r="Y25" i="1"/>
  <c r="T25" i="1"/>
  <c r="X25" i="1"/>
  <c r="V25" i="1"/>
  <c r="Z25" i="1"/>
  <c r="S25" i="1"/>
  <c r="AI25" i="1" l="1"/>
  <c r="S26" i="1"/>
  <c r="Z26" i="1"/>
  <c r="V26" i="1"/>
  <c r="X26" i="1"/>
  <c r="T26" i="1"/>
  <c r="Y26" i="1"/>
  <c r="W26" i="1"/>
  <c r="U26" i="1"/>
  <c r="AD26" i="1"/>
  <c r="AF26" i="1"/>
  <c r="AB26" i="1"/>
  <c r="AE26" i="1"/>
  <c r="AC26" i="1"/>
  <c r="AA26" i="1"/>
  <c r="AI26" i="1" l="1"/>
  <c r="AA27" i="1"/>
  <c r="AC27" i="1"/>
  <c r="AE27" i="1"/>
  <c r="AB27" i="1"/>
  <c r="AF27" i="1"/>
  <c r="AD27" i="1"/>
  <c r="U27" i="1"/>
  <c r="W27" i="1"/>
  <c r="Y27" i="1"/>
  <c r="T27" i="1"/>
  <c r="X27" i="1"/>
  <c r="V27" i="1"/>
  <c r="Z27" i="1"/>
  <c r="S27" i="1"/>
  <c r="AI27" i="1" l="1"/>
  <c r="S28" i="1"/>
  <c r="Z28" i="1"/>
  <c r="V28" i="1"/>
  <c r="X28" i="1"/>
  <c r="T28" i="1"/>
  <c r="Y28" i="1"/>
  <c r="W28" i="1"/>
  <c r="U28" i="1"/>
  <c r="AD28" i="1"/>
  <c r="AF28" i="1"/>
  <c r="AB28" i="1"/>
  <c r="AE28" i="1"/>
  <c r="AC28" i="1"/>
  <c r="AA28" i="1"/>
  <c r="AI28" i="1" l="1"/>
  <c r="AA29" i="1"/>
  <c r="AC29" i="1"/>
  <c r="AE29" i="1"/>
  <c r="AB29" i="1"/>
  <c r="AF29" i="1"/>
  <c r="AD29" i="1"/>
  <c r="U29" i="1"/>
  <c r="W29" i="1"/>
  <c r="Y29" i="1"/>
  <c r="T29" i="1"/>
  <c r="X29" i="1"/>
  <c r="V29" i="1"/>
  <c r="Z29" i="1"/>
  <c r="S29" i="1"/>
  <c r="AC12" i="3"/>
  <c r="AC14" i="3"/>
  <c r="AC13" i="3"/>
  <c r="AC15" i="3"/>
  <c r="AI29" i="1" l="1"/>
  <c r="S30" i="1"/>
  <c r="Z30" i="1"/>
  <c r="V30" i="1"/>
  <c r="X30" i="1"/>
  <c r="T30" i="1"/>
  <c r="Y30" i="1"/>
  <c r="W30" i="1"/>
  <c r="U30" i="1"/>
  <c r="AD30" i="1"/>
  <c r="AF30" i="1"/>
  <c r="AB30" i="1"/>
  <c r="AE30" i="1"/>
  <c r="AC30" i="1"/>
  <c r="AA30" i="1"/>
  <c r="AD13" i="3"/>
  <c r="AD15" i="3"/>
  <c r="AD12" i="3"/>
  <c r="AD14" i="3"/>
  <c r="AC17" i="3"/>
  <c r="AC18" i="3"/>
  <c r="AC16" i="3"/>
  <c r="AC19" i="3"/>
  <c r="AI30" i="1" l="1"/>
  <c r="AA31" i="1"/>
  <c r="AC31" i="1"/>
  <c r="AE31" i="1"/>
  <c r="AB31" i="1"/>
  <c r="AF31" i="1"/>
  <c r="AD31" i="1"/>
  <c r="U31" i="1"/>
  <c r="W31" i="1"/>
  <c r="Y31" i="1"/>
  <c r="T31" i="1"/>
  <c r="X31" i="1"/>
  <c r="V31" i="1"/>
  <c r="Z31" i="1"/>
  <c r="S31" i="1"/>
  <c r="AD18" i="3"/>
  <c r="AD17" i="3"/>
  <c r="AD16" i="3"/>
  <c r="AD19" i="3"/>
  <c r="AI31" i="1" l="1"/>
  <c r="S32" i="1"/>
  <c r="Z32" i="1"/>
  <c r="V32" i="1"/>
  <c r="X32" i="1"/>
  <c r="T32" i="1"/>
  <c r="Y32" i="1"/>
  <c r="W32" i="1"/>
  <c r="U32" i="1"/>
  <c r="AD32" i="1"/>
  <c r="AF32" i="1"/>
  <c r="AB32" i="1"/>
  <c r="AE32" i="1"/>
  <c r="AC32" i="1"/>
  <c r="AA32" i="1"/>
  <c r="AI32" i="1" l="1"/>
  <c r="AB33" i="1"/>
  <c r="AF33" i="1"/>
  <c r="AD33" i="1"/>
  <c r="AA33" i="1"/>
  <c r="AC33" i="1"/>
  <c r="AE33" i="1"/>
  <c r="U33" i="1"/>
  <c r="W33" i="1"/>
  <c r="Y33" i="1"/>
  <c r="T33" i="1"/>
  <c r="X33" i="1"/>
  <c r="V33" i="1"/>
  <c r="Z33" i="1"/>
  <c r="S33" i="1"/>
  <c r="AA13" i="3"/>
  <c r="AA15" i="3"/>
  <c r="AA14" i="3"/>
  <c r="AA12" i="3"/>
  <c r="AI33" i="1" l="1"/>
  <c r="AB14" i="3"/>
  <c r="AB12" i="3"/>
  <c r="AB13" i="3"/>
  <c r="AB15" i="3"/>
  <c r="AA19" i="3"/>
  <c r="AA16" i="3"/>
  <c r="AA17" i="3"/>
  <c r="AA18" i="3"/>
  <c r="AF15" i="3" l="1"/>
  <c r="AF13" i="3"/>
  <c r="AF14" i="3"/>
  <c r="AF12" i="3"/>
  <c r="AB18" i="3"/>
  <c r="AB17" i="3"/>
  <c r="AB19" i="3"/>
  <c r="AB16" i="3"/>
  <c r="AF16" i="3" l="1"/>
  <c r="AF19" i="3"/>
  <c r="AF18" i="3"/>
  <c r="AF17" i="3"/>
  <c r="Y12" i="3"/>
  <c r="Y14" i="3"/>
  <c r="Y13" i="3"/>
  <c r="Y15" i="3"/>
  <c r="W12" i="3"/>
  <c r="W13" i="3"/>
  <c r="W15" i="3"/>
  <c r="W14" i="3"/>
  <c r="U12" i="3"/>
  <c r="U13" i="3"/>
  <c r="U14" i="3"/>
  <c r="U15" i="3"/>
  <c r="S12" i="3"/>
  <c r="S14" i="3"/>
  <c r="S13" i="3"/>
  <c r="S15" i="3"/>
  <c r="Q13" i="3"/>
  <c r="Q15" i="3"/>
  <c r="Q12" i="3"/>
  <c r="Q14" i="3"/>
  <c r="O13" i="3"/>
  <c r="O12" i="3"/>
  <c r="O15" i="3"/>
  <c r="O14" i="3"/>
  <c r="M13" i="3"/>
  <c r="M15" i="3"/>
  <c r="M12" i="3"/>
  <c r="M14" i="3"/>
  <c r="K13" i="3"/>
  <c r="K12" i="3"/>
  <c r="K15" i="3"/>
  <c r="K14" i="3"/>
  <c r="I13" i="3"/>
  <c r="I15" i="3"/>
  <c r="I12" i="3"/>
  <c r="I14" i="3"/>
  <c r="G13" i="3"/>
  <c r="G15" i="3"/>
  <c r="G12" i="3"/>
  <c r="G14" i="3"/>
  <c r="E13" i="3"/>
  <c r="E15" i="3"/>
  <c r="E12" i="3"/>
  <c r="E14" i="3"/>
  <c r="C13" i="3"/>
  <c r="C15" i="3"/>
  <c r="C12" i="3"/>
  <c r="C14" i="3"/>
  <c r="Z12" i="3" l="1"/>
  <c r="Z15" i="3"/>
  <c r="Z13" i="3"/>
  <c r="Z14" i="3"/>
  <c r="Y17" i="3"/>
  <c r="Y18" i="3"/>
  <c r="Y19" i="3"/>
  <c r="Y16" i="3"/>
  <c r="X14" i="3"/>
  <c r="X12" i="3"/>
  <c r="X15" i="3"/>
  <c r="X13" i="3"/>
  <c r="W18" i="3"/>
  <c r="W17" i="3"/>
  <c r="W16" i="3"/>
  <c r="W19" i="3"/>
  <c r="U17" i="3"/>
  <c r="U18" i="3"/>
  <c r="V13" i="3"/>
  <c r="V14" i="3"/>
  <c r="V15" i="3"/>
  <c r="V12" i="3"/>
  <c r="U19" i="3"/>
  <c r="U16" i="3"/>
  <c r="T12" i="3"/>
  <c r="T15" i="3"/>
  <c r="T13" i="3"/>
  <c r="T14" i="3"/>
  <c r="S18" i="3"/>
  <c r="S17" i="3"/>
  <c r="S16" i="3"/>
  <c r="S19" i="3"/>
  <c r="R15" i="3"/>
  <c r="R12" i="3"/>
  <c r="R14" i="3"/>
  <c r="R13" i="3"/>
  <c r="Q19" i="3"/>
  <c r="Q16" i="3"/>
  <c r="Q17" i="3"/>
  <c r="Q18" i="3"/>
  <c r="O18" i="3"/>
  <c r="O17" i="3"/>
  <c r="O16" i="3"/>
  <c r="O19" i="3"/>
  <c r="P12" i="3"/>
  <c r="P15" i="3"/>
  <c r="P14" i="3"/>
  <c r="P13" i="3"/>
  <c r="M19" i="3"/>
  <c r="M16" i="3"/>
  <c r="M17" i="3"/>
  <c r="M18" i="3"/>
  <c r="N15" i="3"/>
  <c r="N12" i="3"/>
  <c r="N14" i="3"/>
  <c r="N13" i="3"/>
  <c r="K18" i="3"/>
  <c r="K17" i="3"/>
  <c r="K16" i="3"/>
  <c r="K19" i="3"/>
  <c r="L12" i="3"/>
  <c r="L15" i="3"/>
  <c r="L14" i="3"/>
  <c r="L13" i="3"/>
  <c r="I19" i="3"/>
  <c r="I16" i="3"/>
  <c r="I17" i="3"/>
  <c r="I18" i="3"/>
  <c r="J15" i="3"/>
  <c r="J12" i="3"/>
  <c r="J14" i="3"/>
  <c r="J13" i="3"/>
  <c r="G16" i="3"/>
  <c r="G19" i="3"/>
  <c r="G18" i="3"/>
  <c r="G17" i="3"/>
  <c r="H15" i="3"/>
  <c r="H12" i="3"/>
  <c r="H14" i="3"/>
  <c r="H13" i="3"/>
  <c r="F15" i="3"/>
  <c r="F12" i="3"/>
  <c r="F14" i="3"/>
  <c r="F13" i="3"/>
  <c r="E17" i="3"/>
  <c r="E18" i="3"/>
  <c r="E19" i="3"/>
  <c r="E16" i="3"/>
  <c r="D15" i="3"/>
  <c r="D12" i="3"/>
  <c r="D14" i="3"/>
  <c r="D13" i="3"/>
  <c r="C18" i="3"/>
  <c r="C17" i="3"/>
  <c r="C16" i="3"/>
  <c r="C19" i="3"/>
  <c r="B13" i="3"/>
  <c r="B14" i="3"/>
  <c r="B15" i="3"/>
  <c r="B12" i="3"/>
  <c r="Z18" i="3" l="1"/>
  <c r="Z17" i="3"/>
  <c r="Z19" i="3"/>
  <c r="Z16" i="3"/>
  <c r="X19" i="3"/>
  <c r="X16" i="3"/>
  <c r="X18" i="3"/>
  <c r="X17" i="3"/>
  <c r="V19" i="3"/>
  <c r="V16" i="3"/>
  <c r="V18" i="3"/>
  <c r="V17" i="3"/>
  <c r="T18" i="3"/>
  <c r="T17" i="3"/>
  <c r="T19" i="3"/>
  <c r="T16" i="3"/>
  <c r="R19" i="3"/>
  <c r="R16" i="3"/>
  <c r="R18" i="3"/>
  <c r="R17" i="3"/>
  <c r="P18" i="3"/>
  <c r="P17" i="3"/>
  <c r="P19" i="3"/>
  <c r="P16" i="3"/>
  <c r="N19" i="3"/>
  <c r="N16" i="3"/>
  <c r="N18" i="3"/>
  <c r="N17" i="3"/>
  <c r="L18" i="3"/>
  <c r="L17" i="3"/>
  <c r="L19" i="3"/>
  <c r="L16" i="3"/>
  <c r="J19" i="3"/>
  <c r="J16" i="3"/>
  <c r="J18" i="3"/>
  <c r="J17" i="3"/>
  <c r="H18" i="3"/>
  <c r="H17" i="3"/>
  <c r="H19" i="3"/>
  <c r="H16" i="3"/>
  <c r="F19" i="3"/>
  <c r="F16" i="3"/>
  <c r="F18" i="3"/>
  <c r="F17" i="3"/>
  <c r="D19" i="3"/>
  <c r="D16" i="3"/>
  <c r="D18" i="3"/>
  <c r="D17" i="3"/>
  <c r="B18" i="3"/>
  <c r="B17" i="3"/>
  <c r="B16" i="3"/>
  <c r="B19" i="3"/>
  <c r="AC24" i="3" l="1"/>
  <c r="AC21" i="3"/>
  <c r="AC23" i="3"/>
  <c r="AC22" i="3"/>
  <c r="AC25" i="3" l="1"/>
  <c r="AC28" i="3"/>
  <c r="AD24" i="3"/>
  <c r="AD23" i="3"/>
  <c r="AD22" i="3"/>
  <c r="AD21" i="3"/>
  <c r="AC26" i="3"/>
  <c r="AC27" i="3"/>
  <c r="AD27" i="3" l="1"/>
  <c r="AD26" i="3"/>
  <c r="AD25" i="3"/>
  <c r="AD28" i="3"/>
  <c r="AA22" i="3" l="1"/>
  <c r="AA21" i="3"/>
  <c r="AA24" i="3"/>
  <c r="AA23" i="3"/>
  <c r="AB21" i="3" l="1"/>
  <c r="AB23" i="3"/>
  <c r="AB22" i="3"/>
  <c r="AB24" i="3"/>
  <c r="AA26" i="3"/>
  <c r="AA27" i="3"/>
  <c r="AA28" i="3"/>
  <c r="AA25" i="3"/>
  <c r="AF21" i="3" l="1"/>
  <c r="AF24" i="3"/>
  <c r="AF22" i="3"/>
  <c r="AF23" i="3"/>
  <c r="AB28" i="3"/>
  <c r="AB25" i="3"/>
  <c r="AB27" i="3"/>
  <c r="AB26" i="3"/>
  <c r="AG3" i="3"/>
  <c r="AG4" i="3"/>
  <c r="AG6" i="3"/>
  <c r="AG5" i="3"/>
  <c r="AF27" i="3" l="1"/>
  <c r="AF26" i="3"/>
  <c r="AF25" i="3"/>
  <c r="AF28" i="3"/>
  <c r="Y21" i="3"/>
  <c r="Y23" i="3"/>
  <c r="Y22" i="3"/>
  <c r="Y24" i="3"/>
  <c r="W21" i="3"/>
  <c r="W23" i="3"/>
  <c r="W24" i="3"/>
  <c r="W22" i="3"/>
  <c r="U21" i="3"/>
  <c r="U23" i="3"/>
  <c r="U24" i="3"/>
  <c r="U22" i="3"/>
  <c r="S22" i="3"/>
  <c r="S23" i="3"/>
  <c r="S24" i="3"/>
  <c r="S21" i="3"/>
  <c r="Q22" i="3"/>
  <c r="Q21" i="3"/>
  <c r="Q24" i="3"/>
  <c r="Q23" i="3"/>
  <c r="O21" i="3"/>
  <c r="O23" i="3"/>
  <c r="O24" i="3"/>
  <c r="O22" i="3"/>
  <c r="M21" i="3"/>
  <c r="M24" i="3"/>
  <c r="M22" i="3"/>
  <c r="M23" i="3"/>
  <c r="K21" i="3"/>
  <c r="K22" i="3"/>
  <c r="K24" i="3"/>
  <c r="K23" i="3"/>
  <c r="I21" i="3"/>
  <c r="I24" i="3"/>
  <c r="I22" i="3"/>
  <c r="I23" i="3"/>
  <c r="G24" i="3"/>
  <c r="G22" i="3"/>
  <c r="G21" i="3"/>
  <c r="G23" i="3"/>
  <c r="E22" i="3"/>
  <c r="E23" i="3"/>
  <c r="E24" i="3"/>
  <c r="E21" i="3"/>
  <c r="C24" i="3"/>
  <c r="C22" i="3"/>
  <c r="C21" i="3"/>
  <c r="C23" i="3"/>
  <c r="AG9" i="3"/>
  <c r="Z22" i="3" l="1"/>
  <c r="Z21" i="3"/>
  <c r="Z23" i="3"/>
  <c r="Z24" i="3"/>
  <c r="Y27" i="3"/>
  <c r="Y26" i="3"/>
  <c r="Y25" i="3"/>
  <c r="Y28" i="3"/>
  <c r="X21" i="3"/>
  <c r="X24" i="3"/>
  <c r="X22" i="3"/>
  <c r="X23" i="3"/>
  <c r="W27" i="3"/>
  <c r="W26" i="3"/>
  <c r="W25" i="3"/>
  <c r="W28" i="3"/>
  <c r="V21" i="3"/>
  <c r="V23" i="3"/>
  <c r="V22" i="3"/>
  <c r="V24" i="3"/>
  <c r="U27" i="3"/>
  <c r="U26" i="3"/>
  <c r="U25" i="3"/>
  <c r="U28" i="3"/>
  <c r="T21" i="3"/>
  <c r="T22" i="3"/>
  <c r="T24" i="3"/>
  <c r="T23" i="3"/>
  <c r="S25" i="3"/>
  <c r="S28" i="3"/>
  <c r="S27" i="3"/>
  <c r="S26" i="3"/>
  <c r="Q25" i="3"/>
  <c r="Q28" i="3"/>
  <c r="R21" i="3"/>
  <c r="R22" i="3"/>
  <c r="R23" i="3"/>
  <c r="R24" i="3"/>
  <c r="Q27" i="3"/>
  <c r="Q26" i="3"/>
  <c r="P24" i="3"/>
  <c r="P22" i="3"/>
  <c r="P23" i="3"/>
  <c r="P21" i="3"/>
  <c r="O27" i="3"/>
  <c r="O26" i="3"/>
  <c r="O28" i="3"/>
  <c r="O25" i="3"/>
  <c r="N23" i="3"/>
  <c r="N22" i="3"/>
  <c r="N24" i="3"/>
  <c r="N21" i="3"/>
  <c r="M27" i="3"/>
  <c r="M26" i="3"/>
  <c r="M25" i="3"/>
  <c r="M28" i="3"/>
  <c r="L22" i="3"/>
  <c r="L23" i="3"/>
  <c r="L24" i="3"/>
  <c r="L21" i="3"/>
  <c r="K27" i="3"/>
  <c r="K26" i="3"/>
  <c r="K28" i="3"/>
  <c r="K25" i="3"/>
  <c r="J22" i="3"/>
  <c r="J23" i="3"/>
  <c r="J21" i="3"/>
  <c r="J24" i="3"/>
  <c r="I27" i="3"/>
  <c r="I26" i="3"/>
  <c r="I25" i="3"/>
  <c r="I28" i="3"/>
  <c r="H23" i="3"/>
  <c r="H21" i="3"/>
  <c r="H22" i="3"/>
  <c r="H24" i="3"/>
  <c r="G28" i="3"/>
  <c r="G25" i="3"/>
  <c r="G27" i="3"/>
  <c r="G26" i="3"/>
  <c r="F21" i="3"/>
  <c r="F23" i="3"/>
  <c r="F22" i="3"/>
  <c r="F24" i="3"/>
  <c r="E27" i="3"/>
  <c r="E26" i="3"/>
  <c r="E25" i="3"/>
  <c r="E28" i="3"/>
  <c r="C25" i="3"/>
  <c r="C28" i="3"/>
  <c r="D21" i="3"/>
  <c r="D23" i="3"/>
  <c r="D22" i="3"/>
  <c r="D24" i="3"/>
  <c r="C26" i="3"/>
  <c r="C27" i="3"/>
  <c r="B23" i="3"/>
  <c r="B21" i="3"/>
  <c r="B22" i="3"/>
  <c r="B24" i="3"/>
  <c r="Z26" i="3" l="1"/>
  <c r="Z27" i="3"/>
  <c r="Z25" i="3"/>
  <c r="Z28" i="3"/>
  <c r="X26" i="3"/>
  <c r="X27" i="3"/>
  <c r="X25" i="3"/>
  <c r="X28" i="3"/>
  <c r="V26" i="3"/>
  <c r="V27" i="3"/>
  <c r="V25" i="3"/>
  <c r="V28" i="3"/>
  <c r="T26" i="3"/>
  <c r="T27" i="3"/>
  <c r="T25" i="3"/>
  <c r="T28" i="3"/>
  <c r="R25" i="3"/>
  <c r="R28" i="3"/>
  <c r="R26" i="3"/>
  <c r="R27" i="3"/>
  <c r="P25" i="3"/>
  <c r="P28" i="3"/>
  <c r="P26" i="3"/>
  <c r="P27" i="3"/>
  <c r="N25" i="3"/>
  <c r="N28" i="3"/>
  <c r="N26" i="3"/>
  <c r="N27" i="3"/>
  <c r="L25" i="3"/>
  <c r="L28" i="3"/>
  <c r="L26" i="3"/>
  <c r="L27" i="3"/>
  <c r="J26" i="3"/>
  <c r="J27" i="3"/>
  <c r="J25" i="3"/>
  <c r="J28" i="3"/>
  <c r="H26" i="3"/>
  <c r="H27" i="3"/>
  <c r="H25" i="3"/>
  <c r="H28" i="3"/>
  <c r="F26" i="3"/>
  <c r="F27" i="3"/>
  <c r="F25" i="3"/>
  <c r="F28" i="3"/>
  <c r="D27" i="3"/>
  <c r="D26" i="3"/>
  <c r="D28" i="3"/>
  <c r="D25" i="3"/>
  <c r="B26" i="3"/>
  <c r="B27" i="3"/>
  <c r="B28" i="3"/>
  <c r="B25" i="3"/>
  <c r="AC33" i="3" l="1"/>
  <c r="AC31" i="3"/>
  <c r="AC30" i="3"/>
  <c r="AC32" i="3"/>
  <c r="AC34" i="3" l="1"/>
  <c r="AC37" i="3"/>
  <c r="AC36" i="3"/>
  <c r="AC35" i="3"/>
  <c r="AD33" i="3"/>
  <c r="AD30" i="3"/>
  <c r="AD31" i="3"/>
  <c r="AD32" i="3"/>
  <c r="AD35" i="3" l="1"/>
  <c r="AD36" i="3"/>
  <c r="AD37" i="3"/>
  <c r="AD34" i="3"/>
  <c r="AA32" i="3" l="1"/>
  <c r="AA33" i="3"/>
  <c r="AA31" i="3"/>
  <c r="AA30" i="3"/>
  <c r="AB33" i="3" l="1"/>
  <c r="AB30" i="3"/>
  <c r="AB31" i="3"/>
  <c r="AB32" i="3"/>
  <c r="AA37" i="3"/>
  <c r="AA34" i="3"/>
  <c r="AA36" i="3"/>
  <c r="AA35" i="3"/>
  <c r="AF30" i="3" l="1"/>
  <c r="AF32" i="3"/>
  <c r="AG32" i="3" s="1"/>
  <c r="AF31" i="3"/>
  <c r="AG31" i="3" s="1"/>
  <c r="AF33" i="3"/>
  <c r="AB35" i="3"/>
  <c r="AB36" i="3"/>
  <c r="AB37" i="3"/>
  <c r="AB34" i="3"/>
  <c r="AF36" i="3" l="1"/>
  <c r="AF35" i="3"/>
  <c r="AG33" i="3"/>
  <c r="AF37" i="3"/>
  <c r="AF34" i="3"/>
  <c r="AG30" i="3"/>
  <c r="Y30" i="3"/>
  <c r="Y31" i="3"/>
  <c r="Y32" i="3"/>
  <c r="Y33" i="3"/>
  <c r="W31" i="3"/>
  <c r="W30" i="3"/>
  <c r="W33" i="3"/>
  <c r="W32" i="3"/>
  <c r="U30" i="3"/>
  <c r="U31" i="3"/>
  <c r="U33" i="3"/>
  <c r="U32" i="3"/>
  <c r="S30" i="3"/>
  <c r="S32" i="3"/>
  <c r="S31" i="3"/>
  <c r="S33" i="3"/>
  <c r="Q31" i="3"/>
  <c r="Q33" i="3"/>
  <c r="Q32" i="3"/>
  <c r="Q30" i="3"/>
  <c r="O31" i="3"/>
  <c r="O32" i="3"/>
  <c r="O33" i="3"/>
  <c r="O30" i="3"/>
  <c r="M30" i="3"/>
  <c r="M32" i="3"/>
  <c r="M33" i="3"/>
  <c r="M31" i="3"/>
  <c r="K30" i="3"/>
  <c r="K31" i="3"/>
  <c r="K32" i="3"/>
  <c r="K33" i="3"/>
  <c r="I30" i="3"/>
  <c r="I31" i="3"/>
  <c r="I32" i="3"/>
  <c r="I33" i="3"/>
  <c r="G33" i="3"/>
  <c r="G30" i="3"/>
  <c r="G32" i="3"/>
  <c r="G31" i="3"/>
  <c r="E31" i="3"/>
  <c r="E32" i="3"/>
  <c r="E33" i="3"/>
  <c r="E30" i="3"/>
  <c r="C30" i="3"/>
  <c r="C31" i="3"/>
  <c r="C33" i="3"/>
  <c r="C32" i="3"/>
  <c r="AG36" i="3" l="1"/>
  <c r="AG35" i="3"/>
  <c r="Z31" i="3"/>
  <c r="Z30" i="3"/>
  <c r="Z33" i="3"/>
  <c r="Z32" i="3"/>
  <c r="Y35" i="3"/>
  <c r="Y36" i="3"/>
  <c r="Y34" i="3"/>
  <c r="Y37" i="3"/>
  <c r="X30" i="3"/>
  <c r="X31" i="3"/>
  <c r="X33" i="3"/>
  <c r="X32" i="3"/>
  <c r="W34" i="3"/>
  <c r="W37" i="3"/>
  <c r="W35" i="3"/>
  <c r="W36" i="3"/>
  <c r="V31" i="3"/>
  <c r="V32" i="3"/>
  <c r="V30" i="3"/>
  <c r="V33" i="3"/>
  <c r="U35" i="3"/>
  <c r="U36" i="3"/>
  <c r="U34" i="3"/>
  <c r="U37" i="3"/>
  <c r="T31" i="3"/>
  <c r="T33" i="3"/>
  <c r="T32" i="3"/>
  <c r="T30" i="3"/>
  <c r="S35" i="3"/>
  <c r="S36" i="3"/>
  <c r="S34" i="3"/>
  <c r="S37" i="3"/>
  <c r="R32" i="3"/>
  <c r="R31" i="3"/>
  <c r="R30" i="3"/>
  <c r="R33" i="3"/>
  <c r="Q34" i="3"/>
  <c r="Q37" i="3"/>
  <c r="Q35" i="3"/>
  <c r="Q36" i="3"/>
  <c r="P30" i="3"/>
  <c r="P32" i="3"/>
  <c r="P33" i="3"/>
  <c r="P31" i="3"/>
  <c r="O35" i="3"/>
  <c r="O36" i="3"/>
  <c r="O34" i="3"/>
  <c r="O37" i="3"/>
  <c r="N31" i="3"/>
  <c r="N32" i="3"/>
  <c r="N30" i="3"/>
  <c r="N33" i="3"/>
  <c r="M35" i="3"/>
  <c r="M36" i="3"/>
  <c r="M34" i="3"/>
  <c r="M37" i="3"/>
  <c r="L31" i="3"/>
  <c r="L30" i="3"/>
  <c r="L33" i="3"/>
  <c r="L32" i="3"/>
  <c r="K35" i="3"/>
  <c r="K36" i="3"/>
  <c r="K34" i="3"/>
  <c r="K37" i="3"/>
  <c r="J31" i="3"/>
  <c r="J30" i="3"/>
  <c r="J32" i="3"/>
  <c r="J33" i="3"/>
  <c r="I35" i="3"/>
  <c r="I36" i="3"/>
  <c r="I34" i="3"/>
  <c r="I37" i="3"/>
  <c r="H33" i="3"/>
  <c r="H32" i="3"/>
  <c r="H31" i="3"/>
  <c r="H30" i="3"/>
  <c r="G34" i="3"/>
  <c r="G37" i="3"/>
  <c r="G35" i="3"/>
  <c r="G36" i="3"/>
  <c r="E35" i="3"/>
  <c r="E36" i="3"/>
  <c r="F31" i="3"/>
  <c r="F33" i="3"/>
  <c r="F30" i="3"/>
  <c r="F32" i="3"/>
  <c r="E34" i="3"/>
  <c r="E37" i="3"/>
  <c r="D31" i="3"/>
  <c r="D30" i="3"/>
  <c r="D32" i="3"/>
  <c r="D33" i="3"/>
  <c r="C35" i="3"/>
  <c r="C36" i="3"/>
  <c r="C37" i="3"/>
  <c r="C34" i="3"/>
  <c r="B30" i="3"/>
  <c r="B33" i="3"/>
  <c r="B32" i="3"/>
  <c r="B31" i="3"/>
  <c r="Z37" i="3" l="1"/>
  <c r="Z34" i="3"/>
  <c r="Z35" i="3"/>
  <c r="Z36" i="3"/>
  <c r="X35" i="3"/>
  <c r="X36" i="3"/>
  <c r="X37" i="3"/>
  <c r="X34" i="3"/>
  <c r="V35" i="3"/>
  <c r="V36" i="3"/>
  <c r="V37" i="3"/>
  <c r="V34" i="3"/>
  <c r="T37" i="3"/>
  <c r="T34" i="3"/>
  <c r="T35" i="3"/>
  <c r="T36" i="3"/>
  <c r="R35" i="3"/>
  <c r="R36" i="3"/>
  <c r="R37" i="3"/>
  <c r="R34" i="3"/>
  <c r="P35" i="3"/>
  <c r="P36" i="3"/>
  <c r="P37" i="3"/>
  <c r="P34" i="3"/>
  <c r="N35" i="3"/>
  <c r="N36" i="3"/>
  <c r="N37" i="3"/>
  <c r="N34" i="3"/>
  <c r="L37" i="3"/>
  <c r="L34" i="3"/>
  <c r="L35" i="3"/>
  <c r="L36" i="3"/>
  <c r="J35" i="3"/>
  <c r="J36" i="3"/>
  <c r="J37" i="3"/>
  <c r="J34" i="3"/>
  <c r="H37" i="3"/>
  <c r="H34" i="3"/>
  <c r="H35" i="3"/>
  <c r="H36" i="3"/>
  <c r="F37" i="3"/>
  <c r="F34" i="3"/>
  <c r="F35" i="3"/>
  <c r="F36" i="3"/>
  <c r="D35" i="3"/>
  <c r="D36" i="3"/>
  <c r="D37" i="3"/>
  <c r="D34" i="3"/>
  <c r="B35" i="3"/>
  <c r="B36" i="3"/>
  <c r="B37" i="3"/>
  <c r="B34" i="3"/>
  <c r="AC40" i="3" l="1"/>
  <c r="AC41" i="3"/>
  <c r="AC39" i="3"/>
  <c r="AC42" i="3"/>
  <c r="AC45" i="3" l="1"/>
  <c r="AC44" i="3"/>
  <c r="AC43" i="3"/>
  <c r="AC46" i="3"/>
  <c r="AD39" i="3"/>
  <c r="AD42" i="3"/>
  <c r="AD41" i="3"/>
  <c r="AD40" i="3"/>
  <c r="AD44" i="3" l="1"/>
  <c r="AD45" i="3"/>
  <c r="AD43" i="3"/>
  <c r="AD46" i="3"/>
  <c r="AA41" i="3" l="1"/>
  <c r="AA42" i="3"/>
  <c r="AA40" i="3"/>
  <c r="AA39" i="3"/>
  <c r="AB40" i="3" l="1"/>
  <c r="AB39" i="3"/>
  <c r="AB41" i="3"/>
  <c r="AB42" i="3"/>
  <c r="AA43" i="3"/>
  <c r="AA46" i="3"/>
  <c r="AA45" i="3"/>
  <c r="AA44" i="3"/>
  <c r="AF39" i="3" l="1"/>
  <c r="AF42" i="3"/>
  <c r="AF40" i="3"/>
  <c r="AF41" i="3"/>
  <c r="AB45" i="3"/>
  <c r="AB44" i="3"/>
  <c r="AB46" i="3"/>
  <c r="AB43" i="3"/>
  <c r="AF45" i="3" l="1"/>
  <c r="AF44" i="3"/>
  <c r="AF46" i="3"/>
  <c r="AF43" i="3"/>
  <c r="Y39" i="3"/>
  <c r="Y42" i="3"/>
  <c r="Y41" i="3"/>
  <c r="Y40" i="3"/>
  <c r="W39" i="3"/>
  <c r="W42" i="3"/>
  <c r="W41" i="3"/>
  <c r="W40" i="3"/>
  <c r="U39" i="3"/>
  <c r="U42" i="3"/>
  <c r="U40" i="3"/>
  <c r="U41" i="3"/>
  <c r="S39" i="3"/>
  <c r="S42" i="3"/>
  <c r="S40" i="3"/>
  <c r="S41" i="3"/>
  <c r="Q39" i="3"/>
  <c r="Q40" i="3"/>
  <c r="Q41" i="3"/>
  <c r="Q42" i="3"/>
  <c r="O42" i="3"/>
  <c r="O39" i="3"/>
  <c r="O41" i="3"/>
  <c r="O40" i="3"/>
  <c r="M39" i="3"/>
  <c r="M41" i="3"/>
  <c r="M40" i="3"/>
  <c r="M42" i="3"/>
  <c r="K39" i="3"/>
  <c r="K41" i="3"/>
  <c r="K40" i="3"/>
  <c r="K42" i="3"/>
  <c r="I39" i="3"/>
  <c r="I42" i="3"/>
  <c r="I40" i="3"/>
  <c r="I41" i="3"/>
  <c r="G39" i="3"/>
  <c r="G41" i="3"/>
  <c r="G40" i="3"/>
  <c r="G42" i="3"/>
  <c r="E40" i="3"/>
  <c r="E42" i="3"/>
  <c r="E39" i="3"/>
  <c r="E41" i="3"/>
  <c r="C40" i="3"/>
  <c r="C42" i="3"/>
  <c r="C39" i="3"/>
  <c r="C41" i="3"/>
  <c r="Z39" i="3" l="1"/>
  <c r="Z40" i="3"/>
  <c r="Z42" i="3"/>
  <c r="Z41" i="3"/>
  <c r="Y45" i="3"/>
  <c r="Y44" i="3"/>
  <c r="Y43" i="3"/>
  <c r="Y46" i="3"/>
  <c r="X39" i="3"/>
  <c r="X40" i="3"/>
  <c r="X42" i="3"/>
  <c r="X41" i="3"/>
  <c r="W45" i="3"/>
  <c r="W44" i="3"/>
  <c r="W43" i="3"/>
  <c r="W46" i="3"/>
  <c r="U45" i="3"/>
  <c r="U44" i="3"/>
  <c r="V41" i="3"/>
  <c r="V40" i="3"/>
  <c r="V42" i="3"/>
  <c r="V39" i="3"/>
  <c r="U43" i="3"/>
  <c r="U46" i="3"/>
  <c r="T40" i="3"/>
  <c r="T42" i="3"/>
  <c r="T41" i="3"/>
  <c r="T39" i="3"/>
  <c r="S45" i="3"/>
  <c r="S44" i="3"/>
  <c r="S43" i="3"/>
  <c r="S46" i="3"/>
  <c r="R40" i="3"/>
  <c r="R39" i="3"/>
  <c r="R41" i="3"/>
  <c r="R42" i="3"/>
  <c r="Q45" i="3"/>
  <c r="Q44" i="3"/>
  <c r="Q43" i="3"/>
  <c r="Q46" i="3"/>
  <c r="P40" i="3"/>
  <c r="P39" i="3"/>
  <c r="P42" i="3"/>
  <c r="P41" i="3"/>
  <c r="O43" i="3"/>
  <c r="O46" i="3"/>
  <c r="O45" i="3"/>
  <c r="O44" i="3"/>
  <c r="N40" i="3"/>
  <c r="N42" i="3"/>
  <c r="N41" i="3"/>
  <c r="N39" i="3"/>
  <c r="M45" i="3"/>
  <c r="M44" i="3"/>
  <c r="M43" i="3"/>
  <c r="M46" i="3"/>
  <c r="L40" i="3"/>
  <c r="L42" i="3"/>
  <c r="L41" i="3"/>
  <c r="L39" i="3"/>
  <c r="K45" i="3"/>
  <c r="K44" i="3"/>
  <c r="K43" i="3"/>
  <c r="K46" i="3"/>
  <c r="I45" i="3"/>
  <c r="I44" i="3"/>
  <c r="J40" i="3"/>
  <c r="J41" i="3"/>
  <c r="J42" i="3"/>
  <c r="J39" i="3"/>
  <c r="I43" i="3"/>
  <c r="I46" i="3"/>
  <c r="H41" i="3"/>
  <c r="H39" i="3"/>
  <c r="H40" i="3"/>
  <c r="H42" i="3"/>
  <c r="G45" i="3"/>
  <c r="G44" i="3"/>
  <c r="G43" i="3"/>
  <c r="G46" i="3"/>
  <c r="F39" i="3"/>
  <c r="F41" i="3"/>
  <c r="F40" i="3"/>
  <c r="F42" i="3"/>
  <c r="E43" i="3"/>
  <c r="E46" i="3"/>
  <c r="E45" i="3"/>
  <c r="E44" i="3"/>
  <c r="D40" i="3"/>
  <c r="D41" i="3"/>
  <c r="D42" i="3"/>
  <c r="D39" i="3"/>
  <c r="C45" i="3"/>
  <c r="C44" i="3"/>
  <c r="C43" i="3"/>
  <c r="C46" i="3"/>
  <c r="B40" i="3"/>
  <c r="B39" i="3"/>
  <c r="B41" i="3"/>
  <c r="B42" i="3"/>
  <c r="Z45" i="3" l="1"/>
  <c r="Z44" i="3"/>
  <c r="Z46" i="3"/>
  <c r="Z43" i="3"/>
  <c r="X45" i="3"/>
  <c r="X44" i="3"/>
  <c r="X46" i="3"/>
  <c r="X43" i="3"/>
  <c r="V46" i="3"/>
  <c r="V43" i="3"/>
  <c r="V45" i="3"/>
  <c r="V44" i="3"/>
  <c r="T46" i="3"/>
  <c r="T43" i="3"/>
  <c r="T45" i="3"/>
  <c r="T44" i="3"/>
  <c r="R45" i="3"/>
  <c r="R44" i="3"/>
  <c r="R46" i="3"/>
  <c r="R43" i="3"/>
  <c r="P46" i="3"/>
  <c r="P43" i="3"/>
  <c r="P45" i="3"/>
  <c r="P44" i="3"/>
  <c r="N46" i="3"/>
  <c r="N43" i="3"/>
  <c r="N45" i="3"/>
  <c r="N44" i="3"/>
  <c r="L46" i="3"/>
  <c r="L43" i="3"/>
  <c r="L45" i="3"/>
  <c r="L44" i="3"/>
  <c r="J46" i="3"/>
  <c r="J43" i="3"/>
  <c r="J45" i="3"/>
  <c r="J44" i="3"/>
  <c r="H45" i="3"/>
  <c r="H44" i="3"/>
  <c r="H46" i="3"/>
  <c r="H43" i="3"/>
  <c r="F46" i="3"/>
  <c r="F43" i="3"/>
  <c r="F45" i="3"/>
  <c r="F44" i="3"/>
  <c r="D46" i="3"/>
  <c r="D43" i="3"/>
  <c r="D45" i="3"/>
  <c r="D44" i="3"/>
  <c r="B44" i="3"/>
  <c r="B45" i="3"/>
  <c r="B43" i="3"/>
  <c r="B46" i="3"/>
  <c r="AG39" i="3"/>
  <c r="AG41" i="3"/>
  <c r="AG40" i="3"/>
  <c r="AG42" i="3"/>
  <c r="AG44" i="3" l="1"/>
  <c r="AG45" i="3"/>
  <c r="AG51" i="3" l="1"/>
  <c r="AG49" i="3" l="1"/>
  <c r="AG50" i="3"/>
  <c r="AG54" i="3" s="1"/>
  <c r="AG48" i="3"/>
  <c r="AG53" i="3" l="1"/>
  <c r="AG59" i="3" l="1"/>
  <c r="AG58" i="3" l="1"/>
  <c r="AG60" i="3"/>
  <c r="AG62" i="3" s="1"/>
  <c r="AG57" i="3"/>
  <c r="AG63" i="3" l="1"/>
  <c r="AG67" i="3" l="1"/>
  <c r="AG66" i="3"/>
  <c r="AG69" i="3"/>
  <c r="AG68" i="3"/>
  <c r="AG71" i="3" l="1"/>
  <c r="AG72" i="3"/>
  <c r="AG75" i="3" l="1"/>
  <c r="AG77" i="3" l="1"/>
  <c r="AG78" i="3"/>
  <c r="AG76" i="3"/>
  <c r="AG80" i="3" l="1"/>
  <c r="AC50" i="3"/>
  <c r="AC49" i="3"/>
  <c r="AC48" i="3"/>
  <c r="AC51" i="3"/>
  <c r="AG81" i="3"/>
  <c r="AC52" i="3" l="1"/>
  <c r="AC55" i="3"/>
  <c r="AC54" i="3"/>
  <c r="AC53" i="3"/>
  <c r="AD50" i="3"/>
  <c r="AD48" i="3"/>
  <c r="AD51" i="3"/>
  <c r="AD49" i="3"/>
  <c r="AD54" i="3" l="1"/>
  <c r="AD53" i="3"/>
  <c r="AD55" i="3"/>
  <c r="AD52" i="3"/>
  <c r="AG86" i="3" l="1"/>
  <c r="AA49" i="3" l="1"/>
  <c r="AA48" i="3"/>
  <c r="AA50" i="3"/>
  <c r="AA51" i="3"/>
  <c r="AG87" i="3"/>
  <c r="AG90" i="3" s="1"/>
  <c r="AG85" i="3"/>
  <c r="AG84" i="3"/>
  <c r="AB48" i="3" l="1"/>
  <c r="AB49" i="3"/>
  <c r="AB51" i="3"/>
  <c r="AB50" i="3"/>
  <c r="AA54" i="3"/>
  <c r="AA53" i="3"/>
  <c r="AA52" i="3"/>
  <c r="AA55" i="3"/>
  <c r="AG89" i="3"/>
  <c r="AF48" i="3" l="1"/>
  <c r="AF50" i="3"/>
  <c r="AF49" i="3"/>
  <c r="AF51" i="3"/>
  <c r="AB54" i="3"/>
  <c r="AB53" i="3"/>
  <c r="AB55" i="3"/>
  <c r="AB52" i="3"/>
  <c r="AF54" i="3" l="1"/>
  <c r="AF53" i="3"/>
  <c r="AF55" i="3"/>
  <c r="AF52" i="3"/>
  <c r="Y48" i="3"/>
  <c r="Y50" i="3"/>
  <c r="Y49" i="3"/>
  <c r="Y51" i="3"/>
  <c r="W48" i="3"/>
  <c r="W50" i="3"/>
  <c r="W51" i="3"/>
  <c r="W49" i="3"/>
  <c r="U48" i="3"/>
  <c r="U50" i="3"/>
  <c r="U49" i="3"/>
  <c r="U51" i="3"/>
  <c r="S48" i="3"/>
  <c r="S50" i="3"/>
  <c r="S49" i="3"/>
  <c r="S51" i="3"/>
  <c r="Q48" i="3"/>
  <c r="Q50" i="3"/>
  <c r="Q49" i="3"/>
  <c r="Q51" i="3"/>
  <c r="O48" i="3"/>
  <c r="O50" i="3"/>
  <c r="O49" i="3"/>
  <c r="O51" i="3"/>
  <c r="M48" i="3"/>
  <c r="M50" i="3"/>
  <c r="M51" i="3"/>
  <c r="M49" i="3"/>
  <c r="K48" i="3"/>
  <c r="K50" i="3"/>
  <c r="K51" i="3"/>
  <c r="K49" i="3"/>
  <c r="I48" i="3"/>
  <c r="I50" i="3"/>
  <c r="I49" i="3"/>
  <c r="I51" i="3"/>
  <c r="G48" i="3"/>
  <c r="G50" i="3"/>
  <c r="G49" i="3"/>
  <c r="G51" i="3"/>
  <c r="E50" i="3"/>
  <c r="E51" i="3"/>
  <c r="E49" i="3"/>
  <c r="E48" i="3"/>
  <c r="C48" i="3"/>
  <c r="C50" i="3"/>
  <c r="C51" i="3"/>
  <c r="C49" i="3"/>
  <c r="Y54" i="3" l="1"/>
  <c r="Y53" i="3"/>
  <c r="Z49" i="3"/>
  <c r="Z51" i="3"/>
  <c r="Z50" i="3"/>
  <c r="Z48" i="3"/>
  <c r="Y52" i="3"/>
  <c r="Y55" i="3"/>
  <c r="X49" i="3"/>
  <c r="X50" i="3"/>
  <c r="X48" i="3"/>
  <c r="X51" i="3"/>
  <c r="W54" i="3"/>
  <c r="W53" i="3"/>
  <c r="W52" i="3"/>
  <c r="W55" i="3"/>
  <c r="U54" i="3"/>
  <c r="U53" i="3"/>
  <c r="V49" i="3"/>
  <c r="V51" i="3"/>
  <c r="V48" i="3"/>
  <c r="V50" i="3"/>
  <c r="U52" i="3"/>
  <c r="U55" i="3"/>
  <c r="S54" i="3"/>
  <c r="S53" i="3"/>
  <c r="T49" i="3"/>
  <c r="T51" i="3"/>
  <c r="T48" i="3"/>
  <c r="T50" i="3"/>
  <c r="S52" i="3"/>
  <c r="S55" i="3"/>
  <c r="Q54" i="3"/>
  <c r="Q53" i="3"/>
  <c r="R49" i="3"/>
  <c r="R51" i="3"/>
  <c r="R48" i="3"/>
  <c r="R50" i="3"/>
  <c r="Q52" i="3"/>
  <c r="Q55" i="3"/>
  <c r="O54" i="3"/>
  <c r="O53" i="3"/>
  <c r="P49" i="3"/>
  <c r="P51" i="3"/>
  <c r="P50" i="3"/>
  <c r="P48" i="3"/>
  <c r="O52" i="3"/>
  <c r="O55" i="3"/>
  <c r="N49" i="3"/>
  <c r="N50" i="3"/>
  <c r="N48" i="3"/>
  <c r="N51" i="3"/>
  <c r="M54" i="3"/>
  <c r="M53" i="3"/>
  <c r="M52" i="3"/>
  <c r="M55" i="3"/>
  <c r="L49" i="3"/>
  <c r="L50" i="3"/>
  <c r="L48" i="3"/>
  <c r="L51" i="3"/>
  <c r="K54" i="3"/>
  <c r="K53" i="3"/>
  <c r="K52" i="3"/>
  <c r="K55" i="3"/>
  <c r="I54" i="3"/>
  <c r="I53" i="3"/>
  <c r="J49" i="3"/>
  <c r="J51" i="3"/>
  <c r="J50" i="3"/>
  <c r="J48" i="3"/>
  <c r="I52" i="3"/>
  <c r="I55" i="3"/>
  <c r="G54" i="3"/>
  <c r="G53" i="3"/>
  <c r="H49" i="3"/>
  <c r="H51" i="3"/>
  <c r="H50" i="3"/>
  <c r="H48" i="3"/>
  <c r="G52" i="3"/>
  <c r="G55" i="3"/>
  <c r="F49" i="3"/>
  <c r="F48" i="3"/>
  <c r="F50" i="3"/>
  <c r="F51" i="3"/>
  <c r="E52" i="3"/>
  <c r="E55" i="3"/>
  <c r="E54" i="3"/>
  <c r="E53" i="3"/>
  <c r="D49" i="3"/>
  <c r="D51" i="3"/>
  <c r="D48" i="3"/>
  <c r="D50" i="3"/>
  <c r="C54" i="3"/>
  <c r="C53" i="3"/>
  <c r="C52" i="3"/>
  <c r="C55" i="3"/>
  <c r="B50" i="3"/>
  <c r="B51" i="3"/>
  <c r="B48" i="3"/>
  <c r="B49" i="3"/>
  <c r="Z55" i="3" l="1"/>
  <c r="Z52" i="3"/>
  <c r="Z54" i="3"/>
  <c r="Z53" i="3"/>
  <c r="X54" i="3"/>
  <c r="X53" i="3"/>
  <c r="X55" i="3"/>
  <c r="X52" i="3"/>
  <c r="V54" i="3"/>
  <c r="V53" i="3"/>
  <c r="V55" i="3"/>
  <c r="V52" i="3"/>
  <c r="T54" i="3"/>
  <c r="T53" i="3"/>
  <c r="T55" i="3"/>
  <c r="T52" i="3"/>
  <c r="R54" i="3"/>
  <c r="R53" i="3"/>
  <c r="R55" i="3"/>
  <c r="R52" i="3"/>
  <c r="P55" i="3"/>
  <c r="P52" i="3"/>
  <c r="P54" i="3"/>
  <c r="P53" i="3"/>
  <c r="N54" i="3"/>
  <c r="N53" i="3"/>
  <c r="N55" i="3"/>
  <c r="N52" i="3"/>
  <c r="L54" i="3"/>
  <c r="L53" i="3"/>
  <c r="L55" i="3"/>
  <c r="L52" i="3"/>
  <c r="J55" i="3"/>
  <c r="J52" i="3"/>
  <c r="J54" i="3"/>
  <c r="J53" i="3"/>
  <c r="H55" i="3"/>
  <c r="H52" i="3"/>
  <c r="H54" i="3"/>
  <c r="H53" i="3"/>
  <c r="F54" i="3"/>
  <c r="F53" i="3"/>
  <c r="F55" i="3"/>
  <c r="F52" i="3"/>
  <c r="D54" i="3"/>
  <c r="D53" i="3"/>
  <c r="D55" i="3"/>
  <c r="D52" i="3"/>
  <c r="B52" i="3"/>
  <c r="B55" i="3"/>
  <c r="B53" i="3"/>
  <c r="B54" i="3"/>
  <c r="AG95" i="3"/>
  <c r="AG96" i="3"/>
  <c r="AG93" i="3"/>
  <c r="AG94" i="3"/>
  <c r="AG99" i="3" l="1"/>
  <c r="AG103" i="3" l="1"/>
  <c r="AG104" i="3"/>
  <c r="AG105" i="3"/>
  <c r="AG102" i="3"/>
  <c r="AG108" i="3" l="1"/>
  <c r="AC59" i="3" l="1"/>
  <c r="AC58" i="3"/>
  <c r="AC60" i="3"/>
  <c r="AC57" i="3"/>
  <c r="AC63" i="3" l="1"/>
  <c r="AC62" i="3"/>
  <c r="AC64" i="3"/>
  <c r="AC61" i="3"/>
  <c r="AD57" i="3"/>
  <c r="AD60" i="3"/>
  <c r="AD58" i="3"/>
  <c r="AD59" i="3"/>
  <c r="AD63" i="3" l="1"/>
  <c r="AD62" i="3"/>
  <c r="AD64" i="3"/>
  <c r="AD61" i="3"/>
  <c r="AA58" i="3" l="1"/>
  <c r="AA59" i="3"/>
  <c r="AA57" i="3"/>
  <c r="AA60" i="3"/>
  <c r="AB57" i="3" l="1"/>
  <c r="AB59" i="3"/>
  <c r="AB60" i="3"/>
  <c r="AB58" i="3"/>
  <c r="AA63" i="3"/>
  <c r="AA62" i="3"/>
  <c r="AA61" i="3"/>
  <c r="AA64" i="3"/>
  <c r="AF57" i="3" l="1"/>
  <c r="AF60" i="3"/>
  <c r="AF58" i="3"/>
  <c r="AF59" i="3"/>
  <c r="AB63" i="3"/>
  <c r="AB62" i="3"/>
  <c r="AB64" i="3"/>
  <c r="AB61" i="3"/>
  <c r="AF63" i="3" l="1"/>
  <c r="AF62" i="3"/>
  <c r="AF64" i="3"/>
  <c r="AF61" i="3"/>
  <c r="Y57" i="3"/>
  <c r="Y59" i="3"/>
  <c r="Y60" i="3"/>
  <c r="Y58" i="3"/>
  <c r="W57" i="3"/>
  <c r="W59" i="3"/>
  <c r="W60" i="3"/>
  <c r="W58" i="3"/>
  <c r="U57" i="3"/>
  <c r="U60" i="3"/>
  <c r="U59" i="3"/>
  <c r="U58" i="3"/>
  <c r="S57" i="3"/>
  <c r="S60" i="3"/>
  <c r="S59" i="3"/>
  <c r="S58" i="3"/>
  <c r="Q57" i="3"/>
  <c r="Q60" i="3"/>
  <c r="Q59" i="3"/>
  <c r="Q58" i="3"/>
  <c r="O57" i="3"/>
  <c r="O60" i="3"/>
  <c r="O59" i="3"/>
  <c r="O58" i="3"/>
  <c r="M57" i="3"/>
  <c r="M60" i="3"/>
  <c r="M59" i="3"/>
  <c r="M58" i="3"/>
  <c r="K57" i="3"/>
  <c r="K59" i="3"/>
  <c r="K60" i="3"/>
  <c r="K58" i="3"/>
  <c r="I57" i="3"/>
  <c r="I60" i="3"/>
  <c r="I59" i="3"/>
  <c r="I58" i="3"/>
  <c r="G57" i="3"/>
  <c r="G60" i="3"/>
  <c r="G59" i="3"/>
  <c r="G58" i="3"/>
  <c r="E59" i="3"/>
  <c r="E60" i="3"/>
  <c r="E58" i="3"/>
  <c r="E57" i="3"/>
  <c r="C57" i="3"/>
  <c r="C60" i="3"/>
  <c r="C58" i="3"/>
  <c r="C59" i="3"/>
  <c r="Z58" i="3" l="1"/>
  <c r="Z59" i="3"/>
  <c r="Z60" i="3"/>
  <c r="Z57" i="3"/>
  <c r="Y63" i="3"/>
  <c r="Y62" i="3"/>
  <c r="Y61" i="3"/>
  <c r="Y64" i="3"/>
  <c r="X58" i="3"/>
  <c r="X59" i="3"/>
  <c r="X60" i="3"/>
  <c r="X57" i="3"/>
  <c r="W63" i="3"/>
  <c r="W62" i="3"/>
  <c r="W61" i="3"/>
  <c r="W64" i="3"/>
  <c r="U63" i="3"/>
  <c r="U62" i="3"/>
  <c r="V58" i="3"/>
  <c r="V59" i="3"/>
  <c r="V60" i="3"/>
  <c r="V57" i="3"/>
  <c r="U61" i="3"/>
  <c r="U64" i="3"/>
  <c r="S63" i="3"/>
  <c r="S62" i="3"/>
  <c r="T58" i="3"/>
  <c r="T59" i="3"/>
  <c r="T60" i="3"/>
  <c r="T57" i="3"/>
  <c r="S61" i="3"/>
  <c r="S64" i="3"/>
  <c r="R58" i="3"/>
  <c r="R59" i="3"/>
  <c r="R60" i="3"/>
  <c r="R57" i="3"/>
  <c r="Q63" i="3"/>
  <c r="Q62" i="3"/>
  <c r="Q61" i="3"/>
  <c r="Q64" i="3"/>
  <c r="P58" i="3"/>
  <c r="P59" i="3"/>
  <c r="P60" i="3"/>
  <c r="P57" i="3"/>
  <c r="O63" i="3"/>
  <c r="O62" i="3"/>
  <c r="O61" i="3"/>
  <c r="O64" i="3"/>
  <c r="M63" i="3"/>
  <c r="M62" i="3"/>
  <c r="N58" i="3"/>
  <c r="N59" i="3"/>
  <c r="N60" i="3"/>
  <c r="N57" i="3"/>
  <c r="M61" i="3"/>
  <c r="M64" i="3"/>
  <c r="L60" i="3"/>
  <c r="L58" i="3"/>
  <c r="L59" i="3"/>
  <c r="L57" i="3"/>
  <c r="K63" i="3"/>
  <c r="K62" i="3"/>
  <c r="K61" i="3"/>
  <c r="K64" i="3"/>
  <c r="J58" i="3"/>
  <c r="J59" i="3"/>
  <c r="J60" i="3"/>
  <c r="J57" i="3"/>
  <c r="I63" i="3"/>
  <c r="I62" i="3"/>
  <c r="I61" i="3"/>
  <c r="I64" i="3"/>
  <c r="G63" i="3"/>
  <c r="G62" i="3"/>
  <c r="H58" i="3"/>
  <c r="H59" i="3"/>
  <c r="H60" i="3"/>
  <c r="H57" i="3"/>
  <c r="G61" i="3"/>
  <c r="G64" i="3"/>
  <c r="F60" i="3"/>
  <c r="F58" i="3"/>
  <c r="F59" i="3"/>
  <c r="F57" i="3"/>
  <c r="E61" i="3"/>
  <c r="E64" i="3"/>
  <c r="E63" i="3"/>
  <c r="E62" i="3"/>
  <c r="C63" i="3"/>
  <c r="C62" i="3"/>
  <c r="D58" i="3"/>
  <c r="D60" i="3"/>
  <c r="D57" i="3"/>
  <c r="D59" i="3"/>
  <c r="C61" i="3"/>
  <c r="C64" i="3"/>
  <c r="B59" i="3"/>
  <c r="B57" i="3"/>
  <c r="B60" i="3"/>
  <c r="B58" i="3"/>
  <c r="Z64" i="3" l="1"/>
  <c r="Z61" i="3"/>
  <c r="Z63" i="3"/>
  <c r="Z62" i="3"/>
  <c r="X64" i="3"/>
  <c r="X61" i="3"/>
  <c r="X63" i="3"/>
  <c r="X62" i="3"/>
  <c r="V64" i="3"/>
  <c r="V61" i="3"/>
  <c r="V63" i="3"/>
  <c r="V62" i="3"/>
  <c r="T64" i="3"/>
  <c r="T61" i="3"/>
  <c r="T63" i="3"/>
  <c r="T62" i="3"/>
  <c r="R64" i="3"/>
  <c r="R61" i="3"/>
  <c r="R63" i="3"/>
  <c r="R62" i="3"/>
  <c r="P64" i="3"/>
  <c r="P61" i="3"/>
  <c r="P63" i="3"/>
  <c r="P62" i="3"/>
  <c r="N64" i="3"/>
  <c r="N61" i="3"/>
  <c r="N63" i="3"/>
  <c r="N62" i="3"/>
  <c r="L63" i="3"/>
  <c r="L62" i="3"/>
  <c r="L64" i="3"/>
  <c r="L61" i="3"/>
  <c r="J64" i="3"/>
  <c r="J61" i="3"/>
  <c r="J63" i="3"/>
  <c r="J62" i="3"/>
  <c r="H64" i="3"/>
  <c r="H61" i="3"/>
  <c r="H63" i="3"/>
  <c r="H62" i="3"/>
  <c r="F63" i="3"/>
  <c r="F62" i="3"/>
  <c r="F64" i="3"/>
  <c r="F61" i="3"/>
  <c r="D63" i="3"/>
  <c r="D62" i="3"/>
  <c r="D64" i="3"/>
  <c r="D61" i="3"/>
  <c r="B63" i="3"/>
  <c r="B62" i="3"/>
  <c r="B64" i="3"/>
  <c r="B61" i="3"/>
  <c r="AC68" i="3" l="1"/>
  <c r="AC66" i="3"/>
  <c r="AC67" i="3"/>
  <c r="AC69" i="3"/>
  <c r="AC72" i="3" l="1"/>
  <c r="AC71" i="3"/>
  <c r="AC70" i="3"/>
  <c r="AC73" i="3"/>
  <c r="AD69" i="3"/>
  <c r="AD67" i="3"/>
  <c r="AD66" i="3"/>
  <c r="AD68" i="3"/>
  <c r="AD72" i="3" l="1"/>
  <c r="AD71" i="3"/>
  <c r="AD73" i="3"/>
  <c r="AD70" i="3"/>
  <c r="AA66" i="3" l="1"/>
  <c r="AA68" i="3"/>
  <c r="AA69" i="3"/>
  <c r="AA67" i="3"/>
  <c r="AB67" i="3" l="1"/>
  <c r="AB68" i="3"/>
  <c r="AB66" i="3"/>
  <c r="AB69" i="3"/>
  <c r="AA72" i="3"/>
  <c r="AA71" i="3"/>
  <c r="AA70" i="3"/>
  <c r="AA73" i="3"/>
  <c r="AF66" i="3" l="1"/>
  <c r="AF69" i="3"/>
  <c r="AF67" i="3"/>
  <c r="AF68" i="3"/>
  <c r="AB73" i="3"/>
  <c r="AB70" i="3"/>
  <c r="AB72" i="3"/>
  <c r="AB71" i="3"/>
  <c r="AF72" i="3" l="1"/>
  <c r="AF71" i="3"/>
  <c r="AF73" i="3"/>
  <c r="AF70" i="3"/>
  <c r="Y66" i="3"/>
  <c r="Y68" i="3"/>
  <c r="Y67" i="3"/>
  <c r="Y69" i="3"/>
  <c r="W66" i="3"/>
  <c r="W68" i="3"/>
  <c r="W69" i="3"/>
  <c r="W67" i="3"/>
  <c r="U66" i="3"/>
  <c r="U68" i="3"/>
  <c r="U69" i="3"/>
  <c r="U67" i="3"/>
  <c r="S69" i="3"/>
  <c r="S66" i="3"/>
  <c r="S68" i="3"/>
  <c r="S67" i="3"/>
  <c r="Q66" i="3"/>
  <c r="Q68" i="3"/>
  <c r="Q69" i="3"/>
  <c r="Q67" i="3"/>
  <c r="O69" i="3"/>
  <c r="O66" i="3"/>
  <c r="O68" i="3"/>
  <c r="O67" i="3"/>
  <c r="M69" i="3"/>
  <c r="M66" i="3"/>
  <c r="M68" i="3"/>
  <c r="M67" i="3"/>
  <c r="K68" i="3"/>
  <c r="K69" i="3"/>
  <c r="K67" i="3"/>
  <c r="K66" i="3"/>
  <c r="I66" i="3"/>
  <c r="I68" i="3"/>
  <c r="I69" i="3"/>
  <c r="I67" i="3"/>
  <c r="G69" i="3"/>
  <c r="G66" i="3"/>
  <c r="G68" i="3"/>
  <c r="G67" i="3"/>
  <c r="E68" i="3"/>
  <c r="E67" i="3"/>
  <c r="E69" i="3"/>
  <c r="E66" i="3"/>
  <c r="C69" i="3"/>
  <c r="C67" i="3"/>
  <c r="C66" i="3"/>
  <c r="C68" i="3"/>
  <c r="Z67" i="3" l="1"/>
  <c r="Z69" i="3"/>
  <c r="Z68" i="3"/>
  <c r="Z66" i="3"/>
  <c r="Y72" i="3"/>
  <c r="Y71" i="3"/>
  <c r="Y70" i="3"/>
  <c r="Y73" i="3"/>
  <c r="X67" i="3"/>
  <c r="X68" i="3"/>
  <c r="X66" i="3"/>
  <c r="X69" i="3"/>
  <c r="W72" i="3"/>
  <c r="W71" i="3"/>
  <c r="W70" i="3"/>
  <c r="W73" i="3"/>
  <c r="V67" i="3"/>
  <c r="V69" i="3"/>
  <c r="V66" i="3"/>
  <c r="V68" i="3"/>
  <c r="U72" i="3"/>
  <c r="U71" i="3"/>
  <c r="U70" i="3"/>
  <c r="U73" i="3"/>
  <c r="T66" i="3"/>
  <c r="T68" i="3"/>
  <c r="T69" i="3"/>
  <c r="T67" i="3"/>
  <c r="S70" i="3"/>
  <c r="S73" i="3"/>
  <c r="S72" i="3"/>
  <c r="S71" i="3"/>
  <c r="R67" i="3"/>
  <c r="R68" i="3"/>
  <c r="R66" i="3"/>
  <c r="R69" i="3"/>
  <c r="Q72" i="3"/>
  <c r="Q71" i="3"/>
  <c r="Q70" i="3"/>
  <c r="Q73" i="3"/>
  <c r="O72" i="3"/>
  <c r="O71" i="3"/>
  <c r="P66" i="3"/>
  <c r="P68" i="3"/>
  <c r="P69" i="3"/>
  <c r="P67" i="3"/>
  <c r="O70" i="3"/>
  <c r="O73" i="3"/>
  <c r="N66" i="3"/>
  <c r="N68" i="3"/>
  <c r="N69" i="3"/>
  <c r="N67" i="3"/>
  <c r="M70" i="3"/>
  <c r="M73" i="3"/>
  <c r="M72" i="3"/>
  <c r="M71" i="3"/>
  <c r="L67" i="3"/>
  <c r="L66" i="3"/>
  <c r="L68" i="3"/>
  <c r="L69" i="3"/>
  <c r="K70" i="3"/>
  <c r="K73" i="3"/>
  <c r="K72" i="3"/>
  <c r="K71" i="3"/>
  <c r="J67" i="3"/>
  <c r="J68" i="3"/>
  <c r="J66" i="3"/>
  <c r="J69" i="3"/>
  <c r="I72" i="3"/>
  <c r="I71" i="3"/>
  <c r="I70" i="3"/>
  <c r="I73" i="3"/>
  <c r="G72" i="3"/>
  <c r="G71" i="3"/>
  <c r="H66" i="3"/>
  <c r="H68" i="3"/>
  <c r="H69" i="3"/>
  <c r="H67" i="3"/>
  <c r="G70" i="3"/>
  <c r="G73" i="3"/>
  <c r="E72" i="3"/>
  <c r="E71" i="3"/>
  <c r="F67" i="3"/>
  <c r="F66" i="3"/>
  <c r="F68" i="3"/>
  <c r="F69" i="3"/>
  <c r="E70" i="3"/>
  <c r="E73" i="3"/>
  <c r="D66" i="3"/>
  <c r="D68" i="3"/>
  <c r="D69" i="3"/>
  <c r="D67" i="3"/>
  <c r="C70" i="3"/>
  <c r="C73" i="3"/>
  <c r="C72" i="3"/>
  <c r="C71" i="3"/>
  <c r="B69" i="3"/>
  <c r="B67" i="3"/>
  <c r="B68" i="3"/>
  <c r="B66" i="3"/>
  <c r="Z73" i="3" l="1"/>
  <c r="Z70" i="3"/>
  <c r="Z72" i="3"/>
  <c r="Z71" i="3"/>
  <c r="X72" i="3"/>
  <c r="X71" i="3"/>
  <c r="X73" i="3"/>
  <c r="X70" i="3"/>
  <c r="V72" i="3"/>
  <c r="V71" i="3"/>
  <c r="V73" i="3"/>
  <c r="V70" i="3"/>
  <c r="T72" i="3"/>
  <c r="T71" i="3"/>
  <c r="T73" i="3"/>
  <c r="T70" i="3"/>
  <c r="R72" i="3"/>
  <c r="R71" i="3"/>
  <c r="R73" i="3"/>
  <c r="R70" i="3"/>
  <c r="P72" i="3"/>
  <c r="P71" i="3"/>
  <c r="P73" i="3"/>
  <c r="P70" i="3"/>
  <c r="N72" i="3"/>
  <c r="N71" i="3"/>
  <c r="N73" i="3"/>
  <c r="N70" i="3"/>
  <c r="L72" i="3"/>
  <c r="L71" i="3"/>
  <c r="L73" i="3"/>
  <c r="L70" i="3"/>
  <c r="J72" i="3"/>
  <c r="J71" i="3"/>
  <c r="J73" i="3"/>
  <c r="J70" i="3"/>
  <c r="H72" i="3"/>
  <c r="H71" i="3"/>
  <c r="H73" i="3"/>
  <c r="H70" i="3"/>
  <c r="F72" i="3"/>
  <c r="F71" i="3"/>
  <c r="F73" i="3"/>
  <c r="F70" i="3"/>
  <c r="D72" i="3"/>
  <c r="D71" i="3"/>
  <c r="D73" i="3"/>
  <c r="D70" i="3"/>
  <c r="B73" i="3"/>
  <c r="B70" i="3"/>
  <c r="B72" i="3"/>
  <c r="B71" i="3"/>
  <c r="AC75" i="3" l="1"/>
  <c r="AC76" i="3"/>
  <c r="AC78" i="3"/>
  <c r="AC77" i="3"/>
  <c r="AC79" i="3" l="1"/>
  <c r="AC82" i="3"/>
  <c r="AC81" i="3"/>
  <c r="AC80" i="3"/>
  <c r="AD78" i="3"/>
  <c r="AD75" i="3"/>
  <c r="AD77" i="3"/>
  <c r="AD76" i="3"/>
  <c r="AD81" i="3" l="1"/>
  <c r="AD80" i="3"/>
  <c r="AD82" i="3"/>
  <c r="AD79" i="3"/>
  <c r="AA75" i="3" l="1"/>
  <c r="AA78" i="3"/>
  <c r="AA77" i="3"/>
  <c r="AA76" i="3"/>
  <c r="AB75" i="3" l="1"/>
  <c r="AB76" i="3"/>
  <c r="AB77" i="3"/>
  <c r="AB78" i="3"/>
  <c r="AA81" i="3"/>
  <c r="AA80" i="3"/>
  <c r="AA79" i="3"/>
  <c r="AA82" i="3"/>
  <c r="AF75" i="3" l="1"/>
  <c r="AF77" i="3"/>
  <c r="AF76" i="3"/>
  <c r="AF78" i="3"/>
  <c r="AB81" i="3"/>
  <c r="AB80" i="3"/>
  <c r="AB82" i="3"/>
  <c r="AB79" i="3"/>
  <c r="AF81" i="3" l="1"/>
  <c r="AF80" i="3"/>
  <c r="AF82" i="3"/>
  <c r="AF79" i="3"/>
  <c r="Y75" i="3"/>
  <c r="Y77" i="3"/>
  <c r="Y78" i="3"/>
  <c r="Y76" i="3"/>
  <c r="W75" i="3"/>
  <c r="W77" i="3"/>
  <c r="W76" i="3"/>
  <c r="W78" i="3"/>
  <c r="U75" i="3"/>
  <c r="U78" i="3"/>
  <c r="U77" i="3"/>
  <c r="U76" i="3"/>
  <c r="S75" i="3"/>
  <c r="S78" i="3"/>
  <c r="S76" i="3"/>
  <c r="S77" i="3"/>
  <c r="Q75" i="3"/>
  <c r="Q77" i="3"/>
  <c r="Q76" i="3"/>
  <c r="Q78" i="3"/>
  <c r="O76" i="3"/>
  <c r="O78" i="3"/>
  <c r="O75" i="3"/>
  <c r="O77" i="3"/>
  <c r="M75" i="3"/>
  <c r="M77" i="3"/>
  <c r="M78" i="3"/>
  <c r="M76" i="3"/>
  <c r="K76" i="3"/>
  <c r="K78" i="3"/>
  <c r="K75" i="3"/>
  <c r="K77" i="3"/>
  <c r="I75" i="3"/>
  <c r="I77" i="3"/>
  <c r="I76" i="3"/>
  <c r="I78" i="3"/>
  <c r="G76" i="3"/>
  <c r="G78" i="3"/>
  <c r="G75" i="3"/>
  <c r="G77" i="3"/>
  <c r="E76" i="3"/>
  <c r="E78" i="3"/>
  <c r="E75" i="3"/>
  <c r="E77" i="3"/>
  <c r="C75" i="3"/>
  <c r="C77" i="3"/>
  <c r="C78" i="3"/>
  <c r="C76" i="3"/>
  <c r="Z76" i="3" l="1"/>
  <c r="Z77" i="3"/>
  <c r="Z75" i="3"/>
  <c r="Z78" i="3"/>
  <c r="Y81" i="3"/>
  <c r="Y80" i="3"/>
  <c r="Y79" i="3"/>
  <c r="Y82" i="3"/>
  <c r="X76" i="3"/>
  <c r="X78" i="3"/>
  <c r="X77" i="3"/>
  <c r="X75" i="3"/>
  <c r="W79" i="3"/>
  <c r="W82" i="3"/>
  <c r="W81" i="3"/>
  <c r="W80" i="3"/>
  <c r="V76" i="3"/>
  <c r="V75" i="3"/>
  <c r="V78" i="3"/>
  <c r="V77" i="3"/>
  <c r="U81" i="3"/>
  <c r="U80" i="3"/>
  <c r="U79" i="3"/>
  <c r="U82" i="3"/>
  <c r="S81" i="3"/>
  <c r="S80" i="3"/>
  <c r="T76" i="3"/>
  <c r="T78" i="3"/>
  <c r="T77" i="3"/>
  <c r="T75" i="3"/>
  <c r="S79" i="3"/>
  <c r="S82" i="3"/>
  <c r="R76" i="3"/>
  <c r="R78" i="3"/>
  <c r="R75" i="3"/>
  <c r="R77" i="3"/>
  <c r="Q81" i="3"/>
  <c r="Q80" i="3"/>
  <c r="Q79" i="3"/>
  <c r="Q82" i="3"/>
  <c r="P75" i="3"/>
  <c r="P77" i="3"/>
  <c r="P78" i="3"/>
  <c r="P76" i="3"/>
  <c r="O79" i="3"/>
  <c r="O82" i="3"/>
  <c r="O81" i="3"/>
  <c r="O80" i="3"/>
  <c r="M81" i="3"/>
  <c r="M80" i="3"/>
  <c r="N76" i="3"/>
  <c r="N77" i="3"/>
  <c r="N75" i="3"/>
  <c r="N78" i="3"/>
  <c r="M79" i="3"/>
  <c r="M82" i="3"/>
  <c r="L75" i="3"/>
  <c r="L77" i="3"/>
  <c r="L78" i="3"/>
  <c r="L76" i="3"/>
  <c r="K79" i="3"/>
  <c r="K82" i="3"/>
  <c r="K81" i="3"/>
  <c r="K80" i="3"/>
  <c r="J77" i="3"/>
  <c r="J76" i="3"/>
  <c r="J75" i="3"/>
  <c r="J78" i="3"/>
  <c r="I81" i="3"/>
  <c r="I80" i="3"/>
  <c r="I82" i="3"/>
  <c r="I79" i="3"/>
  <c r="H75" i="3"/>
  <c r="H77" i="3"/>
  <c r="H76" i="3"/>
  <c r="H78" i="3"/>
  <c r="G79" i="3"/>
  <c r="G82" i="3"/>
  <c r="G81" i="3"/>
  <c r="G80" i="3"/>
  <c r="F75" i="3"/>
  <c r="F77" i="3"/>
  <c r="F76" i="3"/>
  <c r="F78" i="3"/>
  <c r="E82" i="3"/>
  <c r="E79" i="3"/>
  <c r="E81" i="3"/>
  <c r="E80" i="3"/>
  <c r="D76" i="3"/>
  <c r="D78" i="3"/>
  <c r="D77" i="3"/>
  <c r="D75" i="3"/>
  <c r="C81" i="3"/>
  <c r="C80" i="3"/>
  <c r="C79" i="3"/>
  <c r="C82" i="3"/>
  <c r="B76" i="3"/>
  <c r="B75" i="3"/>
  <c r="B77" i="3"/>
  <c r="B78" i="3"/>
  <c r="Z81" i="3" l="1"/>
  <c r="Z80" i="3"/>
  <c r="Z82" i="3"/>
  <c r="Z79" i="3"/>
  <c r="X82" i="3"/>
  <c r="X79" i="3"/>
  <c r="X81" i="3"/>
  <c r="X80" i="3"/>
  <c r="V82" i="3"/>
  <c r="V79" i="3"/>
  <c r="V81" i="3"/>
  <c r="V80" i="3"/>
  <c r="T82" i="3"/>
  <c r="T79" i="3"/>
  <c r="T81" i="3"/>
  <c r="T80" i="3"/>
  <c r="R81" i="3"/>
  <c r="R80" i="3"/>
  <c r="R82" i="3"/>
  <c r="R79" i="3"/>
  <c r="P81" i="3"/>
  <c r="P80" i="3"/>
  <c r="P82" i="3"/>
  <c r="P79" i="3"/>
  <c r="N82" i="3"/>
  <c r="N79" i="3"/>
  <c r="N81" i="3"/>
  <c r="N80" i="3"/>
  <c r="L81" i="3"/>
  <c r="L80" i="3"/>
  <c r="L82" i="3"/>
  <c r="L79" i="3"/>
  <c r="J82" i="3"/>
  <c r="J79" i="3"/>
  <c r="J81" i="3"/>
  <c r="J80" i="3"/>
  <c r="H82" i="3"/>
  <c r="H79" i="3"/>
  <c r="H81" i="3"/>
  <c r="H80" i="3"/>
  <c r="F82" i="3"/>
  <c r="F79" i="3"/>
  <c r="F81" i="3"/>
  <c r="F80" i="3"/>
  <c r="D82" i="3"/>
  <c r="D79" i="3"/>
  <c r="D81" i="3"/>
  <c r="D80" i="3"/>
  <c r="B81" i="3"/>
  <c r="B80" i="3"/>
  <c r="B82" i="3"/>
  <c r="B79" i="3"/>
  <c r="AC87" i="3" l="1"/>
  <c r="AC86" i="3"/>
  <c r="AC85" i="3"/>
  <c r="AC84" i="3"/>
  <c r="AC89" i="3" l="1"/>
  <c r="AC90" i="3"/>
  <c r="AC91" i="3"/>
  <c r="AC88" i="3"/>
  <c r="AD84" i="3"/>
  <c r="AD86" i="3"/>
  <c r="AD87" i="3"/>
  <c r="AD85" i="3"/>
  <c r="AD90" i="3" l="1"/>
  <c r="AD89" i="3"/>
  <c r="AD88" i="3"/>
  <c r="AD91" i="3"/>
  <c r="AA84" i="3" l="1"/>
  <c r="AA87" i="3"/>
  <c r="AA86" i="3"/>
  <c r="AA85" i="3"/>
  <c r="AA89" i="3" l="1"/>
  <c r="AA90" i="3"/>
  <c r="AB86" i="3"/>
  <c r="AB85" i="3"/>
  <c r="AB87" i="3"/>
  <c r="AB84" i="3"/>
  <c r="AA88" i="3"/>
  <c r="AA91" i="3"/>
  <c r="AB90" i="3" l="1"/>
  <c r="AB89" i="3"/>
  <c r="AF84" i="3"/>
  <c r="AF87" i="3"/>
  <c r="AF85" i="3"/>
  <c r="AF86" i="3"/>
  <c r="AB91" i="3"/>
  <c r="AB88" i="3"/>
  <c r="AF90" i="3" l="1"/>
  <c r="AF89" i="3"/>
  <c r="AF91" i="3"/>
  <c r="AF88" i="3"/>
  <c r="Y84" i="3"/>
  <c r="Y86" i="3"/>
  <c r="Y87" i="3"/>
  <c r="Y85" i="3"/>
  <c r="W85" i="3"/>
  <c r="W86" i="3"/>
  <c r="W87" i="3"/>
  <c r="W84" i="3"/>
  <c r="U84" i="3"/>
  <c r="U86" i="3"/>
  <c r="U85" i="3"/>
  <c r="U87" i="3"/>
  <c r="S87" i="3"/>
  <c r="S85" i="3"/>
  <c r="S84" i="3"/>
  <c r="S86" i="3"/>
  <c r="Q84" i="3"/>
  <c r="Q86" i="3"/>
  <c r="Q85" i="3"/>
  <c r="Q87" i="3"/>
  <c r="O85" i="3"/>
  <c r="O87" i="3"/>
  <c r="O84" i="3"/>
  <c r="O86" i="3"/>
  <c r="M84" i="3"/>
  <c r="M87" i="3"/>
  <c r="M85" i="3"/>
  <c r="M86" i="3"/>
  <c r="K85" i="3"/>
  <c r="K87" i="3"/>
  <c r="K84" i="3"/>
  <c r="K86" i="3"/>
  <c r="I84" i="3"/>
  <c r="I86" i="3"/>
  <c r="I85" i="3"/>
  <c r="I87" i="3"/>
  <c r="G85" i="3"/>
  <c r="G84" i="3"/>
  <c r="G87" i="3"/>
  <c r="G86" i="3"/>
  <c r="E85" i="3"/>
  <c r="E84" i="3"/>
  <c r="E87" i="3"/>
  <c r="E86" i="3"/>
  <c r="C87" i="3"/>
  <c r="C85" i="3"/>
  <c r="C86" i="3"/>
  <c r="C84" i="3"/>
  <c r="AG22" i="3"/>
  <c r="AG24" i="3"/>
  <c r="AG21" i="3"/>
  <c r="AG23" i="3"/>
  <c r="C89" i="3" l="1"/>
  <c r="C90" i="3"/>
  <c r="E89" i="3"/>
  <c r="E90" i="3"/>
  <c r="G89" i="3"/>
  <c r="G90" i="3"/>
  <c r="S89" i="3"/>
  <c r="S90" i="3"/>
  <c r="W89" i="3"/>
  <c r="W90" i="3"/>
  <c r="Y89" i="3"/>
  <c r="Y90" i="3"/>
  <c r="I89" i="3"/>
  <c r="I90" i="3"/>
  <c r="K89" i="3"/>
  <c r="K90" i="3"/>
  <c r="M89" i="3"/>
  <c r="M90" i="3"/>
  <c r="O89" i="3"/>
  <c r="O90" i="3"/>
  <c r="Q89" i="3"/>
  <c r="Q90" i="3"/>
  <c r="U89" i="3"/>
  <c r="U90" i="3"/>
  <c r="Z85" i="3"/>
  <c r="Z87" i="3"/>
  <c r="Z86" i="3"/>
  <c r="Z84" i="3"/>
  <c r="Y88" i="3"/>
  <c r="Y91" i="3"/>
  <c r="X84" i="3"/>
  <c r="X86" i="3"/>
  <c r="X87" i="3"/>
  <c r="X85" i="3"/>
  <c r="W88" i="3"/>
  <c r="W91" i="3"/>
  <c r="V85" i="3"/>
  <c r="V87" i="3"/>
  <c r="V86" i="3"/>
  <c r="V84" i="3"/>
  <c r="U88" i="3"/>
  <c r="U91" i="3"/>
  <c r="T84" i="3"/>
  <c r="T85" i="3"/>
  <c r="T87" i="3"/>
  <c r="T86" i="3"/>
  <c r="S88" i="3"/>
  <c r="S91" i="3"/>
  <c r="R85" i="3"/>
  <c r="R87" i="3"/>
  <c r="R86" i="3"/>
  <c r="R84" i="3"/>
  <c r="Q88" i="3"/>
  <c r="Q91" i="3"/>
  <c r="O88" i="3"/>
  <c r="O91" i="3"/>
  <c r="P84" i="3"/>
  <c r="P86" i="3"/>
  <c r="P85" i="3"/>
  <c r="P87" i="3"/>
  <c r="N84" i="3"/>
  <c r="N85" i="3"/>
  <c r="N87" i="3"/>
  <c r="N86" i="3"/>
  <c r="M88" i="3"/>
  <c r="M91" i="3"/>
  <c r="K88" i="3"/>
  <c r="K91" i="3"/>
  <c r="L84" i="3"/>
  <c r="L86" i="3"/>
  <c r="L87" i="3"/>
  <c r="L85" i="3"/>
  <c r="J85" i="3"/>
  <c r="J87" i="3"/>
  <c r="J86" i="3"/>
  <c r="J84" i="3"/>
  <c r="I88" i="3"/>
  <c r="I91" i="3"/>
  <c r="H84" i="3"/>
  <c r="H86" i="3"/>
  <c r="H85" i="3"/>
  <c r="H87" i="3"/>
  <c r="G88" i="3"/>
  <c r="G91" i="3"/>
  <c r="F84" i="3"/>
  <c r="F87" i="3"/>
  <c r="F86" i="3"/>
  <c r="F85" i="3"/>
  <c r="E88" i="3"/>
  <c r="E91" i="3"/>
  <c r="D86" i="3"/>
  <c r="D85" i="3"/>
  <c r="D84" i="3"/>
  <c r="D87" i="3"/>
  <c r="C88" i="3"/>
  <c r="C91" i="3"/>
  <c r="B85" i="3"/>
  <c r="B84" i="3"/>
  <c r="B87" i="3"/>
  <c r="B86" i="3"/>
  <c r="AG27" i="3"/>
  <c r="B88" i="3" l="1"/>
  <c r="L90" i="3"/>
  <c r="L89" i="3"/>
  <c r="N90" i="3"/>
  <c r="N89" i="3"/>
  <c r="T90" i="3"/>
  <c r="T89" i="3"/>
  <c r="X90" i="3"/>
  <c r="X89" i="3"/>
  <c r="B89" i="3"/>
  <c r="B90" i="3"/>
  <c r="D90" i="3"/>
  <c r="D89" i="3"/>
  <c r="F90" i="3"/>
  <c r="F89" i="3"/>
  <c r="H90" i="3"/>
  <c r="H89" i="3"/>
  <c r="J90" i="3"/>
  <c r="J89" i="3"/>
  <c r="P90" i="3"/>
  <c r="P89" i="3"/>
  <c r="R90" i="3"/>
  <c r="R89" i="3"/>
  <c r="V90" i="3"/>
  <c r="V89" i="3"/>
  <c r="Z90" i="3"/>
  <c r="Z89" i="3"/>
  <c r="Z91" i="3"/>
  <c r="Z88" i="3"/>
  <c r="X91" i="3"/>
  <c r="X88" i="3"/>
  <c r="V91" i="3"/>
  <c r="V88" i="3"/>
  <c r="T91" i="3"/>
  <c r="T88" i="3"/>
  <c r="R91" i="3"/>
  <c r="R88" i="3"/>
  <c r="P91" i="3"/>
  <c r="P88" i="3"/>
  <c r="N91" i="3"/>
  <c r="N88" i="3"/>
  <c r="L91" i="3"/>
  <c r="L88" i="3"/>
  <c r="J91" i="3"/>
  <c r="J88" i="3"/>
  <c r="H91" i="3"/>
  <c r="H88" i="3"/>
  <c r="F91" i="3"/>
  <c r="F88" i="3"/>
  <c r="D91" i="3"/>
  <c r="D88" i="3"/>
  <c r="B91" i="3"/>
  <c r="AH91" i="3" l="1"/>
  <c r="AH90" i="3"/>
  <c r="AH89" i="3"/>
  <c r="AH88" i="3"/>
  <c r="AC93" i="3" l="1"/>
  <c r="AC94" i="3"/>
  <c r="AC96" i="3"/>
  <c r="AC95" i="3"/>
  <c r="AC98" i="3" l="1"/>
  <c r="AC99" i="3"/>
  <c r="AC100" i="3"/>
  <c r="AC97" i="3"/>
  <c r="AD95" i="3"/>
  <c r="AD93" i="3"/>
  <c r="AD96" i="3"/>
  <c r="AD94" i="3"/>
  <c r="AD99" i="3" l="1"/>
  <c r="AD98" i="3"/>
  <c r="AD100" i="3"/>
  <c r="AD97" i="3"/>
  <c r="AA96" i="3" l="1"/>
  <c r="AA94" i="3"/>
  <c r="AA93" i="3"/>
  <c r="AA95" i="3"/>
  <c r="AA98" i="3" l="1"/>
  <c r="AA99" i="3"/>
  <c r="AA97" i="3"/>
  <c r="AA100" i="3"/>
  <c r="AB93" i="3"/>
  <c r="AB94" i="3"/>
  <c r="AB95" i="3"/>
  <c r="AB96" i="3"/>
  <c r="AB98" i="3" l="1"/>
  <c r="AB99" i="3"/>
  <c r="AF93" i="3"/>
  <c r="AF95" i="3"/>
  <c r="AF94" i="3"/>
  <c r="AF96" i="3"/>
  <c r="AB97" i="3"/>
  <c r="AB100" i="3"/>
  <c r="AF98" i="3" l="1"/>
  <c r="AF99" i="3"/>
  <c r="AF97" i="3"/>
  <c r="AF100" i="3"/>
  <c r="Y93" i="3"/>
  <c r="Y95" i="3"/>
  <c r="Y94" i="3"/>
  <c r="Y96" i="3"/>
  <c r="W93" i="3"/>
  <c r="W96" i="3"/>
  <c r="W94" i="3"/>
  <c r="W95" i="3"/>
  <c r="U93" i="3"/>
  <c r="U95" i="3"/>
  <c r="U94" i="3"/>
  <c r="U96" i="3"/>
  <c r="S93" i="3"/>
  <c r="S96" i="3"/>
  <c r="S94" i="3"/>
  <c r="S95" i="3"/>
  <c r="Q93" i="3"/>
  <c r="Q95" i="3"/>
  <c r="Q94" i="3"/>
  <c r="Q96" i="3"/>
  <c r="O94" i="3"/>
  <c r="O95" i="3"/>
  <c r="O93" i="3"/>
  <c r="O96" i="3"/>
  <c r="M93" i="3"/>
  <c r="M96" i="3"/>
  <c r="M94" i="3"/>
  <c r="M95" i="3"/>
  <c r="K94" i="3"/>
  <c r="K95" i="3"/>
  <c r="K93" i="3"/>
  <c r="K96" i="3"/>
  <c r="I93" i="3"/>
  <c r="I96" i="3"/>
  <c r="I94" i="3"/>
  <c r="I95" i="3"/>
  <c r="G94" i="3"/>
  <c r="G95" i="3"/>
  <c r="G93" i="3"/>
  <c r="G96" i="3"/>
  <c r="E93" i="3"/>
  <c r="E95" i="3"/>
  <c r="E96" i="3"/>
  <c r="E94" i="3"/>
  <c r="C96" i="3"/>
  <c r="C93" i="3"/>
  <c r="C95" i="3"/>
  <c r="C94" i="3"/>
  <c r="E98" i="3" l="1"/>
  <c r="E99" i="3"/>
  <c r="Y98" i="3"/>
  <c r="Y99" i="3"/>
  <c r="W98" i="3"/>
  <c r="W99" i="3"/>
  <c r="U98" i="3"/>
  <c r="U99" i="3"/>
  <c r="S98" i="3"/>
  <c r="S99" i="3"/>
  <c r="Q98" i="3"/>
  <c r="Q99" i="3"/>
  <c r="O98" i="3"/>
  <c r="O99" i="3"/>
  <c r="M98" i="3"/>
  <c r="M99" i="3"/>
  <c r="K98" i="3"/>
  <c r="K99" i="3"/>
  <c r="I98" i="3"/>
  <c r="I99" i="3"/>
  <c r="G98" i="3"/>
  <c r="G99" i="3"/>
  <c r="C98" i="3"/>
  <c r="C99" i="3"/>
  <c r="Z94" i="3"/>
  <c r="Z96" i="3"/>
  <c r="Z95" i="3"/>
  <c r="Z93" i="3"/>
  <c r="Y100" i="3"/>
  <c r="Y97" i="3"/>
  <c r="X94" i="3"/>
  <c r="X93" i="3"/>
  <c r="X96" i="3"/>
  <c r="X95" i="3"/>
  <c r="W100" i="3"/>
  <c r="W97" i="3"/>
  <c r="V94" i="3"/>
  <c r="V96" i="3"/>
  <c r="V95" i="3"/>
  <c r="V93" i="3"/>
  <c r="U100" i="3"/>
  <c r="U97" i="3"/>
  <c r="T94" i="3"/>
  <c r="T93" i="3"/>
  <c r="T96" i="3"/>
  <c r="T95" i="3"/>
  <c r="S100" i="3"/>
  <c r="S97" i="3"/>
  <c r="R94" i="3"/>
  <c r="R96" i="3"/>
  <c r="R95" i="3"/>
  <c r="R93" i="3"/>
  <c r="Q100" i="3"/>
  <c r="Q97" i="3"/>
  <c r="P93" i="3"/>
  <c r="P94" i="3"/>
  <c r="P95" i="3"/>
  <c r="P96" i="3"/>
  <c r="O100" i="3"/>
  <c r="O97" i="3"/>
  <c r="N94" i="3"/>
  <c r="N93" i="3"/>
  <c r="N96" i="3"/>
  <c r="N95" i="3"/>
  <c r="M100" i="3"/>
  <c r="M97" i="3"/>
  <c r="L93" i="3"/>
  <c r="L94" i="3"/>
  <c r="L95" i="3"/>
  <c r="L96" i="3"/>
  <c r="K100" i="3"/>
  <c r="K97" i="3"/>
  <c r="J94" i="3"/>
  <c r="J93" i="3"/>
  <c r="J96" i="3"/>
  <c r="J95" i="3"/>
  <c r="I100" i="3"/>
  <c r="I97" i="3"/>
  <c r="H93" i="3"/>
  <c r="H94" i="3"/>
  <c r="H95" i="3"/>
  <c r="H96" i="3"/>
  <c r="G100" i="3"/>
  <c r="G97" i="3"/>
  <c r="F94" i="3"/>
  <c r="F96" i="3"/>
  <c r="F93" i="3"/>
  <c r="F95" i="3"/>
  <c r="E100" i="3"/>
  <c r="E97" i="3"/>
  <c r="C97" i="3"/>
  <c r="C100" i="3"/>
  <c r="D93" i="3"/>
  <c r="D94" i="3"/>
  <c r="D96" i="3"/>
  <c r="D95" i="3"/>
  <c r="B95" i="3"/>
  <c r="B96" i="3"/>
  <c r="B93" i="3"/>
  <c r="B94" i="3"/>
  <c r="AH94" i="3" l="1"/>
  <c r="F98" i="3"/>
  <c r="F99" i="3"/>
  <c r="V98" i="3"/>
  <c r="V99" i="3"/>
  <c r="Z98" i="3"/>
  <c r="Z99" i="3"/>
  <c r="X98" i="3"/>
  <c r="X99" i="3"/>
  <c r="T99" i="3"/>
  <c r="T98" i="3"/>
  <c r="R99" i="3"/>
  <c r="R98" i="3"/>
  <c r="P99" i="3"/>
  <c r="P98" i="3"/>
  <c r="N99" i="3"/>
  <c r="N98" i="3"/>
  <c r="L99" i="3"/>
  <c r="L98" i="3"/>
  <c r="J99" i="3"/>
  <c r="J98" i="3"/>
  <c r="AH95" i="3"/>
  <c r="H99" i="3"/>
  <c r="H98" i="3"/>
  <c r="D99" i="3"/>
  <c r="D98" i="3"/>
  <c r="AH93" i="3"/>
  <c r="B99" i="3"/>
  <c r="AH96" i="3"/>
  <c r="B98" i="3"/>
  <c r="Z100" i="3"/>
  <c r="Z97" i="3"/>
  <c r="X100" i="3"/>
  <c r="X97" i="3"/>
  <c r="V100" i="3"/>
  <c r="V97" i="3"/>
  <c r="T100" i="3"/>
  <c r="T97" i="3"/>
  <c r="R100" i="3"/>
  <c r="R97" i="3"/>
  <c r="P100" i="3"/>
  <c r="P97" i="3"/>
  <c r="N100" i="3"/>
  <c r="N97" i="3"/>
  <c r="L100" i="3"/>
  <c r="L97" i="3"/>
  <c r="J100" i="3"/>
  <c r="J97" i="3"/>
  <c r="H100" i="3"/>
  <c r="H97" i="3"/>
  <c r="F100" i="3"/>
  <c r="F97" i="3"/>
  <c r="B97" i="3"/>
  <c r="B100" i="3"/>
  <c r="D97" i="3"/>
  <c r="D100" i="3"/>
  <c r="AH98" i="3" l="1"/>
  <c r="AH99" i="3"/>
  <c r="AH100" i="3"/>
  <c r="AH97" i="3"/>
  <c r="AC102" i="3" l="1"/>
  <c r="AC103" i="3"/>
  <c r="AC105" i="3"/>
  <c r="AC104" i="3"/>
  <c r="AC108" i="3" l="1"/>
  <c r="AC107" i="3"/>
  <c r="AC106" i="3"/>
  <c r="AC109" i="3"/>
  <c r="AD102" i="3"/>
  <c r="AD103" i="3"/>
  <c r="AD105" i="3"/>
  <c r="AD104" i="3"/>
  <c r="AD107" i="3" l="1"/>
  <c r="AD108" i="3"/>
  <c r="AD106" i="3"/>
  <c r="AD109" i="3"/>
  <c r="AA102" i="3" l="1"/>
  <c r="AA104" i="3"/>
  <c r="AA105" i="3"/>
  <c r="AA103" i="3"/>
  <c r="AA107" i="3" l="1"/>
  <c r="AA108" i="3"/>
  <c r="AA109" i="3"/>
  <c r="AA106" i="3"/>
  <c r="AB103" i="3"/>
  <c r="AB104" i="3"/>
  <c r="AB105" i="3"/>
  <c r="AB102" i="3"/>
  <c r="AB107" i="3" l="1"/>
  <c r="AB108" i="3"/>
  <c r="AF102" i="3"/>
  <c r="AF105" i="3"/>
  <c r="AF103" i="3"/>
  <c r="AF104" i="3"/>
  <c r="AB109" i="3"/>
  <c r="AB106" i="3"/>
  <c r="AG15" i="3"/>
  <c r="AG14" i="3"/>
  <c r="AG13" i="3"/>
  <c r="AG12" i="3"/>
  <c r="AF107" i="3" l="1"/>
  <c r="AF108" i="3"/>
  <c r="AG18" i="3"/>
  <c r="AF106" i="3"/>
  <c r="AF109" i="3"/>
  <c r="Y102" i="3"/>
  <c r="Y104" i="3"/>
  <c r="Y103" i="3"/>
  <c r="Y105" i="3"/>
  <c r="W102" i="3"/>
  <c r="W104" i="3"/>
  <c r="W103" i="3"/>
  <c r="W105" i="3"/>
  <c r="U102" i="3"/>
  <c r="U104" i="3"/>
  <c r="U105" i="3"/>
  <c r="U103" i="3"/>
  <c r="S102" i="3"/>
  <c r="S105" i="3"/>
  <c r="S103" i="3"/>
  <c r="S104" i="3"/>
  <c r="Q102" i="3"/>
  <c r="Q104" i="3"/>
  <c r="Q103" i="3"/>
  <c r="Q105" i="3"/>
  <c r="O103" i="3"/>
  <c r="O104" i="3"/>
  <c r="O105" i="3"/>
  <c r="O102" i="3"/>
  <c r="M102" i="3"/>
  <c r="M105" i="3"/>
  <c r="M103" i="3"/>
  <c r="M104" i="3"/>
  <c r="K103" i="3"/>
  <c r="K104" i="3"/>
  <c r="K105" i="3"/>
  <c r="K102" i="3"/>
  <c r="I102" i="3"/>
  <c r="I105" i="3"/>
  <c r="I103" i="3"/>
  <c r="I104" i="3"/>
  <c r="G103" i="3"/>
  <c r="G104" i="3"/>
  <c r="G105" i="3"/>
  <c r="G102" i="3"/>
  <c r="E102" i="3"/>
  <c r="E105" i="3"/>
  <c r="E104" i="3"/>
  <c r="E103" i="3"/>
  <c r="C103" i="3"/>
  <c r="C105" i="3"/>
  <c r="C104" i="3"/>
  <c r="C102" i="3"/>
  <c r="B103" i="3"/>
  <c r="B104" i="3"/>
  <c r="B105" i="3"/>
  <c r="B102" i="3"/>
  <c r="G107" i="3" l="1"/>
  <c r="G108" i="3"/>
  <c r="E107" i="3"/>
  <c r="E108" i="3"/>
  <c r="M107" i="3"/>
  <c r="M108" i="3"/>
  <c r="S107" i="3"/>
  <c r="S108" i="3"/>
  <c r="Y108" i="3"/>
  <c r="Y107" i="3"/>
  <c r="W108" i="3"/>
  <c r="W107" i="3"/>
  <c r="U107" i="3"/>
  <c r="U108" i="3"/>
  <c r="Q107" i="3"/>
  <c r="Q108" i="3"/>
  <c r="O107" i="3"/>
  <c r="O108" i="3"/>
  <c r="K107" i="3"/>
  <c r="K108" i="3"/>
  <c r="I107" i="3"/>
  <c r="I108" i="3"/>
  <c r="C107" i="3"/>
  <c r="C108" i="3"/>
  <c r="B108" i="3"/>
  <c r="B107" i="3"/>
  <c r="Z103" i="3"/>
  <c r="Z105" i="3"/>
  <c r="Z104" i="3"/>
  <c r="Z102" i="3"/>
  <c r="Y106" i="3"/>
  <c r="Y109" i="3"/>
  <c r="X103" i="3"/>
  <c r="X102" i="3"/>
  <c r="X105" i="3"/>
  <c r="X104" i="3"/>
  <c r="W106" i="3"/>
  <c r="W109" i="3"/>
  <c r="V103" i="3"/>
  <c r="V104" i="3"/>
  <c r="V105" i="3"/>
  <c r="V102" i="3"/>
  <c r="U106" i="3"/>
  <c r="U109" i="3"/>
  <c r="T103" i="3"/>
  <c r="T104" i="3"/>
  <c r="T102" i="3"/>
  <c r="T105" i="3"/>
  <c r="S106" i="3"/>
  <c r="S109" i="3"/>
  <c r="R103" i="3"/>
  <c r="R105" i="3"/>
  <c r="R104" i="3"/>
  <c r="R102" i="3"/>
  <c r="Q106" i="3"/>
  <c r="Q109" i="3"/>
  <c r="P102" i="3"/>
  <c r="P103" i="3"/>
  <c r="P104" i="3"/>
  <c r="P105" i="3"/>
  <c r="O106" i="3"/>
  <c r="O109" i="3"/>
  <c r="M106" i="3"/>
  <c r="M109" i="3"/>
  <c r="N103" i="3"/>
  <c r="N102" i="3"/>
  <c r="N104" i="3"/>
  <c r="N105" i="3"/>
  <c r="L102" i="3"/>
  <c r="L103" i="3"/>
  <c r="L104" i="3"/>
  <c r="L105" i="3"/>
  <c r="K106" i="3"/>
  <c r="K109" i="3"/>
  <c r="J103" i="3"/>
  <c r="J104" i="3"/>
  <c r="J102" i="3"/>
  <c r="J105" i="3"/>
  <c r="I106" i="3"/>
  <c r="I109" i="3"/>
  <c r="H102" i="3"/>
  <c r="H103" i="3"/>
  <c r="H104" i="3"/>
  <c r="H105" i="3"/>
  <c r="G106" i="3"/>
  <c r="G109" i="3"/>
  <c r="E106" i="3"/>
  <c r="E109" i="3"/>
  <c r="F103" i="3"/>
  <c r="F102" i="3"/>
  <c r="F105" i="3"/>
  <c r="F104" i="3"/>
  <c r="C109" i="3"/>
  <c r="C106" i="3"/>
  <c r="D104" i="3"/>
  <c r="D102" i="3"/>
  <c r="D103" i="3"/>
  <c r="D105" i="3"/>
  <c r="B106" i="3"/>
  <c r="B109" i="3"/>
  <c r="AH103" i="3" l="1"/>
  <c r="F107" i="3"/>
  <c r="F108" i="3"/>
  <c r="H107" i="3"/>
  <c r="H108" i="3"/>
  <c r="N107" i="3"/>
  <c r="N108" i="3"/>
  <c r="T107" i="3"/>
  <c r="T108" i="3"/>
  <c r="V107" i="3"/>
  <c r="V108" i="3"/>
  <c r="Z107" i="3"/>
  <c r="Z108" i="3"/>
  <c r="X107" i="3"/>
  <c r="X108" i="3"/>
  <c r="R107" i="3"/>
  <c r="R108" i="3"/>
  <c r="P107" i="3"/>
  <c r="P108" i="3"/>
  <c r="AH102" i="3"/>
  <c r="AH104" i="3"/>
  <c r="L107" i="3"/>
  <c r="L108" i="3"/>
  <c r="J107" i="3"/>
  <c r="J108" i="3"/>
  <c r="D107" i="3"/>
  <c r="D108" i="3"/>
  <c r="AH107" i="3"/>
  <c r="AH105" i="3"/>
  <c r="Z106" i="3"/>
  <c r="Z109" i="3"/>
  <c r="X106" i="3"/>
  <c r="X109" i="3"/>
  <c r="V106" i="3"/>
  <c r="V109" i="3"/>
  <c r="T106" i="3"/>
  <c r="T109" i="3"/>
  <c r="R106" i="3"/>
  <c r="R109" i="3"/>
  <c r="P106" i="3"/>
  <c r="P109" i="3"/>
  <c r="N106" i="3"/>
  <c r="N109" i="3"/>
  <c r="L106" i="3"/>
  <c r="L109" i="3"/>
  <c r="J106" i="3"/>
  <c r="J109" i="3"/>
  <c r="H106" i="3"/>
  <c r="H109" i="3"/>
  <c r="F106" i="3"/>
  <c r="F109" i="3"/>
  <c r="D109" i="3"/>
  <c r="D106" i="3"/>
  <c r="AH109" i="3" l="1"/>
  <c r="AH108" i="3"/>
  <c r="AH106" i="3"/>
  <c r="A11" i="2" l="1" a="1"/>
  <c r="A11" i="2" s="1"/>
  <c r="A88" i="2" a="1"/>
  <c r="A88" i="2" s="1"/>
  <c r="A95" i="2" a="1"/>
  <c r="A95" i="2" s="1"/>
  <c r="A65" i="2" a="1"/>
  <c r="A65" i="2" s="1"/>
  <c r="A38" i="2" a="1"/>
  <c r="A38" i="2" s="1"/>
  <c r="A89" i="2" a="1"/>
  <c r="A89" i="2" s="1"/>
  <c r="A49" i="2" a="1"/>
  <c r="A49" i="2" s="1"/>
  <c r="A80" i="2" a="1"/>
  <c r="A80" i="2" s="1"/>
  <c r="A81" i="2" a="1"/>
  <c r="A81" i="2" s="1"/>
  <c r="A17" i="2" a="1"/>
  <c r="A17" i="2" s="1"/>
  <c r="A67" i="2" a="1"/>
  <c r="A67" i="2" s="1"/>
  <c r="A22" i="2" a="1"/>
  <c r="A22" i="2" s="1"/>
  <c r="A82" i="2" a="1"/>
  <c r="A82" i="2" s="1"/>
  <c r="A32" i="2" a="1"/>
  <c r="A32" i="2" s="1"/>
  <c r="A15" i="2" a="1"/>
  <c r="A15" i="2" s="1"/>
  <c r="A53" i="2" a="1"/>
  <c r="A53" i="2" s="1"/>
  <c r="A70" i="2" a="1"/>
  <c r="A70" i="2" s="1"/>
  <c r="A9" i="2" a="1"/>
  <c r="A9" i="2" s="1"/>
  <c r="A34" i="2" a="1"/>
  <c r="A34" i="2" s="1"/>
  <c r="A23" i="2" a="1"/>
  <c r="A23" i="2" s="1"/>
  <c r="A12" i="2" a="1"/>
  <c r="A12" i="2" s="1"/>
  <c r="A96" i="2" a="1"/>
  <c r="A96" i="2" s="1"/>
  <c r="A35" i="2" a="1"/>
  <c r="A35" i="2" s="1"/>
  <c r="A86" i="2" a="1"/>
  <c r="A86" i="2" s="1"/>
  <c r="A94" i="2" a="1"/>
  <c r="A94" i="2" s="1"/>
  <c r="A39" i="2" a="1"/>
  <c r="A39" i="2" s="1"/>
  <c r="A72" i="2" a="1"/>
  <c r="A72" i="2" s="1"/>
  <c r="A73" i="2" a="1"/>
  <c r="A73" i="2" s="1"/>
  <c r="A57" i="2" a="1"/>
  <c r="A57" i="2" s="1"/>
  <c r="A20" i="2" a="1"/>
  <c r="A20" i="2" s="1"/>
  <c r="A79" i="2" a="1"/>
  <c r="A79" i="2" s="1"/>
  <c r="A45" i="2" a="1"/>
  <c r="A45" i="2" s="1"/>
  <c r="A51" i="2" a="1"/>
  <c r="A51" i="2" s="1"/>
  <c r="A77" i="2" a="1"/>
  <c r="A77" i="2" s="1"/>
  <c r="A59" i="2" a="1"/>
  <c r="A59" i="2" s="1"/>
  <c r="A61" i="2" a="1"/>
  <c r="A61" i="2" s="1"/>
  <c r="A99" i="2" a="1"/>
  <c r="A99" i="2" s="1"/>
  <c r="A50" i="2" a="1"/>
  <c r="A50" i="2" s="1"/>
  <c r="A91" i="2" a="1"/>
  <c r="A91" i="2" s="1"/>
  <c r="A58" i="2" a="1"/>
  <c r="A58" i="2" s="1"/>
  <c r="A71" i="2" a="1"/>
  <c r="A71" i="2" s="1"/>
  <c r="A13" i="2" a="1"/>
  <c r="A13" i="2" s="1"/>
  <c r="A26" i="2" a="1"/>
  <c r="A26" i="2" s="1"/>
  <c r="A25" i="2" a="1"/>
  <c r="A25" i="2" s="1"/>
  <c r="A64" i="2" a="1"/>
  <c r="A64" i="2" s="1"/>
  <c r="A87" i="2" a="1"/>
  <c r="A87" i="2" s="1"/>
  <c r="A19" i="2" a="1"/>
  <c r="A19" i="2" s="1"/>
  <c r="A27" i="2" a="1"/>
  <c r="A27" i="2" s="1"/>
  <c r="A63" i="2" a="1"/>
  <c r="A63" i="2" s="1"/>
  <c r="A14" i="2" a="1"/>
  <c r="A14" i="2" s="1"/>
  <c r="A33" i="2" a="1"/>
  <c r="A33" i="2" s="1"/>
  <c r="A10" i="2" a="1"/>
  <c r="A10" i="2" s="1"/>
  <c r="C10" i="2" l="1"/>
  <c r="E10" i="2"/>
  <c r="G10" i="2"/>
  <c r="I10" i="2"/>
  <c r="K10" i="2"/>
  <c r="M10" i="2"/>
  <c r="O10" i="2"/>
  <c r="Q10" i="2"/>
  <c r="B10" i="2"/>
  <c r="D10" i="2"/>
  <c r="F10" i="2"/>
  <c r="H10" i="2"/>
  <c r="J10" i="2"/>
  <c r="L10" i="2"/>
  <c r="N10" i="2"/>
  <c r="P10" i="2"/>
  <c r="C27" i="2"/>
  <c r="E27" i="2"/>
  <c r="G27" i="2"/>
  <c r="I27" i="2"/>
  <c r="K27" i="2"/>
  <c r="M27" i="2"/>
  <c r="O27" i="2"/>
  <c r="Q27" i="2"/>
  <c r="B27" i="2"/>
  <c r="D27" i="2"/>
  <c r="F27" i="2"/>
  <c r="H27" i="2"/>
  <c r="J27" i="2"/>
  <c r="L27" i="2"/>
  <c r="N27" i="2"/>
  <c r="P27" i="2"/>
  <c r="B19" i="2"/>
  <c r="D19" i="2"/>
  <c r="F19" i="2"/>
  <c r="H19" i="2"/>
  <c r="J19" i="2"/>
  <c r="L19" i="2"/>
  <c r="N19" i="2"/>
  <c r="P19" i="2"/>
  <c r="C19" i="2"/>
  <c r="E19" i="2"/>
  <c r="G19" i="2"/>
  <c r="I19" i="2"/>
  <c r="K19" i="2"/>
  <c r="M19" i="2"/>
  <c r="O19" i="2"/>
  <c r="Q19" i="2"/>
  <c r="C13" i="2"/>
  <c r="E13" i="2"/>
  <c r="G13" i="2"/>
  <c r="I13" i="2"/>
  <c r="K13" i="2"/>
  <c r="B13" i="2"/>
  <c r="D13" i="2"/>
  <c r="F13" i="2"/>
  <c r="H13" i="2"/>
  <c r="L13" i="2"/>
  <c r="N13" i="2"/>
  <c r="P13" i="2"/>
  <c r="J13" i="2"/>
  <c r="M13" i="2"/>
  <c r="O13" i="2"/>
  <c r="Q13" i="2"/>
  <c r="C71" i="2"/>
  <c r="E71" i="2"/>
  <c r="G71" i="2"/>
  <c r="I71" i="2"/>
  <c r="K71" i="2"/>
  <c r="M71" i="2"/>
  <c r="O71" i="2"/>
  <c r="Q71" i="2"/>
  <c r="B71" i="2"/>
  <c r="D71" i="2"/>
  <c r="F71" i="2"/>
  <c r="H71" i="2"/>
  <c r="J71" i="2"/>
  <c r="L71" i="2"/>
  <c r="N71" i="2"/>
  <c r="P71" i="2"/>
  <c r="C91" i="2"/>
  <c r="E91" i="2"/>
  <c r="G91" i="2"/>
  <c r="I91" i="2"/>
  <c r="K91" i="2"/>
  <c r="M91" i="2"/>
  <c r="O91" i="2"/>
  <c r="Q91" i="2"/>
  <c r="B91" i="2"/>
  <c r="D91" i="2"/>
  <c r="F91" i="2"/>
  <c r="H91" i="2"/>
  <c r="J91" i="2"/>
  <c r="L91" i="2"/>
  <c r="N91" i="2"/>
  <c r="P91" i="2"/>
  <c r="B61" i="2"/>
  <c r="D61" i="2"/>
  <c r="F61" i="2"/>
  <c r="H61" i="2"/>
  <c r="J61" i="2"/>
  <c r="L61" i="2"/>
  <c r="N61" i="2"/>
  <c r="P61" i="2"/>
  <c r="C61" i="2"/>
  <c r="E61" i="2"/>
  <c r="G61" i="2"/>
  <c r="I61" i="2"/>
  <c r="K61" i="2"/>
  <c r="M61" i="2"/>
  <c r="O61" i="2"/>
  <c r="Q61" i="2"/>
  <c r="B51" i="2"/>
  <c r="D51" i="2"/>
  <c r="F51" i="2"/>
  <c r="H51" i="2"/>
  <c r="J51" i="2"/>
  <c r="L51" i="2"/>
  <c r="N51" i="2"/>
  <c r="P51" i="2"/>
  <c r="C51" i="2"/>
  <c r="E51" i="2"/>
  <c r="G51" i="2"/>
  <c r="I51" i="2"/>
  <c r="K51" i="2"/>
  <c r="M51" i="2"/>
  <c r="O51" i="2"/>
  <c r="Q51" i="2"/>
  <c r="C79" i="2"/>
  <c r="E79" i="2"/>
  <c r="G79" i="2"/>
  <c r="I79" i="2"/>
  <c r="K79" i="2"/>
  <c r="M79" i="2"/>
  <c r="O79" i="2"/>
  <c r="Q79" i="2"/>
  <c r="B79" i="2"/>
  <c r="D79" i="2"/>
  <c r="F79" i="2"/>
  <c r="H79" i="2"/>
  <c r="J79" i="2"/>
  <c r="L79" i="2"/>
  <c r="N79" i="2"/>
  <c r="P79" i="2"/>
  <c r="B57" i="2"/>
  <c r="D57" i="2"/>
  <c r="F57" i="2"/>
  <c r="H57" i="2"/>
  <c r="J57" i="2"/>
  <c r="L57" i="2"/>
  <c r="N57" i="2"/>
  <c r="P57" i="2"/>
  <c r="C57" i="2"/>
  <c r="E57" i="2"/>
  <c r="G57" i="2"/>
  <c r="I57" i="2"/>
  <c r="K57" i="2"/>
  <c r="M57" i="2"/>
  <c r="O57" i="2"/>
  <c r="Q57" i="2"/>
  <c r="C73" i="2"/>
  <c r="E73" i="2"/>
  <c r="G73" i="2"/>
  <c r="I73" i="2"/>
  <c r="K73" i="2"/>
  <c r="M73" i="2"/>
  <c r="O73" i="2"/>
  <c r="Q73" i="2"/>
  <c r="B73" i="2"/>
  <c r="D73" i="2"/>
  <c r="F73" i="2"/>
  <c r="H73" i="2"/>
  <c r="J73" i="2"/>
  <c r="L73" i="2"/>
  <c r="N73" i="2"/>
  <c r="P73" i="2"/>
  <c r="C72" i="2"/>
  <c r="E72" i="2"/>
  <c r="G72" i="2"/>
  <c r="I72" i="2"/>
  <c r="K72" i="2"/>
  <c r="M72" i="2"/>
  <c r="O72" i="2"/>
  <c r="Q72" i="2"/>
  <c r="B72" i="2"/>
  <c r="D72" i="2"/>
  <c r="F72" i="2"/>
  <c r="H72" i="2"/>
  <c r="J72" i="2"/>
  <c r="L72" i="2"/>
  <c r="N72" i="2"/>
  <c r="P72" i="2"/>
  <c r="C86" i="2"/>
  <c r="E86" i="2"/>
  <c r="G86" i="2"/>
  <c r="I86" i="2"/>
  <c r="K86" i="2"/>
  <c r="M86" i="2"/>
  <c r="O86" i="2"/>
  <c r="Q86" i="2"/>
  <c r="B86" i="2"/>
  <c r="D86" i="2"/>
  <c r="F86" i="2"/>
  <c r="H86" i="2"/>
  <c r="J86" i="2"/>
  <c r="L86" i="2"/>
  <c r="N86" i="2"/>
  <c r="P86" i="2"/>
  <c r="C96" i="2"/>
  <c r="E96" i="2"/>
  <c r="G96" i="2"/>
  <c r="I96" i="2"/>
  <c r="K96" i="2"/>
  <c r="M96" i="2"/>
  <c r="O96" i="2"/>
  <c r="Q96" i="2"/>
  <c r="B96" i="2"/>
  <c r="D96" i="2"/>
  <c r="F96" i="2"/>
  <c r="H96" i="2"/>
  <c r="J96" i="2"/>
  <c r="L96" i="2"/>
  <c r="N96" i="2"/>
  <c r="P96" i="2"/>
  <c r="C23" i="2"/>
  <c r="E23" i="2"/>
  <c r="G23" i="2"/>
  <c r="I23" i="2"/>
  <c r="K23" i="2"/>
  <c r="M23" i="2"/>
  <c r="O23" i="2"/>
  <c r="Q23" i="2"/>
  <c r="B23" i="2"/>
  <c r="F23" i="2"/>
  <c r="J23" i="2"/>
  <c r="N23" i="2"/>
  <c r="D23" i="2"/>
  <c r="H23" i="2"/>
  <c r="L23" i="2"/>
  <c r="P23" i="2"/>
  <c r="C34" i="2"/>
  <c r="E34" i="2"/>
  <c r="G34" i="2"/>
  <c r="I34" i="2"/>
  <c r="K34" i="2"/>
  <c r="M34" i="2"/>
  <c r="O34" i="2"/>
  <c r="Q34" i="2"/>
  <c r="B34" i="2"/>
  <c r="D34" i="2"/>
  <c r="F34" i="2"/>
  <c r="H34" i="2"/>
  <c r="J34" i="2"/>
  <c r="L34" i="2"/>
  <c r="N34" i="2"/>
  <c r="P34" i="2"/>
  <c r="C22" i="2"/>
  <c r="E22" i="2"/>
  <c r="G22" i="2"/>
  <c r="I22" i="2"/>
  <c r="K22" i="2"/>
  <c r="M22" i="2"/>
  <c r="O22" i="2"/>
  <c r="Q22" i="2"/>
  <c r="B22" i="2"/>
  <c r="F22" i="2"/>
  <c r="J22" i="2"/>
  <c r="N22" i="2"/>
  <c r="D22" i="2"/>
  <c r="H22" i="2"/>
  <c r="L22" i="2"/>
  <c r="P22" i="2"/>
  <c r="B17" i="2"/>
  <c r="D17" i="2"/>
  <c r="F17" i="2"/>
  <c r="H17" i="2"/>
  <c r="J17" i="2"/>
  <c r="L17" i="2"/>
  <c r="N17" i="2"/>
  <c r="P17" i="2"/>
  <c r="C17" i="2"/>
  <c r="E17" i="2"/>
  <c r="G17" i="2"/>
  <c r="I17" i="2"/>
  <c r="K17" i="2"/>
  <c r="M17" i="2"/>
  <c r="O17" i="2"/>
  <c r="Q17" i="2"/>
  <c r="C80" i="2"/>
  <c r="E80" i="2"/>
  <c r="G80" i="2"/>
  <c r="I80" i="2"/>
  <c r="K80" i="2"/>
  <c r="M80" i="2"/>
  <c r="O80" i="2"/>
  <c r="Q80" i="2"/>
  <c r="B80" i="2"/>
  <c r="D80" i="2"/>
  <c r="F80" i="2"/>
  <c r="H80" i="2"/>
  <c r="J80" i="2"/>
  <c r="L80" i="2"/>
  <c r="N80" i="2"/>
  <c r="P80" i="2"/>
  <c r="C89" i="2"/>
  <c r="E89" i="2"/>
  <c r="G89" i="2"/>
  <c r="I89" i="2"/>
  <c r="K89" i="2"/>
  <c r="M89" i="2"/>
  <c r="O89" i="2"/>
  <c r="Q89" i="2"/>
  <c r="B89" i="2"/>
  <c r="D89" i="2"/>
  <c r="F89" i="2"/>
  <c r="H89" i="2"/>
  <c r="J89" i="2"/>
  <c r="L89" i="2"/>
  <c r="N89" i="2"/>
  <c r="P89" i="2"/>
  <c r="C65" i="2"/>
  <c r="E65" i="2"/>
  <c r="G65" i="2"/>
  <c r="I65" i="2"/>
  <c r="K65" i="2"/>
  <c r="M65" i="2"/>
  <c r="O65" i="2"/>
  <c r="Q65" i="2"/>
  <c r="B65" i="2"/>
  <c r="D65" i="2"/>
  <c r="F65" i="2"/>
  <c r="H65" i="2"/>
  <c r="J65" i="2"/>
  <c r="L65" i="2"/>
  <c r="N65" i="2"/>
  <c r="P65" i="2"/>
  <c r="C33" i="2"/>
  <c r="E33" i="2"/>
  <c r="G33" i="2"/>
  <c r="I33" i="2"/>
  <c r="K33" i="2"/>
  <c r="M33" i="2"/>
  <c r="O33" i="2"/>
  <c r="Q33" i="2"/>
  <c r="B33" i="2"/>
  <c r="D33" i="2"/>
  <c r="F33" i="2"/>
  <c r="H33" i="2"/>
  <c r="J33" i="2"/>
  <c r="L33" i="2"/>
  <c r="N33" i="2"/>
  <c r="P33" i="2"/>
  <c r="B14" i="2"/>
  <c r="D14" i="2"/>
  <c r="F14" i="2"/>
  <c r="H14" i="2"/>
  <c r="J14" i="2"/>
  <c r="L14" i="2"/>
  <c r="N14" i="2"/>
  <c r="P14" i="2"/>
  <c r="C14" i="2"/>
  <c r="E14" i="2"/>
  <c r="G14" i="2"/>
  <c r="I14" i="2"/>
  <c r="K14" i="2"/>
  <c r="M14" i="2"/>
  <c r="O14" i="2"/>
  <c r="Q14" i="2"/>
  <c r="B63" i="2"/>
  <c r="D63" i="2"/>
  <c r="F63" i="2"/>
  <c r="H63" i="2"/>
  <c r="J63" i="2"/>
  <c r="L63" i="2"/>
  <c r="N63" i="2"/>
  <c r="P63" i="2"/>
  <c r="C63" i="2"/>
  <c r="E63" i="2"/>
  <c r="G63" i="2"/>
  <c r="I63" i="2"/>
  <c r="K63" i="2"/>
  <c r="M63" i="2"/>
  <c r="O63" i="2"/>
  <c r="Q63" i="2"/>
  <c r="C87" i="2"/>
  <c r="E87" i="2"/>
  <c r="G87" i="2"/>
  <c r="I87" i="2"/>
  <c r="K87" i="2"/>
  <c r="M87" i="2"/>
  <c r="O87" i="2"/>
  <c r="Q87" i="2"/>
  <c r="B87" i="2"/>
  <c r="D87" i="2"/>
  <c r="F87" i="2"/>
  <c r="H87" i="2"/>
  <c r="J87" i="2"/>
  <c r="L87" i="2"/>
  <c r="N87" i="2"/>
  <c r="P87" i="2"/>
  <c r="C64" i="2"/>
  <c r="E64" i="2"/>
  <c r="G64" i="2"/>
  <c r="I64" i="2"/>
  <c r="K64" i="2"/>
  <c r="M64" i="2"/>
  <c r="D64" i="2"/>
  <c r="H64" i="2"/>
  <c r="L64" i="2"/>
  <c r="O64" i="2"/>
  <c r="Q64" i="2"/>
  <c r="B64" i="2"/>
  <c r="F64" i="2"/>
  <c r="J64" i="2"/>
  <c r="N64" i="2"/>
  <c r="P64" i="2"/>
  <c r="C25" i="2"/>
  <c r="E25" i="2"/>
  <c r="G25" i="2"/>
  <c r="I25" i="2"/>
  <c r="K25" i="2"/>
  <c r="M25" i="2"/>
  <c r="O25" i="2"/>
  <c r="Q25" i="2"/>
  <c r="B25" i="2"/>
  <c r="D25" i="2"/>
  <c r="F25" i="2"/>
  <c r="H25" i="2"/>
  <c r="J25" i="2"/>
  <c r="L25" i="2"/>
  <c r="N25" i="2"/>
  <c r="P25" i="2"/>
  <c r="C26" i="2"/>
  <c r="E26" i="2"/>
  <c r="G26" i="2"/>
  <c r="I26" i="2"/>
  <c r="K26" i="2"/>
  <c r="M26" i="2"/>
  <c r="O26" i="2"/>
  <c r="Q26" i="2"/>
  <c r="B26" i="2"/>
  <c r="D26" i="2"/>
  <c r="F26" i="2"/>
  <c r="H26" i="2"/>
  <c r="J26" i="2"/>
  <c r="L26" i="2"/>
  <c r="N26" i="2"/>
  <c r="P26" i="2"/>
  <c r="B58" i="2"/>
  <c r="D58" i="2"/>
  <c r="F58" i="2"/>
  <c r="H58" i="2"/>
  <c r="J58" i="2"/>
  <c r="L58" i="2"/>
  <c r="N58" i="2"/>
  <c r="P58" i="2"/>
  <c r="C58" i="2"/>
  <c r="E58" i="2"/>
  <c r="G58" i="2"/>
  <c r="I58" i="2"/>
  <c r="K58" i="2"/>
  <c r="M58" i="2"/>
  <c r="O58" i="2"/>
  <c r="Q58" i="2"/>
  <c r="B50" i="2"/>
  <c r="D50" i="2"/>
  <c r="F50" i="2"/>
  <c r="H50" i="2"/>
  <c r="J50" i="2"/>
  <c r="L50" i="2"/>
  <c r="N50" i="2"/>
  <c r="P50" i="2"/>
  <c r="C50" i="2"/>
  <c r="E50" i="2"/>
  <c r="G50" i="2"/>
  <c r="I50" i="2"/>
  <c r="K50" i="2"/>
  <c r="M50" i="2"/>
  <c r="O50" i="2"/>
  <c r="Q50" i="2"/>
  <c r="C99" i="2"/>
  <c r="E99" i="2"/>
  <c r="G99" i="2"/>
  <c r="I99" i="2"/>
  <c r="K99" i="2"/>
  <c r="M99" i="2"/>
  <c r="O99" i="2"/>
  <c r="Q99" i="2"/>
  <c r="B99" i="2"/>
  <c r="D99" i="2"/>
  <c r="F99" i="2"/>
  <c r="H99" i="2"/>
  <c r="J99" i="2"/>
  <c r="L99" i="2"/>
  <c r="N99" i="2"/>
  <c r="P99" i="2"/>
  <c r="B59" i="2"/>
  <c r="D59" i="2"/>
  <c r="F59" i="2"/>
  <c r="H59" i="2"/>
  <c r="J59" i="2"/>
  <c r="L59" i="2"/>
  <c r="N59" i="2"/>
  <c r="P59" i="2"/>
  <c r="C59" i="2"/>
  <c r="E59" i="2"/>
  <c r="G59" i="2"/>
  <c r="I59" i="2"/>
  <c r="K59" i="2"/>
  <c r="M59" i="2"/>
  <c r="O59" i="2"/>
  <c r="Q59" i="2"/>
  <c r="C77" i="2"/>
  <c r="E77" i="2"/>
  <c r="G77" i="2"/>
  <c r="I77" i="2"/>
  <c r="K77" i="2"/>
  <c r="M77" i="2"/>
  <c r="O77" i="2"/>
  <c r="Q77" i="2"/>
  <c r="B77" i="2"/>
  <c r="D77" i="2"/>
  <c r="F77" i="2"/>
  <c r="H77" i="2"/>
  <c r="J77" i="2"/>
  <c r="L77" i="2"/>
  <c r="N77" i="2"/>
  <c r="P77" i="2"/>
  <c r="B45" i="2"/>
  <c r="D45" i="2"/>
  <c r="F45" i="2"/>
  <c r="H45" i="2"/>
  <c r="J45" i="2"/>
  <c r="L45" i="2"/>
  <c r="N45" i="2"/>
  <c r="P45" i="2"/>
  <c r="C45" i="2"/>
  <c r="E45" i="2"/>
  <c r="G45" i="2"/>
  <c r="I45" i="2"/>
  <c r="K45" i="2"/>
  <c r="M45" i="2"/>
  <c r="O45" i="2"/>
  <c r="Q45" i="2"/>
  <c r="B20" i="2"/>
  <c r="D20" i="2"/>
  <c r="F20" i="2"/>
  <c r="H20" i="2"/>
  <c r="J20" i="2"/>
  <c r="L20" i="2"/>
  <c r="N20" i="2"/>
  <c r="C20" i="2"/>
  <c r="E20" i="2"/>
  <c r="G20" i="2"/>
  <c r="I20" i="2"/>
  <c r="K20" i="2"/>
  <c r="M20" i="2"/>
  <c r="O20" i="2"/>
  <c r="Q20" i="2"/>
  <c r="P20" i="2"/>
  <c r="C39" i="2"/>
  <c r="E39" i="2"/>
  <c r="G39" i="2"/>
  <c r="I39" i="2"/>
  <c r="K39" i="2"/>
  <c r="M39" i="2"/>
  <c r="O39" i="2"/>
  <c r="Q39" i="2"/>
  <c r="B39" i="2"/>
  <c r="D39" i="2"/>
  <c r="F39" i="2"/>
  <c r="H39" i="2"/>
  <c r="J39" i="2"/>
  <c r="L39" i="2"/>
  <c r="N39" i="2"/>
  <c r="P39" i="2"/>
  <c r="C94" i="2"/>
  <c r="E94" i="2"/>
  <c r="G94" i="2"/>
  <c r="I94" i="2"/>
  <c r="K94" i="2"/>
  <c r="M94" i="2"/>
  <c r="O94" i="2"/>
  <c r="Q94" i="2"/>
  <c r="B94" i="2"/>
  <c r="D94" i="2"/>
  <c r="F94" i="2"/>
  <c r="H94" i="2"/>
  <c r="J94" i="2"/>
  <c r="L94" i="2"/>
  <c r="N94" i="2"/>
  <c r="P94" i="2"/>
  <c r="C35" i="2"/>
  <c r="E35" i="2"/>
  <c r="G35" i="2"/>
  <c r="I35" i="2"/>
  <c r="K35" i="2"/>
  <c r="M35" i="2"/>
  <c r="O35" i="2"/>
  <c r="Q35" i="2"/>
  <c r="B35" i="2"/>
  <c r="D35" i="2"/>
  <c r="F35" i="2"/>
  <c r="H35" i="2"/>
  <c r="J35" i="2"/>
  <c r="L35" i="2"/>
  <c r="N35" i="2"/>
  <c r="P35" i="2"/>
  <c r="C12" i="2"/>
  <c r="E12" i="2"/>
  <c r="G12" i="2"/>
  <c r="I12" i="2"/>
  <c r="K12" i="2"/>
  <c r="M12" i="2"/>
  <c r="O12" i="2"/>
  <c r="Q12" i="2"/>
  <c r="B12" i="2"/>
  <c r="D12" i="2"/>
  <c r="F12" i="2"/>
  <c r="H12" i="2"/>
  <c r="J12" i="2"/>
  <c r="L12" i="2"/>
  <c r="N12" i="2"/>
  <c r="P12" i="2"/>
  <c r="C9" i="2"/>
  <c r="E9" i="2"/>
  <c r="G9" i="2"/>
  <c r="I9" i="2"/>
  <c r="K9" i="2"/>
  <c r="M9" i="2"/>
  <c r="O9" i="2"/>
  <c r="Q9" i="2"/>
  <c r="B9" i="2"/>
  <c r="D9" i="2"/>
  <c r="F9" i="2"/>
  <c r="H9" i="2"/>
  <c r="J9" i="2"/>
  <c r="L9" i="2"/>
  <c r="N9" i="2"/>
  <c r="P9" i="2"/>
  <c r="C70" i="2"/>
  <c r="E70" i="2"/>
  <c r="G70" i="2"/>
  <c r="I70" i="2"/>
  <c r="K70" i="2"/>
  <c r="M70" i="2"/>
  <c r="O70" i="2"/>
  <c r="Q70" i="2"/>
  <c r="B70" i="2"/>
  <c r="D70" i="2"/>
  <c r="F70" i="2"/>
  <c r="H70" i="2"/>
  <c r="J70" i="2"/>
  <c r="L70" i="2"/>
  <c r="N70" i="2"/>
  <c r="P70" i="2"/>
  <c r="B53" i="2"/>
  <c r="D53" i="2"/>
  <c r="F53" i="2"/>
  <c r="H53" i="2"/>
  <c r="J53" i="2"/>
  <c r="L53" i="2"/>
  <c r="N53" i="2"/>
  <c r="P53" i="2"/>
  <c r="C53" i="2"/>
  <c r="E53" i="2"/>
  <c r="G53" i="2"/>
  <c r="I53" i="2"/>
  <c r="K53" i="2"/>
  <c r="M53" i="2"/>
  <c r="O53" i="2"/>
  <c r="Q53" i="2"/>
  <c r="B15" i="2"/>
  <c r="D15" i="2"/>
  <c r="F15" i="2"/>
  <c r="H15" i="2"/>
  <c r="J15" i="2"/>
  <c r="L15" i="2"/>
  <c r="N15" i="2"/>
  <c r="P15" i="2"/>
  <c r="C15" i="2"/>
  <c r="E15" i="2"/>
  <c r="G15" i="2"/>
  <c r="I15" i="2"/>
  <c r="K15" i="2"/>
  <c r="M15" i="2"/>
  <c r="O15" i="2"/>
  <c r="Q15" i="2"/>
  <c r="C32" i="2"/>
  <c r="E32" i="2"/>
  <c r="G32" i="2"/>
  <c r="I32" i="2"/>
  <c r="K32" i="2"/>
  <c r="M32" i="2"/>
  <c r="O32" i="2"/>
  <c r="Q32" i="2"/>
  <c r="B32" i="2"/>
  <c r="D32" i="2"/>
  <c r="F32" i="2"/>
  <c r="H32" i="2"/>
  <c r="J32" i="2"/>
  <c r="L32" i="2"/>
  <c r="N32" i="2"/>
  <c r="P32" i="2"/>
  <c r="C82" i="2"/>
  <c r="E82" i="2"/>
  <c r="G82" i="2"/>
  <c r="I82" i="2"/>
  <c r="K82" i="2"/>
  <c r="M82" i="2"/>
  <c r="O82" i="2"/>
  <c r="Q82" i="2"/>
  <c r="B82" i="2"/>
  <c r="D82" i="2"/>
  <c r="F82" i="2"/>
  <c r="H82" i="2"/>
  <c r="J82" i="2"/>
  <c r="L82" i="2"/>
  <c r="N82" i="2"/>
  <c r="P82" i="2"/>
  <c r="C67" i="2"/>
  <c r="E67" i="2"/>
  <c r="G67" i="2"/>
  <c r="I67" i="2"/>
  <c r="K67" i="2"/>
  <c r="M67" i="2"/>
  <c r="O67" i="2"/>
  <c r="Q67" i="2"/>
  <c r="B67" i="2"/>
  <c r="D67" i="2"/>
  <c r="F67" i="2"/>
  <c r="H67" i="2"/>
  <c r="J67" i="2"/>
  <c r="L67" i="2"/>
  <c r="N67" i="2"/>
  <c r="P67" i="2"/>
  <c r="C81" i="2"/>
  <c r="E81" i="2"/>
  <c r="G81" i="2"/>
  <c r="I81" i="2"/>
  <c r="K81" i="2"/>
  <c r="M81" i="2"/>
  <c r="O81" i="2"/>
  <c r="Q81" i="2"/>
  <c r="B81" i="2"/>
  <c r="D81" i="2"/>
  <c r="F81" i="2"/>
  <c r="H81" i="2"/>
  <c r="J81" i="2"/>
  <c r="L81" i="2"/>
  <c r="N81" i="2"/>
  <c r="P81" i="2"/>
  <c r="B49" i="2"/>
  <c r="D49" i="2"/>
  <c r="F49" i="2"/>
  <c r="H49" i="2"/>
  <c r="J49" i="2"/>
  <c r="L49" i="2"/>
  <c r="N49" i="2"/>
  <c r="P49" i="2"/>
  <c r="C49" i="2"/>
  <c r="E49" i="2"/>
  <c r="G49" i="2"/>
  <c r="I49" i="2"/>
  <c r="K49" i="2"/>
  <c r="M49" i="2"/>
  <c r="O49" i="2"/>
  <c r="Q49" i="2"/>
  <c r="C38" i="2"/>
  <c r="E38" i="2"/>
  <c r="G38" i="2"/>
  <c r="I38" i="2"/>
  <c r="K38" i="2"/>
  <c r="M38" i="2"/>
  <c r="O38" i="2"/>
  <c r="Q38" i="2"/>
  <c r="B38" i="2"/>
  <c r="D38" i="2"/>
  <c r="F38" i="2"/>
  <c r="H38" i="2"/>
  <c r="J38" i="2"/>
  <c r="L38" i="2"/>
  <c r="N38" i="2"/>
  <c r="P38" i="2"/>
  <c r="C95" i="2"/>
  <c r="E95" i="2"/>
  <c r="G95" i="2"/>
  <c r="I95" i="2"/>
  <c r="K95" i="2"/>
  <c r="M95" i="2"/>
  <c r="O95" i="2"/>
  <c r="Q95" i="2"/>
  <c r="B95" i="2"/>
  <c r="D95" i="2"/>
  <c r="F95" i="2"/>
  <c r="H95" i="2"/>
  <c r="J95" i="2"/>
  <c r="L95" i="2"/>
  <c r="N95" i="2"/>
  <c r="P95" i="2"/>
  <c r="C88" i="2"/>
  <c r="E88" i="2"/>
  <c r="G88" i="2"/>
  <c r="I88" i="2"/>
  <c r="K88" i="2"/>
  <c r="M88" i="2"/>
  <c r="O88" i="2"/>
  <c r="Q88" i="2"/>
  <c r="B88" i="2"/>
  <c r="D88" i="2"/>
  <c r="F88" i="2"/>
  <c r="H88" i="2"/>
  <c r="J88" i="2"/>
  <c r="L88" i="2"/>
  <c r="N88" i="2"/>
  <c r="P88" i="2"/>
  <c r="C11" i="2"/>
  <c r="E11" i="2"/>
  <c r="G11" i="2"/>
  <c r="I11" i="2"/>
  <c r="K11" i="2"/>
  <c r="M11" i="2"/>
  <c r="O11" i="2"/>
  <c r="Q11" i="2"/>
  <c r="B11" i="2"/>
  <c r="D11" i="2"/>
  <c r="F11" i="2"/>
  <c r="H11" i="2"/>
  <c r="J11" i="2"/>
  <c r="L11" i="2"/>
  <c r="N11" i="2"/>
  <c r="P11" i="2"/>
  <c r="R10" i="2"/>
  <c r="R33" i="2"/>
  <c r="R14" i="2"/>
  <c r="R63" i="2"/>
  <c r="R87" i="2"/>
  <c r="R64" i="2"/>
  <c r="R25" i="2"/>
  <c r="R26" i="2"/>
  <c r="R58" i="2"/>
  <c r="R50" i="2"/>
  <c r="R99" i="2"/>
  <c r="R59" i="2"/>
  <c r="R77" i="2"/>
  <c r="R45" i="2"/>
  <c r="R20" i="2"/>
  <c r="R39" i="2"/>
  <c r="R94" i="2"/>
  <c r="R35" i="2"/>
  <c r="R12" i="2"/>
  <c r="R9" i="2"/>
  <c r="R70" i="2"/>
  <c r="R53" i="2"/>
  <c r="R15" i="2"/>
  <c r="R32" i="2"/>
  <c r="R82" i="2"/>
  <c r="R67" i="2"/>
  <c r="R81" i="2"/>
  <c r="R49" i="2"/>
  <c r="R38" i="2"/>
  <c r="R95" i="2"/>
  <c r="A54" i="2" a="1"/>
  <c r="A54" i="2" s="1"/>
  <c r="A37" i="2" a="1"/>
  <c r="A37" i="2" s="1"/>
  <c r="A18" i="2" a="1"/>
  <c r="A18" i="2" s="1"/>
  <c r="A5" i="2" a="1"/>
  <c r="A5" i="2" s="1"/>
  <c r="A83" i="2" a="1"/>
  <c r="A83" i="2" s="1"/>
  <c r="A52" i="2" a="1"/>
  <c r="A52" i="2" s="1"/>
  <c r="A42" i="2" a="1"/>
  <c r="A42" i="2" s="1"/>
  <c r="A90" i="2" a="1"/>
  <c r="A90" i="2" s="1"/>
  <c r="A55" i="2" a="1"/>
  <c r="A55" i="2" s="1"/>
  <c r="A46" i="2" a="1"/>
  <c r="A46" i="2" s="1"/>
  <c r="A31" i="2" a="1"/>
  <c r="A31" i="2" s="1"/>
  <c r="A66" i="2" a="1"/>
  <c r="A66" i="2" s="1"/>
  <c r="A85" i="2" a="1"/>
  <c r="A85" i="2" s="1"/>
  <c r="A41" i="2" a="1"/>
  <c r="A41" i="2" s="1"/>
  <c r="A62" i="2" a="1"/>
  <c r="A62" i="2" s="1"/>
  <c r="A97" i="2" a="1"/>
  <c r="A97" i="2" s="1"/>
  <c r="A8" i="2" a="1"/>
  <c r="A8" i="2" s="1"/>
  <c r="A43" i="2" a="1"/>
  <c r="A43" i="2" s="1"/>
  <c r="A3" i="2" a="1"/>
  <c r="A3" i="2" s="1"/>
  <c r="A84" i="2" a="1"/>
  <c r="A84" i="2" s="1"/>
  <c r="A44" i="2" a="1"/>
  <c r="A44" i="2" s="1"/>
  <c r="A56" i="2" a="1"/>
  <c r="A56" i="2" s="1"/>
  <c r="A92" i="2" a="1"/>
  <c r="A92" i="2" s="1"/>
  <c r="A75" i="2" a="1"/>
  <c r="A75" i="2" s="1"/>
  <c r="R27" i="2"/>
  <c r="R19" i="2"/>
  <c r="R13" i="2"/>
  <c r="R71" i="2"/>
  <c r="R91" i="2"/>
  <c r="R61" i="2"/>
  <c r="R51" i="2"/>
  <c r="R79" i="2"/>
  <c r="R57" i="2"/>
  <c r="R73" i="2"/>
  <c r="R72" i="2"/>
  <c r="R86" i="2"/>
  <c r="R96" i="2"/>
  <c r="R23" i="2"/>
  <c r="R34" i="2"/>
  <c r="R22" i="2"/>
  <c r="R17" i="2"/>
  <c r="R80" i="2"/>
  <c r="R89" i="2"/>
  <c r="R65" i="2"/>
  <c r="R88" i="2"/>
  <c r="R11" i="2"/>
  <c r="A28" i="2" a="1"/>
  <c r="A28" i="2" s="1"/>
  <c r="A76" i="2" a="1"/>
  <c r="A76" i="2" s="1"/>
  <c r="A21" i="2" a="1"/>
  <c r="A21" i="2" s="1"/>
  <c r="A47" i="2" a="1"/>
  <c r="A47" i="2" s="1"/>
  <c r="A78" i="2" a="1"/>
  <c r="A78" i="2" s="1"/>
  <c r="A69" i="2" a="1"/>
  <c r="A69" i="2" s="1"/>
  <c r="A74" i="2" a="1"/>
  <c r="A74" i="2" s="1"/>
  <c r="A93" i="2" a="1"/>
  <c r="A93" i="2" s="1"/>
  <c r="A60" i="2" a="1"/>
  <c r="A60" i="2" s="1"/>
  <c r="A29" i="2" a="1"/>
  <c r="A29" i="2" s="1"/>
  <c r="A40" i="2" a="1"/>
  <c r="A40" i="2" s="1"/>
  <c r="A7" i="2" a="1"/>
  <c r="A7" i="2" s="1"/>
  <c r="A4" i="2" a="1"/>
  <c r="A4" i="2" s="1"/>
  <c r="A6" i="2" a="1"/>
  <c r="A6" i="2" s="1"/>
  <c r="A16" i="2" a="1"/>
  <c r="A16" i="2" s="1"/>
  <c r="A68" i="2" a="1"/>
  <c r="A68" i="2" s="1"/>
  <c r="A48" i="2" a="1"/>
  <c r="A48" i="2" s="1"/>
  <c r="A30" i="2" a="1"/>
  <c r="A30" i="2" s="1"/>
  <c r="A36" i="2" a="1"/>
  <c r="A36" i="2" s="1"/>
  <c r="A98" i="2" a="1"/>
  <c r="A98" i="2" s="1"/>
  <c r="A24" i="2" a="1"/>
  <c r="A24" i="2" s="1"/>
  <c r="C24" i="2" l="1"/>
  <c r="B24" i="2"/>
  <c r="E24" i="2"/>
  <c r="G24" i="2"/>
  <c r="I24" i="2"/>
  <c r="K24" i="2"/>
  <c r="M24" i="2"/>
  <c r="O24" i="2"/>
  <c r="Q24" i="2"/>
  <c r="D24" i="2"/>
  <c r="F24" i="2"/>
  <c r="H24" i="2"/>
  <c r="J24" i="2"/>
  <c r="L24" i="2"/>
  <c r="N24" i="2"/>
  <c r="P24" i="2"/>
  <c r="C98" i="2"/>
  <c r="E98" i="2"/>
  <c r="G98" i="2"/>
  <c r="I98" i="2"/>
  <c r="K98" i="2"/>
  <c r="M98" i="2"/>
  <c r="O98" i="2"/>
  <c r="Q98" i="2"/>
  <c r="B98" i="2"/>
  <c r="D98" i="2"/>
  <c r="F98" i="2"/>
  <c r="H98" i="2"/>
  <c r="J98" i="2"/>
  <c r="L98" i="2"/>
  <c r="N98" i="2"/>
  <c r="P98" i="2"/>
  <c r="B48" i="2"/>
  <c r="D48" i="2"/>
  <c r="F48" i="2"/>
  <c r="H48" i="2"/>
  <c r="J48" i="2"/>
  <c r="L48" i="2"/>
  <c r="N48" i="2"/>
  <c r="P48" i="2"/>
  <c r="C48" i="2"/>
  <c r="E48" i="2"/>
  <c r="G48" i="2"/>
  <c r="I48" i="2"/>
  <c r="K48" i="2"/>
  <c r="M48" i="2"/>
  <c r="O48" i="2"/>
  <c r="Q48" i="2"/>
  <c r="C68" i="2"/>
  <c r="E68" i="2"/>
  <c r="G68" i="2"/>
  <c r="I68" i="2"/>
  <c r="K68" i="2"/>
  <c r="M68" i="2"/>
  <c r="O68" i="2"/>
  <c r="Q68" i="2"/>
  <c r="B68" i="2"/>
  <c r="D68" i="2"/>
  <c r="F68" i="2"/>
  <c r="H68" i="2"/>
  <c r="J68" i="2"/>
  <c r="L68" i="2"/>
  <c r="N68" i="2"/>
  <c r="P68" i="2"/>
  <c r="B16" i="2"/>
  <c r="D16" i="2"/>
  <c r="F16" i="2"/>
  <c r="H16" i="2"/>
  <c r="J16" i="2"/>
  <c r="L16" i="2"/>
  <c r="N16" i="2"/>
  <c r="P16" i="2"/>
  <c r="C16" i="2"/>
  <c r="E16" i="2"/>
  <c r="G16" i="2"/>
  <c r="I16" i="2"/>
  <c r="K16" i="2"/>
  <c r="M16" i="2"/>
  <c r="O16" i="2"/>
  <c r="Q16" i="2"/>
  <c r="C6" i="2"/>
  <c r="E6" i="2"/>
  <c r="G6" i="2"/>
  <c r="I6" i="2"/>
  <c r="K6" i="2"/>
  <c r="M6" i="2"/>
  <c r="O6" i="2"/>
  <c r="Q6" i="2"/>
  <c r="B6" i="2"/>
  <c r="D6" i="2"/>
  <c r="F6" i="2"/>
  <c r="H6" i="2"/>
  <c r="J6" i="2"/>
  <c r="L6" i="2"/>
  <c r="N6" i="2"/>
  <c r="P6" i="2"/>
  <c r="C4" i="2"/>
  <c r="E4" i="2"/>
  <c r="G4" i="2"/>
  <c r="I4" i="2"/>
  <c r="K4" i="2"/>
  <c r="M4" i="2"/>
  <c r="O4" i="2"/>
  <c r="Q4" i="2"/>
  <c r="B4" i="2"/>
  <c r="D4" i="2"/>
  <c r="F4" i="2"/>
  <c r="H4" i="2"/>
  <c r="J4" i="2"/>
  <c r="L4" i="2"/>
  <c r="N4" i="2"/>
  <c r="P4" i="2"/>
  <c r="B60" i="2"/>
  <c r="D60" i="2"/>
  <c r="F60" i="2"/>
  <c r="H60" i="2"/>
  <c r="J60" i="2"/>
  <c r="L60" i="2"/>
  <c r="N60" i="2"/>
  <c r="P60" i="2"/>
  <c r="C60" i="2"/>
  <c r="E60" i="2"/>
  <c r="G60" i="2"/>
  <c r="I60" i="2"/>
  <c r="K60" i="2"/>
  <c r="M60" i="2"/>
  <c r="O60" i="2"/>
  <c r="Q60" i="2"/>
  <c r="C93" i="2"/>
  <c r="E93" i="2"/>
  <c r="G93" i="2"/>
  <c r="I93" i="2"/>
  <c r="K93" i="2"/>
  <c r="M93" i="2"/>
  <c r="O93" i="2"/>
  <c r="Q93" i="2"/>
  <c r="B93" i="2"/>
  <c r="D93" i="2"/>
  <c r="F93" i="2"/>
  <c r="H93" i="2"/>
  <c r="J93" i="2"/>
  <c r="L93" i="2"/>
  <c r="N93" i="2"/>
  <c r="P93" i="2"/>
  <c r="C69" i="2"/>
  <c r="E69" i="2"/>
  <c r="G69" i="2"/>
  <c r="I69" i="2"/>
  <c r="K69" i="2"/>
  <c r="M69" i="2"/>
  <c r="O69" i="2"/>
  <c r="Q69" i="2"/>
  <c r="B69" i="2"/>
  <c r="D69" i="2"/>
  <c r="F69" i="2"/>
  <c r="H69" i="2"/>
  <c r="J69" i="2"/>
  <c r="L69" i="2"/>
  <c r="N69" i="2"/>
  <c r="P69" i="2"/>
  <c r="B47" i="2"/>
  <c r="D47" i="2"/>
  <c r="F47" i="2"/>
  <c r="H47" i="2"/>
  <c r="J47" i="2"/>
  <c r="L47" i="2"/>
  <c r="N47" i="2"/>
  <c r="P47" i="2"/>
  <c r="C47" i="2"/>
  <c r="E47" i="2"/>
  <c r="G47" i="2"/>
  <c r="I47" i="2"/>
  <c r="K47" i="2"/>
  <c r="M47" i="2"/>
  <c r="O47" i="2"/>
  <c r="Q47" i="2"/>
  <c r="C75" i="2"/>
  <c r="E75" i="2"/>
  <c r="G75" i="2"/>
  <c r="I75" i="2"/>
  <c r="K75" i="2"/>
  <c r="M75" i="2"/>
  <c r="O75" i="2"/>
  <c r="Q75" i="2"/>
  <c r="B75" i="2"/>
  <c r="D75" i="2"/>
  <c r="F75" i="2"/>
  <c r="H75" i="2"/>
  <c r="J75" i="2"/>
  <c r="L75" i="2"/>
  <c r="N75" i="2"/>
  <c r="P75" i="2"/>
  <c r="B44" i="2"/>
  <c r="D44" i="2"/>
  <c r="F44" i="2"/>
  <c r="H44" i="2"/>
  <c r="J44" i="2"/>
  <c r="L44" i="2"/>
  <c r="N44" i="2"/>
  <c r="P44" i="2"/>
  <c r="C44" i="2"/>
  <c r="E44" i="2"/>
  <c r="G44" i="2"/>
  <c r="I44" i="2"/>
  <c r="K44" i="2"/>
  <c r="M44" i="2"/>
  <c r="O44" i="2"/>
  <c r="Q44" i="2"/>
  <c r="B43" i="2"/>
  <c r="D43" i="2"/>
  <c r="F43" i="2"/>
  <c r="H43" i="2"/>
  <c r="J43" i="2"/>
  <c r="L43" i="2"/>
  <c r="C43" i="2"/>
  <c r="G43" i="2"/>
  <c r="K43" i="2"/>
  <c r="N43" i="2"/>
  <c r="P43" i="2"/>
  <c r="E43" i="2"/>
  <c r="I43" i="2"/>
  <c r="M43" i="2"/>
  <c r="O43" i="2"/>
  <c r="Q43" i="2"/>
  <c r="C8" i="2"/>
  <c r="E8" i="2"/>
  <c r="G8" i="2"/>
  <c r="I8" i="2"/>
  <c r="K8" i="2"/>
  <c r="M8" i="2"/>
  <c r="O8" i="2"/>
  <c r="Q8" i="2"/>
  <c r="B8" i="2"/>
  <c r="D8" i="2"/>
  <c r="F8" i="2"/>
  <c r="H8" i="2"/>
  <c r="J8" i="2"/>
  <c r="L8" i="2"/>
  <c r="N8" i="2"/>
  <c r="P8" i="2"/>
  <c r="C41" i="2"/>
  <c r="E41" i="2"/>
  <c r="G41" i="2"/>
  <c r="I41" i="2"/>
  <c r="K41" i="2"/>
  <c r="B41" i="2"/>
  <c r="D41" i="2"/>
  <c r="F41" i="2"/>
  <c r="H41" i="2"/>
  <c r="J41" i="2"/>
  <c r="L41" i="2"/>
  <c r="N41" i="2"/>
  <c r="P41" i="2"/>
  <c r="O41" i="2"/>
  <c r="M41" i="2"/>
  <c r="Q41" i="2"/>
  <c r="C85" i="2"/>
  <c r="E85" i="2"/>
  <c r="G85" i="2"/>
  <c r="I85" i="2"/>
  <c r="K85" i="2"/>
  <c r="M85" i="2"/>
  <c r="O85" i="2"/>
  <c r="Q85" i="2"/>
  <c r="B85" i="2"/>
  <c r="D85" i="2"/>
  <c r="F85" i="2"/>
  <c r="H85" i="2"/>
  <c r="J85" i="2"/>
  <c r="L85" i="2"/>
  <c r="N85" i="2"/>
  <c r="P85" i="2"/>
  <c r="C31" i="2"/>
  <c r="E31" i="2"/>
  <c r="G31" i="2"/>
  <c r="I31" i="2"/>
  <c r="K31" i="2"/>
  <c r="M31" i="2"/>
  <c r="O31" i="2"/>
  <c r="Q31" i="2"/>
  <c r="B31" i="2"/>
  <c r="D31" i="2"/>
  <c r="F31" i="2"/>
  <c r="H31" i="2"/>
  <c r="J31" i="2"/>
  <c r="L31" i="2"/>
  <c r="N31" i="2"/>
  <c r="P31" i="2"/>
  <c r="B46" i="2"/>
  <c r="D46" i="2"/>
  <c r="F46" i="2"/>
  <c r="H46" i="2"/>
  <c r="J46" i="2"/>
  <c r="L46" i="2"/>
  <c r="N46" i="2"/>
  <c r="P46" i="2"/>
  <c r="C46" i="2"/>
  <c r="E46" i="2"/>
  <c r="G46" i="2"/>
  <c r="I46" i="2"/>
  <c r="K46" i="2"/>
  <c r="M46" i="2"/>
  <c r="O46" i="2"/>
  <c r="Q46" i="2"/>
  <c r="B55" i="2"/>
  <c r="D55" i="2"/>
  <c r="F55" i="2"/>
  <c r="H55" i="2"/>
  <c r="J55" i="2"/>
  <c r="L55" i="2"/>
  <c r="N55" i="2"/>
  <c r="P55" i="2"/>
  <c r="C55" i="2"/>
  <c r="E55" i="2"/>
  <c r="G55" i="2"/>
  <c r="I55" i="2"/>
  <c r="K55" i="2"/>
  <c r="M55" i="2"/>
  <c r="O55" i="2"/>
  <c r="Q55" i="2"/>
  <c r="C90" i="2"/>
  <c r="E90" i="2"/>
  <c r="G90" i="2"/>
  <c r="I90" i="2"/>
  <c r="K90" i="2"/>
  <c r="M90" i="2"/>
  <c r="O90" i="2"/>
  <c r="Q90" i="2"/>
  <c r="B90" i="2"/>
  <c r="D90" i="2"/>
  <c r="F90" i="2"/>
  <c r="H90" i="2"/>
  <c r="J90" i="2"/>
  <c r="L90" i="2"/>
  <c r="N90" i="2"/>
  <c r="P90" i="2"/>
  <c r="B52" i="2"/>
  <c r="D52" i="2"/>
  <c r="F52" i="2"/>
  <c r="H52" i="2"/>
  <c r="J52" i="2"/>
  <c r="L52" i="2"/>
  <c r="N52" i="2"/>
  <c r="P52" i="2"/>
  <c r="C52" i="2"/>
  <c r="E52" i="2"/>
  <c r="G52" i="2"/>
  <c r="I52" i="2"/>
  <c r="K52" i="2"/>
  <c r="M52" i="2"/>
  <c r="O52" i="2"/>
  <c r="Q52" i="2"/>
  <c r="C83" i="2"/>
  <c r="E83" i="2"/>
  <c r="G83" i="2"/>
  <c r="I83" i="2"/>
  <c r="K83" i="2"/>
  <c r="M83" i="2"/>
  <c r="O83" i="2"/>
  <c r="Q83" i="2"/>
  <c r="B83" i="2"/>
  <c r="D83" i="2"/>
  <c r="F83" i="2"/>
  <c r="H83" i="2"/>
  <c r="J83" i="2"/>
  <c r="L83" i="2"/>
  <c r="N83" i="2"/>
  <c r="P83" i="2"/>
  <c r="B54" i="2"/>
  <c r="D54" i="2"/>
  <c r="F54" i="2"/>
  <c r="H54" i="2"/>
  <c r="J54" i="2"/>
  <c r="L54" i="2"/>
  <c r="N54" i="2"/>
  <c r="P54" i="2"/>
  <c r="C54" i="2"/>
  <c r="E54" i="2"/>
  <c r="G54" i="2"/>
  <c r="I54" i="2"/>
  <c r="K54" i="2"/>
  <c r="M54" i="2"/>
  <c r="O54" i="2"/>
  <c r="Q54" i="2"/>
  <c r="C36" i="2"/>
  <c r="E36" i="2"/>
  <c r="G36" i="2"/>
  <c r="I36" i="2"/>
  <c r="K36" i="2"/>
  <c r="M36" i="2"/>
  <c r="O36" i="2"/>
  <c r="Q36" i="2"/>
  <c r="B36" i="2"/>
  <c r="D36" i="2"/>
  <c r="F36" i="2"/>
  <c r="H36" i="2"/>
  <c r="J36" i="2"/>
  <c r="L36" i="2"/>
  <c r="N36" i="2"/>
  <c r="P36" i="2"/>
  <c r="C30" i="2"/>
  <c r="E30" i="2"/>
  <c r="G30" i="2"/>
  <c r="I30" i="2"/>
  <c r="K30" i="2"/>
  <c r="M30" i="2"/>
  <c r="O30" i="2"/>
  <c r="Q30" i="2"/>
  <c r="B30" i="2"/>
  <c r="D30" i="2"/>
  <c r="F30" i="2"/>
  <c r="H30" i="2"/>
  <c r="J30" i="2"/>
  <c r="L30" i="2"/>
  <c r="N30" i="2"/>
  <c r="P30" i="2"/>
  <c r="C7" i="2"/>
  <c r="E7" i="2"/>
  <c r="G7" i="2"/>
  <c r="I7" i="2"/>
  <c r="K7" i="2"/>
  <c r="M7" i="2"/>
  <c r="O7" i="2"/>
  <c r="Q7" i="2"/>
  <c r="B7" i="2"/>
  <c r="D7" i="2"/>
  <c r="F7" i="2"/>
  <c r="H7" i="2"/>
  <c r="J7" i="2"/>
  <c r="L7" i="2"/>
  <c r="N7" i="2"/>
  <c r="P7" i="2"/>
  <c r="C40" i="2"/>
  <c r="E40" i="2"/>
  <c r="G40" i="2"/>
  <c r="I40" i="2"/>
  <c r="K40" i="2"/>
  <c r="M40" i="2"/>
  <c r="O40" i="2"/>
  <c r="Q40" i="2"/>
  <c r="B40" i="2"/>
  <c r="D40" i="2"/>
  <c r="F40" i="2"/>
  <c r="H40" i="2"/>
  <c r="J40" i="2"/>
  <c r="L40" i="2"/>
  <c r="N40" i="2"/>
  <c r="P40" i="2"/>
  <c r="C29" i="2"/>
  <c r="E29" i="2"/>
  <c r="G29" i="2"/>
  <c r="I29" i="2"/>
  <c r="K29" i="2"/>
  <c r="M29" i="2"/>
  <c r="O29" i="2"/>
  <c r="Q29" i="2"/>
  <c r="B29" i="2"/>
  <c r="D29" i="2"/>
  <c r="F29" i="2"/>
  <c r="H29" i="2"/>
  <c r="J29" i="2"/>
  <c r="L29" i="2"/>
  <c r="N29" i="2"/>
  <c r="P29" i="2"/>
  <c r="C74" i="2"/>
  <c r="E74" i="2"/>
  <c r="G74" i="2"/>
  <c r="I74" i="2"/>
  <c r="K74" i="2"/>
  <c r="M74" i="2"/>
  <c r="O74" i="2"/>
  <c r="Q74" i="2"/>
  <c r="B74" i="2"/>
  <c r="D74" i="2"/>
  <c r="F74" i="2"/>
  <c r="H74" i="2"/>
  <c r="J74" i="2"/>
  <c r="L74" i="2"/>
  <c r="N74" i="2"/>
  <c r="P74" i="2"/>
  <c r="C78" i="2"/>
  <c r="E78" i="2"/>
  <c r="G78" i="2"/>
  <c r="I78" i="2"/>
  <c r="K78" i="2"/>
  <c r="M78" i="2"/>
  <c r="O78" i="2"/>
  <c r="Q78" i="2"/>
  <c r="B78" i="2"/>
  <c r="D78" i="2"/>
  <c r="F78" i="2"/>
  <c r="H78" i="2"/>
  <c r="J78" i="2"/>
  <c r="L78" i="2"/>
  <c r="N78" i="2"/>
  <c r="P78" i="2"/>
  <c r="C21" i="2"/>
  <c r="E21" i="2"/>
  <c r="G21" i="2"/>
  <c r="I21" i="2"/>
  <c r="K21" i="2"/>
  <c r="M21" i="2"/>
  <c r="O21" i="2"/>
  <c r="Q21" i="2"/>
  <c r="B21" i="2"/>
  <c r="F21" i="2"/>
  <c r="J21" i="2"/>
  <c r="N21" i="2"/>
  <c r="D21" i="2"/>
  <c r="H21" i="2"/>
  <c r="L21" i="2"/>
  <c r="P21" i="2"/>
  <c r="C76" i="2"/>
  <c r="E76" i="2"/>
  <c r="G76" i="2"/>
  <c r="I76" i="2"/>
  <c r="K76" i="2"/>
  <c r="M76" i="2"/>
  <c r="O76" i="2"/>
  <c r="Q76" i="2"/>
  <c r="B76" i="2"/>
  <c r="D76" i="2"/>
  <c r="F76" i="2"/>
  <c r="H76" i="2"/>
  <c r="J76" i="2"/>
  <c r="L76" i="2"/>
  <c r="N76" i="2"/>
  <c r="P76" i="2"/>
  <c r="C28" i="2"/>
  <c r="E28" i="2"/>
  <c r="G28" i="2"/>
  <c r="I28" i="2"/>
  <c r="K28" i="2"/>
  <c r="M28" i="2"/>
  <c r="O28" i="2"/>
  <c r="Q28" i="2"/>
  <c r="B28" i="2"/>
  <c r="D28" i="2"/>
  <c r="F28" i="2"/>
  <c r="H28" i="2"/>
  <c r="J28" i="2"/>
  <c r="L28" i="2"/>
  <c r="N28" i="2"/>
  <c r="P28" i="2"/>
  <c r="C92" i="2"/>
  <c r="E92" i="2"/>
  <c r="G92" i="2"/>
  <c r="I92" i="2"/>
  <c r="K92" i="2"/>
  <c r="M92" i="2"/>
  <c r="O92" i="2"/>
  <c r="Q92" i="2"/>
  <c r="B92" i="2"/>
  <c r="D92" i="2"/>
  <c r="F92" i="2"/>
  <c r="H92" i="2"/>
  <c r="J92" i="2"/>
  <c r="L92" i="2"/>
  <c r="N92" i="2"/>
  <c r="P92" i="2"/>
  <c r="B56" i="2"/>
  <c r="D56" i="2"/>
  <c r="F56" i="2"/>
  <c r="H56" i="2"/>
  <c r="J56" i="2"/>
  <c r="L56" i="2"/>
  <c r="N56" i="2"/>
  <c r="P56" i="2"/>
  <c r="C56" i="2"/>
  <c r="E56" i="2"/>
  <c r="G56" i="2"/>
  <c r="I56" i="2"/>
  <c r="K56" i="2"/>
  <c r="M56" i="2"/>
  <c r="O56" i="2"/>
  <c r="Q56" i="2"/>
  <c r="C84" i="2"/>
  <c r="E84" i="2"/>
  <c r="G84" i="2"/>
  <c r="I84" i="2"/>
  <c r="K84" i="2"/>
  <c r="M84" i="2"/>
  <c r="O84" i="2"/>
  <c r="Q84" i="2"/>
  <c r="B84" i="2"/>
  <c r="D84" i="2"/>
  <c r="F84" i="2"/>
  <c r="H84" i="2"/>
  <c r="J84" i="2"/>
  <c r="L84" i="2"/>
  <c r="N84" i="2"/>
  <c r="P84" i="2"/>
  <c r="C3" i="2"/>
  <c r="E3" i="2"/>
  <c r="G3" i="2"/>
  <c r="I3" i="2"/>
  <c r="K3" i="2"/>
  <c r="M3" i="2"/>
  <c r="O3" i="2"/>
  <c r="Q3" i="2"/>
  <c r="B3" i="2"/>
  <c r="D3" i="2"/>
  <c r="F3" i="2"/>
  <c r="H3" i="2"/>
  <c r="J3" i="2"/>
  <c r="L3" i="2"/>
  <c r="N3" i="2"/>
  <c r="P3" i="2"/>
  <c r="C97" i="2"/>
  <c r="E97" i="2"/>
  <c r="G97" i="2"/>
  <c r="I97" i="2"/>
  <c r="K97" i="2"/>
  <c r="M97" i="2"/>
  <c r="O97" i="2"/>
  <c r="Q97" i="2"/>
  <c r="B97" i="2"/>
  <c r="D97" i="2"/>
  <c r="F97" i="2"/>
  <c r="H97" i="2"/>
  <c r="J97" i="2"/>
  <c r="L97" i="2"/>
  <c r="N97" i="2"/>
  <c r="P97" i="2"/>
  <c r="B62" i="2"/>
  <c r="D62" i="2"/>
  <c r="F62" i="2"/>
  <c r="H62" i="2"/>
  <c r="J62" i="2"/>
  <c r="L62" i="2"/>
  <c r="N62" i="2"/>
  <c r="P62" i="2"/>
  <c r="C62" i="2"/>
  <c r="E62" i="2"/>
  <c r="G62" i="2"/>
  <c r="I62" i="2"/>
  <c r="K62" i="2"/>
  <c r="M62" i="2"/>
  <c r="O62" i="2"/>
  <c r="Q62" i="2"/>
  <c r="C66" i="2"/>
  <c r="E66" i="2"/>
  <c r="G66" i="2"/>
  <c r="I66" i="2"/>
  <c r="K66" i="2"/>
  <c r="M66" i="2"/>
  <c r="O66" i="2"/>
  <c r="Q66" i="2"/>
  <c r="B66" i="2"/>
  <c r="D66" i="2"/>
  <c r="F66" i="2"/>
  <c r="H66" i="2"/>
  <c r="J66" i="2"/>
  <c r="L66" i="2"/>
  <c r="N66" i="2"/>
  <c r="P66" i="2"/>
  <c r="B42" i="2"/>
  <c r="D42" i="2"/>
  <c r="F42" i="2"/>
  <c r="H42" i="2"/>
  <c r="J42" i="2"/>
  <c r="L42" i="2"/>
  <c r="N42" i="2"/>
  <c r="P42" i="2"/>
  <c r="C42" i="2"/>
  <c r="G42" i="2"/>
  <c r="K42" i="2"/>
  <c r="O42" i="2"/>
  <c r="E42" i="2"/>
  <c r="I42" i="2"/>
  <c r="M42" i="2"/>
  <c r="Q42" i="2"/>
  <c r="C5" i="2"/>
  <c r="E5" i="2"/>
  <c r="G5" i="2"/>
  <c r="I5" i="2"/>
  <c r="K5" i="2"/>
  <c r="M5" i="2"/>
  <c r="O5" i="2"/>
  <c r="Q5" i="2"/>
  <c r="B5" i="2"/>
  <c r="D5" i="2"/>
  <c r="F5" i="2"/>
  <c r="H5" i="2"/>
  <c r="J5" i="2"/>
  <c r="L5" i="2"/>
  <c r="N5" i="2"/>
  <c r="P5" i="2"/>
  <c r="B18" i="2"/>
  <c r="D18" i="2"/>
  <c r="F18" i="2"/>
  <c r="H18" i="2"/>
  <c r="J18" i="2"/>
  <c r="L18" i="2"/>
  <c r="N18" i="2"/>
  <c r="P18" i="2"/>
  <c r="C18" i="2"/>
  <c r="E18" i="2"/>
  <c r="G18" i="2"/>
  <c r="I18" i="2"/>
  <c r="K18" i="2"/>
  <c r="M18" i="2"/>
  <c r="O18" i="2"/>
  <c r="Q18" i="2"/>
  <c r="C37" i="2"/>
  <c r="E37" i="2"/>
  <c r="G37" i="2"/>
  <c r="I37" i="2"/>
  <c r="K37" i="2"/>
  <c r="M37" i="2"/>
  <c r="O37" i="2"/>
  <c r="Q37" i="2"/>
  <c r="B37" i="2"/>
  <c r="D37" i="2"/>
  <c r="F37" i="2"/>
  <c r="H37" i="2"/>
  <c r="J37" i="2"/>
  <c r="L37" i="2"/>
  <c r="N37" i="2"/>
  <c r="P37" i="2"/>
  <c r="R36" i="2"/>
  <c r="R30" i="2"/>
  <c r="R7" i="2"/>
  <c r="R40" i="2"/>
  <c r="R29" i="2"/>
  <c r="R74" i="2"/>
  <c r="R78" i="2"/>
  <c r="R21" i="2"/>
  <c r="R76" i="2"/>
  <c r="R28" i="2"/>
  <c r="R92" i="2"/>
  <c r="R56" i="2"/>
  <c r="R84" i="2"/>
  <c r="R3" i="2"/>
  <c r="R97" i="2"/>
  <c r="R62" i="2"/>
  <c r="R66" i="2"/>
  <c r="R42" i="2"/>
  <c r="R5" i="2"/>
  <c r="R18" i="2"/>
  <c r="R37" i="2"/>
  <c r="R24" i="2"/>
  <c r="R98" i="2"/>
  <c r="R48" i="2"/>
  <c r="R68" i="2"/>
  <c r="R16" i="2"/>
  <c r="R6" i="2"/>
  <c r="R4" i="2"/>
  <c r="R60" i="2"/>
  <c r="R93" i="2"/>
  <c r="R69" i="2"/>
  <c r="R47" i="2"/>
  <c r="R75" i="2"/>
  <c r="R44" i="2"/>
  <c r="R43" i="2"/>
  <c r="R8" i="2"/>
  <c r="R41" i="2"/>
  <c r="R85" i="2"/>
  <c r="R31" i="2"/>
  <c r="R46" i="2"/>
  <c r="R55" i="2"/>
  <c r="R90" i="2"/>
  <c r="R52" i="2"/>
  <c r="R83" i="2"/>
  <c r="R54" i="2"/>
</calcChain>
</file>

<file path=xl/sharedStrings.xml><?xml version="1.0" encoding="utf-8"?>
<sst xmlns="http://schemas.openxmlformats.org/spreadsheetml/2006/main" count="205" uniqueCount="64">
  <si>
    <t>дата</t>
  </si>
  <si>
    <t>ТО-1</t>
  </si>
  <si>
    <t>ТО-2</t>
  </si>
  <si>
    <t>ТО-3</t>
  </si>
  <si>
    <t>ТО-4</t>
  </si>
  <si>
    <t>машины</t>
  </si>
  <si>
    <t>Дата</t>
  </si>
  <si>
    <t>сумма</t>
  </si>
  <si>
    <t>№ 01</t>
  </si>
  <si>
    <t>№ 02</t>
  </si>
  <si>
    <t>№ 03</t>
  </si>
  <si>
    <t>№ 04</t>
  </si>
  <si>
    <t>№ 05</t>
  </si>
  <si>
    <t>№ 06</t>
  </si>
  <si>
    <t>№ 07</t>
  </si>
  <si>
    <t>№ 08</t>
  </si>
  <si>
    <t>№ 09</t>
  </si>
  <si>
    <t>№ 10</t>
  </si>
  <si>
    <t>№ 11</t>
  </si>
  <si>
    <t>№ 12</t>
  </si>
  <si>
    <t>№ 15</t>
  </si>
  <si>
    <t>№01.</t>
  </si>
  <si>
    <t>№ 16</t>
  </si>
  <si>
    <t>№16</t>
  </si>
  <si>
    <t>№17</t>
  </si>
  <si>
    <t>№ 14</t>
  </si>
  <si>
    <t>№ 17</t>
  </si>
  <si>
    <t>№18</t>
  </si>
  <si>
    <t>№20</t>
  </si>
  <si>
    <t>МАСЛО SHELL RIMULA R3 15W40 SHELL</t>
  </si>
  <si>
    <t>МАСЛО R3 MULTI 10W30 RIMULA SHELL</t>
  </si>
  <si>
    <t>МАСЛО SHELL RIMULA X 30W SHELL</t>
  </si>
  <si>
    <t>МАСЛО SHELL RIMULA R3 10W SHELL R3 10W</t>
  </si>
  <si>
    <t>СМАЗКА ALVANIA EP(LF)2 SHELL</t>
  </si>
  <si>
    <t>СМАЗКА STAMINA HDS 2 SHELL</t>
  </si>
  <si>
    <t>ФРАКЦИЯ АЛЬДЕГИДНАЯ</t>
  </si>
  <si>
    <t>АНТИФРИЗ FELIX</t>
  </si>
  <si>
    <t>КИСЛОРОД ГОСТ 5583-78</t>
  </si>
  <si>
    <t>ГАЗ СЖИЖЕННЫЙ ГОСТ 20448-90</t>
  </si>
  <si>
    <t>ГАЗ, АЗОТ</t>
  </si>
  <si>
    <t>ПОЛОТНО ОБТИРОЧНОЕ</t>
  </si>
  <si>
    <t>ЭЛЕКТРОД СВАР. УОНИ-13/55 D4 ГОСТ9466</t>
  </si>
  <si>
    <t>ЭЛЕКТРОД СВАР. УОНИ-13/55 D3 ГОСТ9466</t>
  </si>
  <si>
    <t>ЭМАЛЬ НЦ-132 ЧЕРН. ГОСТ 6631-74</t>
  </si>
  <si>
    <t>ЭМАЛЬ НЦ 132 СЕРАЯ</t>
  </si>
  <si>
    <t>ЭМАЛЬ НЦ 132 ЖЕЛТАЯ</t>
  </si>
  <si>
    <t>итого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</si>
  <si>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</si>
  <si>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</si>
  <si>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</si>
  <si>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</si>
  <si>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</si>
  <si>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</si>
  <si>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</si>
  <si>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</si>
  <si>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</si>
  <si>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</si>
  <si>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</si>
  <si>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</si>
  <si>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10W30</t>
  </si>
  <si>
    <t>10W</t>
  </si>
  <si>
    <t>15W40</t>
  </si>
  <si>
    <t>месяц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</si>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</sst>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;@"/>
    <numFmt numFmtId="165" formatCode="dd/mm/yy;@"/>
  </numFmts>
  <fonts count="8" x14ac:knownFonts="1">
    <font>
      <sz val="12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color rgb="FF444444"/>
      <name val="Verdana"/>
      <family val="2"/>
      <charset val="204"/>
    </font>
    <font>
      <sz val="12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FFFF00"/>
      <name val="Times New Roman"/>
      <family val="2"/>
      <charset val="204"/>
    </font>
    <font>
      <sz val="12"/>
      <color rgb="FF00B050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33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0" fillId="2" borderId="0" xfId="0" applyFill="1"/>
    <xf numFmtId="0" fontId="0" fillId="4" borderId="0" xfId="0" applyFill="1"/>
    <xf numFmtId="0" fontId="0" fillId="3" borderId="0" xfId="0" applyFill="1"/>
    <xf numFmtId="0" fontId="0" fillId="5" borderId="0" xfId="0" applyFill="1"/>
    <xf numFmtId="0" fontId="0" fillId="0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0" fillId="0" borderId="4" xfId="0" applyBorder="1"/>
    <xf numFmtId="1" fontId="0" fillId="0" borderId="0" xfId="0" applyNumberFormat="1" applyAlignment="1">
      <alignment horizontal="right"/>
    </xf>
    <xf numFmtId="1" fontId="0" fillId="0" borderId="3" xfId="0" applyNumberFormat="1" applyBorder="1"/>
    <xf numFmtId="1" fontId="0" fillId="0" borderId="4" xfId="0" applyNumberFormat="1" applyBorder="1"/>
    <xf numFmtId="1" fontId="0" fillId="0" borderId="1" xfId="0" applyNumberFormat="1" applyBorder="1"/>
    <xf numFmtId="1" fontId="0" fillId="0" borderId="5" xfId="0" applyNumberFormat="1" applyBorder="1"/>
    <xf numFmtId="1" fontId="0" fillId="0" borderId="0" xfId="0" applyNumberFormat="1"/>
    <xf numFmtId="0" fontId="0" fillId="0" borderId="0" xfId="0" applyFill="1" applyAlignment="1">
      <alignment horizontal="right"/>
    </xf>
    <xf numFmtId="164" fontId="0" fillId="0" borderId="1" xfId="0" applyNumberFormat="1" applyFill="1" applyBorder="1"/>
    <xf numFmtId="164" fontId="0" fillId="0" borderId="0" xfId="0" applyNumberFormat="1" applyFill="1"/>
    <xf numFmtId="165" fontId="2" fillId="0" borderId="0" xfId="0" applyNumberFormat="1" applyFont="1" applyFill="1"/>
    <xf numFmtId="0" fontId="2" fillId="0" borderId="0" xfId="0" applyFont="1"/>
    <xf numFmtId="165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/>
    <xf numFmtId="165" fontId="2" fillId="0" borderId="0" xfId="0" applyNumberFormat="1" applyFont="1"/>
    <xf numFmtId="164" fontId="4" fillId="0" borderId="1" xfId="0" applyNumberFormat="1" applyFont="1" applyFill="1" applyBorder="1"/>
    <xf numFmtId="0" fontId="4" fillId="0" borderId="0" xfId="0" applyFont="1"/>
    <xf numFmtId="0" fontId="4" fillId="0" borderId="1" xfId="0" applyFont="1" applyBorder="1"/>
    <xf numFmtId="0" fontId="5" fillId="0" borderId="1" xfId="0" applyFont="1" applyFill="1" applyBorder="1"/>
    <xf numFmtId="0" fontId="6" fillId="0" borderId="1" xfId="0" applyFont="1" applyFill="1" applyBorder="1"/>
    <xf numFmtId="0" fontId="7" fillId="0" borderId="1" xfId="0" applyFont="1" applyFill="1" applyBorder="1"/>
    <xf numFmtId="0" fontId="2" fillId="0" borderId="2" xfId="0" applyFont="1" applyFill="1" applyBorder="1" applyAlignment="1">
      <alignment horizontal="center"/>
    </xf>
  </cellXfs>
  <cellStyles count="1">
    <cellStyle name="Обычный" xfId="0" builtinId="0"/>
  </cellStyles>
  <dxfs count="17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FF0000"/>
      <color rgb="FF3366FF"/>
      <color rgb="FFFF3300"/>
      <color rgb="FF99FF99"/>
      <color rgb="FFFF5050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I33"/>
  <sheetViews>
    <sheetView zoomScaleNormal="100" workbookViewId="0">
      <pane ySplit="1" topLeftCell="A2" activePane="bottomLeft" state="frozen"/>
      <selection pane="bottomLeft" activeCell="C35" sqref="C35"/>
    </sheetView>
  </sheetViews>
  <sheetFormatPr defaultRowHeight="15.75" x14ac:dyDescent="0.25"/>
  <cols>
    <col min="1" max="1" width="10.375" style="18" customWidth="1"/>
    <col min="2" max="2" width="6.5" style="1" customWidth="1"/>
    <col min="3" max="3" width="5.625" style="1" customWidth="1"/>
    <col min="4" max="15" width="5.625" customWidth="1"/>
    <col min="16" max="17" width="5.625" hidden="1" customWidth="1"/>
    <col min="19" max="19" width="2.75" customWidth="1"/>
    <col min="20" max="35" width="2.625" customWidth="1"/>
    <col min="36" max="36" width="9" customWidth="1"/>
    <col min="38" max="38" width="12.875" customWidth="1"/>
  </cols>
  <sheetData>
    <row r="1" spans="1:35" x14ac:dyDescent="0.25">
      <c r="A1" s="17" t="s">
        <v>0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6" t="s">
        <v>19</v>
      </c>
      <c r="N1" s="6" t="s">
        <v>20</v>
      </c>
      <c r="O1" s="6" t="s">
        <v>22</v>
      </c>
      <c r="P1" s="6" t="s">
        <v>25</v>
      </c>
      <c r="Q1" s="6" t="s">
        <v>26</v>
      </c>
      <c r="S1" s="7">
        <v>1</v>
      </c>
      <c r="T1" s="7">
        <v>2</v>
      </c>
      <c r="U1" s="7">
        <v>3</v>
      </c>
      <c r="V1" s="7">
        <v>4</v>
      </c>
      <c r="W1" s="7">
        <v>5</v>
      </c>
      <c r="X1" s="7">
        <v>6</v>
      </c>
      <c r="Y1" s="7">
        <v>7</v>
      </c>
      <c r="Z1" s="7">
        <v>8</v>
      </c>
      <c r="AA1" s="7">
        <v>9</v>
      </c>
      <c r="AB1" s="7">
        <v>10</v>
      </c>
      <c r="AC1" s="7">
        <v>11</v>
      </c>
      <c r="AD1" s="7">
        <v>12</v>
      </c>
      <c r="AE1" s="7">
        <v>15</v>
      </c>
      <c r="AF1" s="7">
        <v>16</v>
      </c>
      <c r="AG1" s="7">
        <v>14</v>
      </c>
      <c r="AH1" s="7">
        <v>17</v>
      </c>
      <c r="AI1" s="7" t="s">
        <v>7</v>
      </c>
    </row>
    <row r="2" spans="1:35" x14ac:dyDescent="0.25">
      <c r="A2" s="17">
        <v>42004</v>
      </c>
      <c r="B2" s="6">
        <v>27911</v>
      </c>
      <c r="C2" s="6">
        <v>29221</v>
      </c>
      <c r="D2" s="6">
        <v>28025</v>
      </c>
      <c r="E2" s="6">
        <v>28076</v>
      </c>
      <c r="F2" s="6">
        <v>29264</v>
      </c>
      <c r="G2" s="6">
        <v>18623</v>
      </c>
      <c r="H2" s="6">
        <v>25763</v>
      </c>
      <c r="I2" s="6">
        <v>28328</v>
      </c>
      <c r="J2" s="6">
        <v>25685</v>
      </c>
      <c r="K2" s="6">
        <v>24994</v>
      </c>
      <c r="L2" s="6">
        <v>26329</v>
      </c>
      <c r="M2" s="6">
        <v>24652</v>
      </c>
      <c r="N2" s="6">
        <v>10406</v>
      </c>
      <c r="O2" s="6">
        <v>7047</v>
      </c>
      <c r="P2" s="6">
        <f>SUMPRODUCT(MAX(P$1:P1)+22)</f>
        <v>22</v>
      </c>
      <c r="Q2" s="6">
        <f>SUMPRODUCT(MAX(Q$1:Q1)+22)</f>
        <v>22</v>
      </c>
      <c r="S2" s="7">
        <f>SUM(--(ABS(MROUND(B2,{250,500,1000,2000})-B2)&lt;=9))</f>
        <v>0</v>
      </c>
      <c r="T2" s="7">
        <f>SUM(--(ABS(MROUND(C2,{250,500,1000,2000})-C2)&lt;=9))</f>
        <v>0</v>
      </c>
      <c r="U2" s="7">
        <f>SUM(--(ABS(MROUND(D2,{250,500,1000,2000})-D2)&lt;=9))</f>
        <v>0</v>
      </c>
      <c r="V2" s="7">
        <f>SUM(--(ABS(MROUND(E2,{250,500,1000,2000})-E2)&lt;=9))</f>
        <v>0</v>
      </c>
      <c r="W2" s="7">
        <f>SUM(--(ABS(MROUND(F2,{250,500,1000,2000})-F2)&lt;=9))</f>
        <v>0</v>
      </c>
      <c r="X2" s="7">
        <f>SUM(--(ABS(MROUND(G2,{250,500,1000,2000})-G2)&lt;=9))</f>
        <v>0</v>
      </c>
      <c r="Y2" s="7">
        <f>SUM(--(ABS(MROUND(H2,{250,500,1000,2000})-H2)&lt;=9))</f>
        <v>0</v>
      </c>
      <c r="Z2" s="7">
        <f>SUM(--(ABS(MROUND(I2,{250,500,1000,2000})-I2)&lt;=9))</f>
        <v>0</v>
      </c>
      <c r="AA2" s="7">
        <f>SUM(--(ABS(MROUND(J2,{250,500,1000,2000})-J2)&lt;=9))</f>
        <v>0</v>
      </c>
      <c r="AB2" s="7">
        <f>SUM(--(ABS(MROUND(K2,{250,500,1000,2000})-K2)&lt;=9))</f>
        <v>3</v>
      </c>
      <c r="AC2" s="7">
        <f>SUM(--(ABS(MROUND(L2,{250,500,1000,2000})-L2)&lt;=9))</f>
        <v>0</v>
      </c>
      <c r="AD2" s="7">
        <f>SUM(--(ABS(MROUND(M2,{250,500,1000,2000})-M2)&lt;=9))</f>
        <v>0</v>
      </c>
      <c r="AE2" s="7">
        <f>SUM(--(ABS(MROUND(N2,{250,500,1000,2000})-N2)&lt;=9))</f>
        <v>0</v>
      </c>
      <c r="AF2" s="7">
        <f>SUM(--(ABS(MROUND(O2,{250,500,1000,2000})-O2)&lt;=9))</f>
        <v>0</v>
      </c>
      <c r="AG2" s="7">
        <f>SUM(--(ABS(MROUND(P2,{250,500,1000,2000})-P2)&lt;=9))</f>
        <v>0</v>
      </c>
      <c r="AH2" s="7">
        <f>SUM(--(ABS(MROUND(Q2,{250,500,1000,2000})-Q2)&lt;=9))</f>
        <v>0</v>
      </c>
      <c r="AI2">
        <f t="shared" ref="AI2:AI22" si="0">SUMIF($B$1:$AH$1,"&gt;0",B2:AH2)</f>
        <v>3</v>
      </c>
    </row>
    <row r="3" spans="1:35" x14ac:dyDescent="0.25">
      <c r="A3" s="17">
        <v>42005</v>
      </c>
      <c r="B3" s="6">
        <v>27934</v>
      </c>
      <c r="C3" s="6" t="s">
        <v>63</v>
      </c>
      <c r="D3" s="6" t="s">
        <v>63</v>
      </c>
      <c r="E3" s="6" t="s">
        <v>63</v>
      </c>
      <c r="F3" s="6">
        <v>29288</v>
      </c>
      <c r="G3" s="6">
        <v>18647</v>
      </c>
      <c r="H3" s="6">
        <v>25786</v>
      </c>
      <c r="I3" s="6">
        <v>28351</v>
      </c>
      <c r="J3" s="6">
        <v>25708</v>
      </c>
      <c r="K3" s="6">
        <v>25017</v>
      </c>
      <c r="L3" s="6">
        <v>26353</v>
      </c>
      <c r="M3" s="6">
        <v>24673</v>
      </c>
      <c r="N3" s="6">
        <v>10429</v>
      </c>
      <c r="O3" s="6">
        <v>7070</v>
      </c>
      <c r="P3" s="6">
        <f>SUMPRODUCT(MAX(P$2:P2)+22)</f>
        <v>44</v>
      </c>
      <c r="Q3" s="6">
        <f>SUMPRODUCT(MAX(Q$2:Q2)+22)</f>
        <v>44</v>
      </c>
      <c r="S3" s="7">
        <f>SUM(--(ABS(MROUND(B3,{250,500,1000,2000})-B3)&lt;=9))</f>
        <v>0</v>
      </c>
      <c r="T3" s="7" t="e">
        <f>SUM(--(ABS(MROUND(C3,{250,500,1000,2000})-C3)&lt;=9))</f>
        <v>#VALUE!</v>
      </c>
      <c r="U3" s="7" t="e">
        <f>SUM(--(ABS(MROUND(D3,{250,500,1000,2000})-D3)&lt;=9))</f>
        <v>#VALUE!</v>
      </c>
      <c r="V3" s="7" t="e">
        <f>SUM(--(ABS(MROUND(E3,{250,500,1000,2000})-E3)&lt;=9))</f>
        <v>#VALUE!</v>
      </c>
      <c r="W3" s="7">
        <f>SUM(--(ABS(MROUND(F3,{250,500,1000,2000})-F3)&lt;=9))</f>
        <v>0</v>
      </c>
      <c r="X3" s="7">
        <f>SUM(--(ABS(MROUND(G3,{250,500,1000,2000})-G3)&lt;=9))</f>
        <v>0</v>
      </c>
      <c r="Y3" s="7">
        <f>SUM(--(ABS(MROUND(H3,{250,500,1000,2000})-H3)&lt;=9))</f>
        <v>0</v>
      </c>
      <c r="Z3" s="7">
        <f>SUM(--(ABS(MROUND(I3,{250,500,1000,2000})-I3)&lt;=9))</f>
        <v>0</v>
      </c>
      <c r="AA3" s="7">
        <f>SUM(--(ABS(MROUND(J3,{250,500,1000,2000})-J3)&lt;=9))</f>
        <v>0</v>
      </c>
      <c r="AB3" s="7">
        <f>SUM(--(ABS(MROUND(K3,{250,500,1000,2000})-K3)&lt;=9))</f>
        <v>0</v>
      </c>
      <c r="AC3" s="7">
        <f>SUM(--(ABS(MROUND(L3,{250,500,1000,2000})-L3)&lt;=9))</f>
        <v>0</v>
      </c>
      <c r="AD3" s="7">
        <f>SUM(--(ABS(MROUND(M3,{250,500,1000,2000})-M3)&lt;=9))</f>
        <v>0</v>
      </c>
      <c r="AE3" s="7">
        <f>SUM(--(ABS(MROUND(N3,{250,500,1000,2000})-N3)&lt;=9))</f>
        <v>0</v>
      </c>
      <c r="AF3" s="7">
        <f>SUM(--(ABS(MROUND(O3,{250,500,1000,2000})-O3)&lt;=9))</f>
        <v>0</v>
      </c>
      <c r="AG3" s="7">
        <f>SUM(--(ABS(MROUND(P3,{250,500,1000,2000})-P3)&lt;=9))</f>
        <v>0</v>
      </c>
      <c r="AH3" s="7">
        <f>SUM(--(ABS(MROUND(Q3,{250,500,1000,2000})-Q3)&lt;=9))</f>
        <v>0</v>
      </c>
      <c r="AI3" t="e">
        <f t="shared" si="0"/>
        <v>#VALUE!</v>
      </c>
    </row>
    <row r="4" spans="1:35" x14ac:dyDescent="0.25">
      <c r="A4" s="17">
        <v>42006</v>
      </c>
      <c r="B4" s="6">
        <v>27956</v>
      </c>
      <c r="C4" s="6" t="s">
        <v>63</v>
      </c>
      <c r="D4" s="6" t="s">
        <v>63</v>
      </c>
      <c r="E4" s="6" t="s">
        <v>63</v>
      </c>
      <c r="F4" s="6">
        <f>SUMPRODUCT(MAX(F$2:F3)+22)</f>
        <v>29310</v>
      </c>
      <c r="G4" s="6">
        <v>18670</v>
      </c>
      <c r="H4" s="29">
        <v>25807</v>
      </c>
      <c r="I4" s="6">
        <v>28374</v>
      </c>
      <c r="J4" s="6">
        <v>25731</v>
      </c>
      <c r="K4" s="6">
        <v>25041</v>
      </c>
      <c r="L4" s="6" t="s">
        <v>63</v>
      </c>
      <c r="M4" s="6">
        <v>24696</v>
      </c>
      <c r="N4" s="6">
        <f>SUMPRODUCT(MAX(N$2:N3)+22)</f>
        <v>10451</v>
      </c>
      <c r="O4" s="6">
        <v>7092</v>
      </c>
      <c r="P4" s="6">
        <f>SUMPRODUCT(MAX(P$2:P3)+22)</f>
        <v>66</v>
      </c>
      <c r="Q4" s="6">
        <f>SUMPRODUCT(MAX(Q$2:Q3)+22)</f>
        <v>66</v>
      </c>
      <c r="S4" s="7">
        <f>SUM(--(ABS(MROUND(B4,{250,500,1000,2000})-B4)&lt;=9))</f>
        <v>0</v>
      </c>
      <c r="T4" s="7" t="e">
        <f>SUM(--(ABS(MROUND(C4,{250,500,1000,2000})-C4)&lt;=9))</f>
        <v>#VALUE!</v>
      </c>
      <c r="U4" s="7" t="e">
        <f>SUM(--(ABS(MROUND(D4,{250,500,1000,2000})-D4)&lt;=9))</f>
        <v>#VALUE!</v>
      </c>
      <c r="V4" s="7" t="e">
        <f>SUM(--(ABS(MROUND(E4,{250,500,1000,2000})-E4)&lt;=9))</f>
        <v>#VALUE!</v>
      </c>
      <c r="W4" s="7">
        <f>SUM(--(ABS(MROUND(F4,{250,500,1000,2000})-F4)&lt;=9))</f>
        <v>0</v>
      </c>
      <c r="X4" s="7">
        <f>SUM(--(ABS(MROUND(G4,{250,500,1000,2000})-G4)&lt;=9))</f>
        <v>0</v>
      </c>
      <c r="Y4" s="7">
        <f>SUM(--(ABS(MROUND(H4,{250,500,1000,2000})-H4)&lt;=9))</f>
        <v>0</v>
      </c>
      <c r="Z4" s="7">
        <f>SUM(--(ABS(MROUND(I4,{250,500,1000,2000})-I4)&lt;=9))</f>
        <v>0</v>
      </c>
      <c r="AA4" s="7">
        <f>SUM(--(ABS(MROUND(J4,{250,500,1000,2000})-J4)&lt;=9))</f>
        <v>0</v>
      </c>
      <c r="AB4" s="7">
        <f>SUM(--(ABS(MROUND(K4,{250,500,1000,2000})-K4)&lt;=9))</f>
        <v>0</v>
      </c>
      <c r="AC4" s="7" t="e">
        <f>SUM(--(ABS(MROUND(L4,{250,500,1000,2000})-L4)&lt;=9))</f>
        <v>#VALUE!</v>
      </c>
      <c r="AD4" s="7">
        <f>SUM(--(ABS(MROUND(M4,{250,500,1000,2000})-M4)&lt;=9))</f>
        <v>0</v>
      </c>
      <c r="AE4" s="7">
        <f>SUM(--(ABS(MROUND(N4,{250,500,1000,2000})-N4)&lt;=9))</f>
        <v>0</v>
      </c>
      <c r="AF4" s="7">
        <f>SUM(--(ABS(MROUND(O4,{250,500,1000,2000})-O4)&lt;=9))</f>
        <v>0</v>
      </c>
      <c r="AG4" s="7">
        <f>SUM(--(ABS(MROUND(P4,{250,500,1000,2000})-P4)&lt;=9))</f>
        <v>0</v>
      </c>
      <c r="AH4" s="7">
        <f>SUM(--(ABS(MROUND(Q4,{250,500,1000,2000})-Q4)&lt;=9))</f>
        <v>0</v>
      </c>
      <c r="AI4" t="e">
        <f t="shared" si="0"/>
        <v>#VALUE!</v>
      </c>
    </row>
    <row r="5" spans="1:35" x14ac:dyDescent="0.25">
      <c r="A5" s="17">
        <v>42007</v>
      </c>
      <c r="B5" s="28">
        <v>27980</v>
      </c>
      <c r="C5" s="6" t="s">
        <v>63</v>
      </c>
      <c r="D5" s="6" t="s">
        <v>63</v>
      </c>
      <c r="E5" s="6" t="s">
        <v>63</v>
      </c>
      <c r="F5" s="6">
        <f>SUMPRODUCT(MAX(F$2:F4)+22)</f>
        <v>29332</v>
      </c>
      <c r="G5" s="6">
        <v>18693</v>
      </c>
      <c r="H5" s="6">
        <v>25830</v>
      </c>
      <c r="I5" s="6">
        <v>28398</v>
      </c>
      <c r="J5" s="6">
        <v>25754</v>
      </c>
      <c r="K5" s="6">
        <v>25062</v>
      </c>
      <c r="L5" s="6" t="s">
        <v>63</v>
      </c>
      <c r="M5" s="6">
        <v>24719</v>
      </c>
      <c r="N5" s="30">
        <v>10475</v>
      </c>
      <c r="O5" s="6">
        <v>7117</v>
      </c>
      <c r="P5" s="6">
        <f>SUMPRODUCT(MAX(P$2:P4)+22)</f>
        <v>88</v>
      </c>
      <c r="Q5" s="6">
        <f>SUMPRODUCT(MAX(Q$2:Q4)+22)</f>
        <v>88</v>
      </c>
      <c r="S5" s="7">
        <f>SUM(--(ABS(MROUND(B5,{250,500,1000,2000})-B5)&lt;=9))</f>
        <v>0</v>
      </c>
      <c r="T5" s="7" t="e">
        <f>SUM(--(ABS(MROUND(C5,{250,500,1000,2000})-C5)&lt;=9))</f>
        <v>#VALUE!</v>
      </c>
      <c r="U5" s="7" t="e">
        <f>SUM(--(ABS(MROUND(D5,{250,500,1000,2000})-D5)&lt;=9))</f>
        <v>#VALUE!</v>
      </c>
      <c r="V5" s="7" t="e">
        <f>SUM(--(ABS(MROUND(E5,{250,500,1000,2000})-E5)&lt;=9))</f>
        <v>#VALUE!</v>
      </c>
      <c r="W5" s="7">
        <f>SUM(--(ABS(MROUND(F5,{250,500,1000,2000})-F5)&lt;=9))</f>
        <v>0</v>
      </c>
      <c r="X5" s="7">
        <f>SUM(--(ABS(MROUND(G5,{250,500,1000,2000})-G5)&lt;=9))</f>
        <v>0</v>
      </c>
      <c r="Y5" s="7">
        <f>SUM(--(ABS(MROUND(H5,{250,500,1000,2000})-H5)&lt;=9))</f>
        <v>0</v>
      </c>
      <c r="Z5" s="7">
        <f>SUM(--(ABS(MROUND(I5,{250,500,1000,2000})-I5)&lt;=9))</f>
        <v>0</v>
      </c>
      <c r="AA5" s="7">
        <f>SUM(--(ABS(MROUND(J5,{250,500,1000,2000})-J5)&lt;=9))</f>
        <v>1</v>
      </c>
      <c r="AB5" s="7">
        <f>SUM(--(ABS(MROUND(K5,{250,500,1000,2000})-K5)&lt;=9))</f>
        <v>0</v>
      </c>
      <c r="AC5" s="7" t="e">
        <f>SUM(--(ABS(MROUND(L5,{250,500,1000,2000})-L5)&lt;=9))</f>
        <v>#VALUE!</v>
      </c>
      <c r="AD5" s="7">
        <f>SUM(--(ABS(MROUND(M5,{250,500,1000,2000})-M5)&lt;=9))</f>
        <v>0</v>
      </c>
      <c r="AE5" s="7">
        <f>SUM(--(ABS(MROUND(N5,{250,500,1000,2000})-N5)&lt;=9))</f>
        <v>0</v>
      </c>
      <c r="AF5" s="7">
        <f>SUM(--(ABS(MROUND(O5,{250,500,1000,2000})-O5)&lt;=9))</f>
        <v>0</v>
      </c>
      <c r="AG5" s="7">
        <f>SUM(--(ABS(MROUND(P5,{250,500,1000,2000})-P5)&lt;=9))</f>
        <v>0</v>
      </c>
      <c r="AH5" s="7">
        <f>SUM(--(ABS(MROUND(Q5,{250,500,1000,2000})-Q5)&lt;=9))</f>
        <v>0</v>
      </c>
      <c r="AI5" t="e">
        <f t="shared" si="0"/>
        <v>#VALUE!</v>
      </c>
    </row>
    <row r="6" spans="1:35" x14ac:dyDescent="0.25">
      <c r="A6" s="17">
        <v>42008</v>
      </c>
      <c r="B6" s="6">
        <v>28004</v>
      </c>
      <c r="C6" s="6" t="s">
        <v>63</v>
      </c>
      <c r="D6" s="6" t="s">
        <v>63</v>
      </c>
      <c r="E6" s="6" t="s">
        <v>63</v>
      </c>
      <c r="F6" s="6" t="s">
        <v>63</v>
      </c>
      <c r="G6" s="6">
        <v>18716</v>
      </c>
      <c r="H6" s="6">
        <v>25854</v>
      </c>
      <c r="I6" s="6">
        <v>28422</v>
      </c>
      <c r="J6" s="6">
        <v>25777</v>
      </c>
      <c r="K6" s="6">
        <f>SUMPRODUCT(MAX(K$2:K5)+22)</f>
        <v>25084</v>
      </c>
      <c r="L6" s="6">
        <v>26376</v>
      </c>
      <c r="M6" s="6">
        <v>24743</v>
      </c>
      <c r="N6" s="6">
        <v>10494</v>
      </c>
      <c r="O6" s="6">
        <v>7141</v>
      </c>
      <c r="P6" s="6">
        <f>SUMPRODUCT(MAX(P$2:P5)+22)</f>
        <v>110</v>
      </c>
      <c r="Q6" s="6">
        <f>SUMPRODUCT(MAX(Q$2:Q5)+22)</f>
        <v>110</v>
      </c>
      <c r="S6" s="7">
        <f>SUM(--(ABS(MROUND(B6,{250,500,1000,2000})-B6)&lt;=9))</f>
        <v>4</v>
      </c>
      <c r="T6" s="7" t="e">
        <f>SUM(--(ABS(MROUND(C6,{250,500,1000,2000})-C6)&lt;=9))</f>
        <v>#VALUE!</v>
      </c>
      <c r="U6" s="7" t="e">
        <f>SUM(--(ABS(MROUND(D6,{250,500,1000,2000})-D6)&lt;=9))</f>
        <v>#VALUE!</v>
      </c>
      <c r="V6" s="7" t="e">
        <f>SUM(--(ABS(MROUND(E6,{250,500,1000,2000})-E6)&lt;=9))</f>
        <v>#VALUE!</v>
      </c>
      <c r="W6" s="7" t="e">
        <f>SUM(--(ABS(MROUND(F6,{250,500,1000,2000})-F6)&lt;=9))</f>
        <v>#VALUE!</v>
      </c>
      <c r="X6" s="7">
        <f>SUM(--(ABS(MROUND(G6,{250,500,1000,2000})-G6)&lt;=9))</f>
        <v>0</v>
      </c>
      <c r="Y6" s="7">
        <f>SUM(--(ABS(MROUND(H6,{250,500,1000,2000})-H6)&lt;=9))</f>
        <v>0</v>
      </c>
      <c r="Z6" s="7">
        <f>SUM(--(ABS(MROUND(I6,{250,500,1000,2000})-I6)&lt;=9))</f>
        <v>0</v>
      </c>
      <c r="AA6" s="7">
        <f>SUM(--(ABS(MROUND(J6,{250,500,1000,2000})-J6)&lt;=9))</f>
        <v>0</v>
      </c>
      <c r="AB6" s="7">
        <f>SUM(--(ABS(MROUND(K6,{250,500,1000,2000})-K6)&lt;=9))</f>
        <v>0</v>
      </c>
      <c r="AC6" s="7">
        <f>SUM(--(ABS(MROUND(L6,{250,500,1000,2000})-L6)&lt;=9))</f>
        <v>0</v>
      </c>
      <c r="AD6" s="7">
        <f>SUM(--(ABS(MROUND(M6,{250,500,1000,2000})-M6)&lt;=9))</f>
        <v>1</v>
      </c>
      <c r="AE6" s="7">
        <f>SUM(--(ABS(MROUND(N6,{250,500,1000,2000})-N6)&lt;=9))</f>
        <v>2</v>
      </c>
      <c r="AF6" s="7">
        <f>SUM(--(ABS(MROUND(O6,{250,500,1000,2000})-O6)&lt;=9))</f>
        <v>0</v>
      </c>
      <c r="AG6" s="7">
        <f>SUM(--(ABS(MROUND(P6,{250,500,1000,2000})-P6)&lt;=9))</f>
        <v>0</v>
      </c>
      <c r="AH6" s="7">
        <f>SUM(--(ABS(MROUND(Q6,{250,500,1000,2000})-Q6)&lt;=9))</f>
        <v>0</v>
      </c>
      <c r="AI6" t="e">
        <f t="shared" si="0"/>
        <v>#VALUE!</v>
      </c>
    </row>
    <row r="7" spans="1:35" x14ac:dyDescent="0.25">
      <c r="A7" s="17">
        <v>42009</v>
      </c>
      <c r="B7" s="6">
        <v>28016</v>
      </c>
      <c r="C7" s="6" t="s">
        <v>63</v>
      </c>
      <c r="D7" s="6" t="s">
        <v>63</v>
      </c>
      <c r="E7" s="6" t="s">
        <v>63</v>
      </c>
      <c r="F7" s="6">
        <v>29355</v>
      </c>
      <c r="G7" s="6" t="s">
        <v>63</v>
      </c>
      <c r="H7" s="6">
        <v>25570</v>
      </c>
      <c r="I7" s="6">
        <v>28444</v>
      </c>
      <c r="J7" s="6">
        <v>25801</v>
      </c>
      <c r="K7" s="6">
        <v>25108</v>
      </c>
      <c r="L7" s="6">
        <v>26399</v>
      </c>
      <c r="M7" s="6">
        <v>24767</v>
      </c>
      <c r="N7" s="6">
        <v>10517</v>
      </c>
      <c r="O7" s="6">
        <v>7165</v>
      </c>
      <c r="P7" s="6">
        <f>SUMPRODUCT(MAX(P$2:P6)+22)</f>
        <v>132</v>
      </c>
      <c r="Q7" s="6">
        <f>SUMPRODUCT(MAX(Q$2:Q6)+22)</f>
        <v>132</v>
      </c>
      <c r="S7" s="7">
        <f>SUM(--(ABS(MROUND(B7,{250,500,1000,2000})-B7)&lt;=9))</f>
        <v>0</v>
      </c>
      <c r="T7" s="7" t="e">
        <f>SUM(--(ABS(MROUND(C7,{250,500,1000,2000})-C7)&lt;=9))</f>
        <v>#VALUE!</v>
      </c>
      <c r="U7" s="7" t="e">
        <f>SUM(--(ABS(MROUND(D7,{250,500,1000,2000})-D7)&lt;=9))</f>
        <v>#VALUE!</v>
      </c>
      <c r="V7" s="7" t="e">
        <f>SUM(--(ABS(MROUND(E7,{250,500,1000,2000})-E7)&lt;=9))</f>
        <v>#VALUE!</v>
      </c>
      <c r="W7" s="7">
        <f>SUM(--(ABS(MROUND(F7,{250,500,1000,2000})-F7)&lt;=9))</f>
        <v>0</v>
      </c>
      <c r="X7" s="7" t="e">
        <f>SUM(--(ABS(MROUND(G7,{250,500,1000,2000})-G7)&lt;=9))</f>
        <v>#VALUE!</v>
      </c>
      <c r="Y7" s="7">
        <f>SUM(--(ABS(MROUND(H7,{250,500,1000,2000})-H7)&lt;=9))</f>
        <v>0</v>
      </c>
      <c r="Z7" s="7">
        <f>SUM(--(ABS(MROUND(I7,{250,500,1000,2000})-I7)&lt;=9))</f>
        <v>0</v>
      </c>
      <c r="AA7" s="7">
        <f>SUM(--(ABS(MROUND(J7,{250,500,1000,2000})-J7)&lt;=9))</f>
        <v>0</v>
      </c>
      <c r="AB7" s="7">
        <f>SUM(--(ABS(MROUND(K7,{250,500,1000,2000})-K7)&lt;=9))</f>
        <v>0</v>
      </c>
      <c r="AC7" s="7">
        <f>SUM(--(ABS(MROUND(L7,{250,500,1000,2000})-L7)&lt;=9))</f>
        <v>0</v>
      </c>
      <c r="AD7" s="7">
        <f>SUM(--(ABS(MROUND(M7,{250,500,1000,2000})-M7)&lt;=9))</f>
        <v>0</v>
      </c>
      <c r="AE7" s="7">
        <f>SUM(--(ABS(MROUND(N7,{250,500,1000,2000})-N7)&lt;=9))</f>
        <v>0</v>
      </c>
      <c r="AF7" s="7">
        <f>SUM(--(ABS(MROUND(O7,{250,500,1000,2000})-O7)&lt;=9))</f>
        <v>0</v>
      </c>
      <c r="AG7" s="7">
        <f>SUM(--(ABS(MROUND(P7,{250,500,1000,2000})-P7)&lt;=9))</f>
        <v>0</v>
      </c>
      <c r="AH7" s="7">
        <f>SUM(--(ABS(MROUND(Q7,{250,500,1000,2000})-Q7)&lt;=9))</f>
        <v>0</v>
      </c>
      <c r="AI7" t="e">
        <f t="shared" si="0"/>
        <v>#VALUE!</v>
      </c>
    </row>
    <row r="8" spans="1:35" x14ac:dyDescent="0.25">
      <c r="A8" s="17">
        <v>42010</v>
      </c>
      <c r="B8" s="6" t="s">
        <v>63</v>
      </c>
      <c r="C8" s="6" t="s">
        <v>63</v>
      </c>
      <c r="D8" s="6" t="s">
        <v>63</v>
      </c>
      <c r="E8" s="6" t="s">
        <v>63</v>
      </c>
      <c r="F8" s="6">
        <v>29376</v>
      </c>
      <c r="G8" s="6">
        <v>18772</v>
      </c>
      <c r="H8" s="6">
        <v>25882</v>
      </c>
      <c r="I8" s="6">
        <v>28464</v>
      </c>
      <c r="J8" s="6">
        <v>25821</v>
      </c>
      <c r="K8" s="6">
        <v>25132</v>
      </c>
      <c r="L8" s="6">
        <v>26419</v>
      </c>
      <c r="M8" s="6">
        <v>24789</v>
      </c>
      <c r="N8" s="6">
        <v>10540</v>
      </c>
      <c r="O8" s="6">
        <f>SUMPRODUCT(MAX(O$2:O7)+22)</f>
        <v>7187</v>
      </c>
      <c r="P8" s="6">
        <f>SUMPRODUCT(MAX(P$2:P7)+22)</f>
        <v>154</v>
      </c>
      <c r="Q8" s="6">
        <f>SUMPRODUCT(MAX(Q$2:Q7)+22)</f>
        <v>154</v>
      </c>
      <c r="S8" s="7" t="e">
        <f>SUM(--(ABS(MROUND(B8,{250,500,1000,2000})-B8)&lt;=9))</f>
        <v>#VALUE!</v>
      </c>
      <c r="T8" s="7" t="e">
        <f>SUM(--(ABS(MROUND(C8,{250,500,1000,2000})-C8)&lt;=9))</f>
        <v>#VALUE!</v>
      </c>
      <c r="U8" s="7" t="e">
        <f>SUM(--(ABS(MROUND(D8,{250,500,1000,2000})-D8)&lt;=9))</f>
        <v>#VALUE!</v>
      </c>
      <c r="V8" s="7" t="e">
        <f>SUM(--(ABS(MROUND(E8,{250,500,1000,2000})-E8)&lt;=9))</f>
        <v>#VALUE!</v>
      </c>
      <c r="W8" s="7">
        <f>SUM(--(ABS(MROUND(F8,{250,500,1000,2000})-F8)&lt;=9))</f>
        <v>0</v>
      </c>
      <c r="X8" s="7">
        <f>SUM(--(ABS(MROUND(G8,{250,500,1000,2000})-G8)&lt;=9))</f>
        <v>0</v>
      </c>
      <c r="Y8" s="7">
        <f>SUM(--(ABS(MROUND(H8,{250,500,1000,2000})-H8)&lt;=9))</f>
        <v>0</v>
      </c>
      <c r="Z8" s="7">
        <f>SUM(--(ABS(MROUND(I8,{250,500,1000,2000})-I8)&lt;=9))</f>
        <v>0</v>
      </c>
      <c r="AA8" s="7">
        <f>SUM(--(ABS(MROUND(J8,{250,500,1000,2000})-J8)&lt;=9))</f>
        <v>0</v>
      </c>
      <c r="AB8" s="7">
        <f>SUM(--(ABS(MROUND(K8,{250,500,1000,2000})-K8)&lt;=9))</f>
        <v>0</v>
      </c>
      <c r="AC8" s="7">
        <f>SUM(--(ABS(MROUND(L8,{250,500,1000,2000})-L8)&lt;=9))</f>
        <v>0</v>
      </c>
      <c r="AD8" s="7">
        <f>SUM(--(ABS(MROUND(M8,{250,500,1000,2000})-M8)&lt;=9))</f>
        <v>0</v>
      </c>
      <c r="AE8" s="7">
        <f>SUM(--(ABS(MROUND(N8,{250,500,1000,2000})-N8)&lt;=9))</f>
        <v>0</v>
      </c>
      <c r="AF8" s="7">
        <f>SUM(--(ABS(MROUND(O8,{250,500,1000,2000})-O8)&lt;=9))</f>
        <v>0</v>
      </c>
      <c r="AG8" s="7">
        <f>SUM(--(ABS(MROUND(P8,{250,500,1000,2000})-P8)&lt;=9))</f>
        <v>0</v>
      </c>
      <c r="AH8" s="7">
        <f>SUM(--(ABS(MROUND(Q8,{250,500,1000,2000})-Q8)&lt;=9))</f>
        <v>0</v>
      </c>
      <c r="AI8" t="e">
        <f t="shared" si="0"/>
        <v>#VALUE!</v>
      </c>
    </row>
    <row r="9" spans="1:35" x14ac:dyDescent="0.25">
      <c r="A9" s="17">
        <v>42011</v>
      </c>
      <c r="B9" s="6" t="s">
        <v>63</v>
      </c>
      <c r="C9" s="6" t="s">
        <v>63</v>
      </c>
      <c r="D9" s="6" t="s">
        <v>63</v>
      </c>
      <c r="E9" s="6" t="s">
        <v>63</v>
      </c>
      <c r="F9" s="6">
        <v>29399</v>
      </c>
      <c r="G9" s="6">
        <v>18785</v>
      </c>
      <c r="H9" s="6">
        <v>25906</v>
      </c>
      <c r="I9" s="6">
        <v>28486</v>
      </c>
      <c r="J9" s="6">
        <v>25843</v>
      </c>
      <c r="K9" s="6">
        <v>25155</v>
      </c>
      <c r="L9" s="6">
        <v>26432</v>
      </c>
      <c r="M9" s="6">
        <v>24811</v>
      </c>
      <c r="N9" s="6">
        <v>10563</v>
      </c>
      <c r="O9" s="6">
        <f>SUMPRODUCT(MAX(O$2:O8)+22)</f>
        <v>7209</v>
      </c>
      <c r="P9" s="6">
        <f>SUMPRODUCT(MAX(P$2:P8)+22)</f>
        <v>176</v>
      </c>
      <c r="Q9" s="6">
        <f>SUMPRODUCT(MAX(Q$2:Q8)+22)</f>
        <v>176</v>
      </c>
      <c r="S9" s="7" t="e">
        <f>SUM(--(ABS(MROUND(B9,{250,500,1000,2000})-B9)&lt;=9))</f>
        <v>#VALUE!</v>
      </c>
      <c r="T9" s="7" t="e">
        <f>SUM(--(ABS(MROUND(C9,{250,500,1000,2000})-C9)&lt;=9))</f>
        <v>#VALUE!</v>
      </c>
      <c r="U9" s="7" t="e">
        <f>SUM(--(ABS(MROUND(D9,{250,500,1000,2000})-D9)&lt;=9))</f>
        <v>#VALUE!</v>
      </c>
      <c r="V9" s="7" t="e">
        <f>SUM(--(ABS(MROUND(E10,{250,500,1000,2000})-E10)&lt;=9))</f>
        <v>#VALUE!</v>
      </c>
      <c r="W9" s="7">
        <f>SUM(--(ABS(MROUND(F9,{250,500,1000,2000})-F9)&lt;=9))</f>
        <v>0</v>
      </c>
      <c r="X9" s="7">
        <f>SUM(--(ABS(MROUND(G9,{250,500,1000,2000})-G9)&lt;=9))</f>
        <v>0</v>
      </c>
      <c r="Y9" s="7">
        <f>SUM(--(ABS(MROUND(H9,{250,500,1000,2000})-H9)&lt;=9))</f>
        <v>0</v>
      </c>
      <c r="Z9" s="7">
        <f>SUM(--(ABS(MROUND(I9,{250,500,1000,2000})-I9)&lt;=9))</f>
        <v>0</v>
      </c>
      <c r="AA9" s="7">
        <f>SUM(--(ABS(MROUND(J9,{250,500,1000,2000})-J9)&lt;=9))</f>
        <v>0</v>
      </c>
      <c r="AB9" s="7">
        <f>SUM(--(ABS(MROUND(K9,{250,500,1000,2000})-K9)&lt;=9))</f>
        <v>0</v>
      </c>
      <c r="AC9" s="7">
        <f>SUM(--(ABS(MROUND(L9,{250,500,1000,2000})-L9)&lt;=9))</f>
        <v>0</v>
      </c>
      <c r="AD9" s="7">
        <f>SUM(--(ABS(MROUND(M9,{250,500,1000,2000})-M9)&lt;=9))</f>
        <v>0</v>
      </c>
      <c r="AE9" s="7">
        <f>SUM(--(ABS(MROUND(N9,{250,500,1000,2000})-N9)&lt;=9))</f>
        <v>0</v>
      </c>
      <c r="AF9" s="7">
        <f>SUM(--(ABS(MROUND(O9,{250,500,1000,2000})-O9)&lt;=9))</f>
        <v>0</v>
      </c>
      <c r="AG9" s="7">
        <f>SUM(--(ABS(MROUND(P9,{250,500,1000,2000})-P9)&lt;=9))</f>
        <v>0</v>
      </c>
      <c r="AH9" s="7">
        <f>SUM(--(ABS(MROUND(Q9,{250,500,1000,2000})-Q9)&lt;=9))</f>
        <v>0</v>
      </c>
      <c r="AI9" t="e">
        <f t="shared" si="0"/>
        <v>#VALUE!</v>
      </c>
    </row>
    <row r="10" spans="1:35" s="26" customFormat="1" x14ac:dyDescent="0.25">
      <c r="A10" s="25">
        <v>42012</v>
      </c>
      <c r="B10" s="6" t="s">
        <v>63</v>
      </c>
      <c r="C10" s="6" t="s">
        <v>63</v>
      </c>
      <c r="D10" s="6" t="s">
        <v>63</v>
      </c>
      <c r="E10" s="6" t="s">
        <v>63</v>
      </c>
      <c r="F10" s="6">
        <v>29413</v>
      </c>
      <c r="G10" s="6">
        <f>SUMPRODUCT(MAX(G$2:G9)+22)</f>
        <v>18807</v>
      </c>
      <c r="H10" s="6">
        <v>25929</v>
      </c>
      <c r="I10" s="6">
        <v>28508</v>
      </c>
      <c r="J10" s="6">
        <v>25866</v>
      </c>
      <c r="K10" s="6">
        <v>25179</v>
      </c>
      <c r="L10" s="6">
        <v>26453</v>
      </c>
      <c r="M10" s="6">
        <v>24834</v>
      </c>
      <c r="N10" s="6">
        <v>10585</v>
      </c>
      <c r="O10" s="6">
        <v>7232</v>
      </c>
      <c r="P10" s="6">
        <f>SUMPRODUCT(MAX(P$2:P9)+22)</f>
        <v>198</v>
      </c>
      <c r="Q10" s="6">
        <f>SUMPRODUCT(MAX(Q$2:Q9)+22)</f>
        <v>198</v>
      </c>
      <c r="S10" s="27" t="e">
        <f>SUM(--(ABS(MROUND(B10,{250,500,1000,2000})-B10)&lt;=9))</f>
        <v>#VALUE!</v>
      </c>
      <c r="T10" s="27" t="e">
        <f>SUM(--(ABS(MROUND(C10,{250,500,1000,2000})-C10)&lt;=9))</f>
        <v>#VALUE!</v>
      </c>
      <c r="U10" s="27" t="e">
        <f>SUM(--(ABS(MROUND(D10,{250,500,1000,2000})-D10)&lt;=9))</f>
        <v>#VALUE!</v>
      </c>
      <c r="V10" s="27" t="e">
        <f>SUM(--(ABS(MROUND(E10,{250,500,1000,2000})-E10)&lt;=9))</f>
        <v>#VALUE!</v>
      </c>
      <c r="W10" s="27">
        <f>SUM(--(ABS(MROUND(F10,{250,500,1000,2000})-F10)&lt;=9))</f>
        <v>0</v>
      </c>
      <c r="X10" s="27">
        <f>SUM(--(ABS(MROUND(G10,{250,500,1000,2000})-G10)&lt;=9))</f>
        <v>0</v>
      </c>
      <c r="Y10" s="27">
        <f>SUM(--(ABS(MROUND(H10,{250,500,1000,2000})-H10)&lt;=9))</f>
        <v>0</v>
      </c>
      <c r="Z10" s="27">
        <f>SUM(--(ABS(MROUND(I10,{250,500,1000,2000})-I10)&lt;=9))</f>
        <v>2</v>
      </c>
      <c r="AA10" s="27">
        <f>SUM(--(ABS(MROUND(J10,{250,500,1000,2000})-J10)&lt;=9))</f>
        <v>0</v>
      </c>
      <c r="AB10" s="27">
        <f>SUM(--(ABS(MROUND(K10,{250,500,1000,2000})-K10)&lt;=9))</f>
        <v>0</v>
      </c>
      <c r="AC10" s="27">
        <f>SUM(--(ABS(MROUND(L10,{250,500,1000,2000})-L10)&lt;=9))</f>
        <v>0</v>
      </c>
      <c r="AD10" s="27">
        <f>SUM(--(ABS(MROUND(M10,{250,500,1000,2000})-M10)&lt;=9))</f>
        <v>0</v>
      </c>
      <c r="AE10" s="27">
        <f>SUM(--(ABS(MROUND(N10,{250,500,1000,2000})-N10)&lt;=9))</f>
        <v>0</v>
      </c>
      <c r="AF10" s="27">
        <f>SUM(--(ABS(MROUND(O10,{250,500,1000,2000})-O10)&lt;=9))</f>
        <v>0</v>
      </c>
      <c r="AG10" s="27">
        <f>SUM(--(ABS(MROUND(P10,{250,500,1000,2000})-P10)&lt;=9))</f>
        <v>0</v>
      </c>
      <c r="AH10" s="27">
        <f>SUM(--(ABS(MROUND(Q10,{250,500,1000,2000})-Q10)&lt;=9))</f>
        <v>0</v>
      </c>
      <c r="AI10" s="26" t="e">
        <f t="shared" si="0"/>
        <v>#VALUE!</v>
      </c>
    </row>
    <row r="11" spans="1:35" s="26" customFormat="1" x14ac:dyDescent="0.25">
      <c r="A11" s="25">
        <v>42013</v>
      </c>
      <c r="B11" s="6">
        <v>28040</v>
      </c>
      <c r="C11" s="6" t="s">
        <v>63</v>
      </c>
      <c r="D11" s="6" t="s">
        <v>63</v>
      </c>
      <c r="E11" s="6" t="s">
        <v>63</v>
      </c>
      <c r="F11" s="6" t="s">
        <v>63</v>
      </c>
      <c r="G11" s="6">
        <v>18828</v>
      </c>
      <c r="H11" s="6">
        <v>25950</v>
      </c>
      <c r="I11" s="6">
        <v>28528</v>
      </c>
      <c r="J11" s="6">
        <v>25888</v>
      </c>
      <c r="K11" s="6">
        <v>25198</v>
      </c>
      <c r="L11" s="6">
        <v>26474</v>
      </c>
      <c r="M11" s="6">
        <v>24853</v>
      </c>
      <c r="N11" s="6">
        <v>10608</v>
      </c>
      <c r="O11" s="6">
        <v>7255</v>
      </c>
      <c r="P11" s="6">
        <f>SUMPRODUCT(MAX(P$2:P10)+22)</f>
        <v>220</v>
      </c>
      <c r="Q11" s="6">
        <f>SUMPRODUCT(MAX(Q$2:Q10)+22)</f>
        <v>220</v>
      </c>
      <c r="S11" s="27">
        <f>SUM(--(ABS(MROUND(B11,{250,500,1000,2000})-B11)&lt;=9))</f>
        <v>0</v>
      </c>
      <c r="T11" s="27" t="e">
        <f>SUM(--(ABS(MROUND(C11,{250,500,1000,2000})-C11)&lt;=9))</f>
        <v>#VALUE!</v>
      </c>
      <c r="U11" s="27" t="e">
        <f>SUM(--(ABS(MROUND(D11,{250,500,1000,2000})-D11)&lt;=9))</f>
        <v>#VALUE!</v>
      </c>
      <c r="V11" s="27" t="e">
        <f>SUM(--(ABS(MROUND(E11,{250,500,1000,2000})-E11)&lt;=9))</f>
        <v>#VALUE!</v>
      </c>
      <c r="W11" s="27" t="e">
        <f>SUM(--(ABS(MROUND(F11,{250,500,1000,2000})-F11)&lt;=9))</f>
        <v>#VALUE!</v>
      </c>
      <c r="X11" s="27">
        <f>SUM(--(ABS(MROUND(G11,{250,500,1000,2000})-G11)&lt;=9))</f>
        <v>0</v>
      </c>
      <c r="Y11" s="27">
        <f>SUM(--(ABS(MROUND(H11,{250,500,1000,2000})-H11)&lt;=9))</f>
        <v>0</v>
      </c>
      <c r="Z11" s="27">
        <f>SUM(--(ABS(MROUND(I11,{250,500,1000,2000})-I11)&lt;=9))</f>
        <v>0</v>
      </c>
      <c r="AA11" s="27">
        <f>SUM(--(ABS(MROUND(J11,{250,500,1000,2000})-J11)&lt;=9))</f>
        <v>0</v>
      </c>
      <c r="AB11" s="27">
        <f>SUM(--(ABS(MROUND(K11,{250,500,1000,2000})-K11)&lt;=9))</f>
        <v>0</v>
      </c>
      <c r="AC11" s="27">
        <f>SUM(--(ABS(MROUND(L11,{250,500,1000,2000})-L11)&lt;=9))</f>
        <v>0</v>
      </c>
      <c r="AD11" s="27">
        <f>SUM(--(ABS(MROUND(M11,{250,500,1000,2000})-M11)&lt;=9))</f>
        <v>0</v>
      </c>
      <c r="AE11" s="27">
        <f>SUM(--(ABS(MROUND(N11,{250,500,1000,2000})-N11)&lt;=9))</f>
        <v>0</v>
      </c>
      <c r="AF11" s="27">
        <f>SUM(--(ABS(MROUND(O11,{250,500,1000,2000})-O11)&lt;=9))</f>
        <v>1</v>
      </c>
      <c r="AG11" s="27">
        <f>SUM(--(ABS(MROUND(P11,{250,500,1000,2000})-P11)&lt;=9))</f>
        <v>0</v>
      </c>
      <c r="AH11" s="27">
        <f>SUM(--(ABS(MROUND(Q11,{250,500,1000,2000})-Q11)&lt;=9))</f>
        <v>0</v>
      </c>
      <c r="AI11" s="26" t="e">
        <f t="shared" si="0"/>
        <v>#VALUE!</v>
      </c>
    </row>
    <row r="12" spans="1:35" x14ac:dyDescent="0.25">
      <c r="A12" s="17">
        <v>42014</v>
      </c>
      <c r="B12" s="6">
        <v>28060</v>
      </c>
      <c r="C12" s="6" t="s">
        <v>63</v>
      </c>
      <c r="D12" s="6" t="s">
        <v>63</v>
      </c>
      <c r="E12" s="6" t="s">
        <v>63</v>
      </c>
      <c r="F12" s="6" t="s">
        <v>63</v>
      </c>
      <c r="G12" s="6">
        <v>18849</v>
      </c>
      <c r="H12" s="6">
        <v>25972</v>
      </c>
      <c r="I12" s="6">
        <v>25548</v>
      </c>
      <c r="J12" s="6">
        <v>25909</v>
      </c>
      <c r="K12" s="6">
        <v>25221</v>
      </c>
      <c r="L12" s="6">
        <v>26495</v>
      </c>
      <c r="M12" s="6">
        <v>24875</v>
      </c>
      <c r="N12" s="6">
        <v>10632</v>
      </c>
      <c r="O12" s="6">
        <v>7278</v>
      </c>
      <c r="P12" s="6">
        <f>SUMPRODUCT(MAX(P$2:P11)+22)</f>
        <v>242</v>
      </c>
      <c r="Q12" s="6">
        <f>SUMPRODUCT(MAX(Q$2:Q11)+22)</f>
        <v>242</v>
      </c>
      <c r="S12" s="7">
        <f>SUM(--(ABS(MROUND(B12,{250,500,1000,2000})-B12)&lt;=9))</f>
        <v>0</v>
      </c>
      <c r="T12" s="7" t="e">
        <f>SUM(--(ABS(MROUND(C12,{250,500,1000,2000})-C12)&lt;=9))</f>
        <v>#VALUE!</v>
      </c>
      <c r="U12" s="7" t="e">
        <f>SUM(--(ABS(MROUND(D12,{250,500,1000,2000})-D12)&lt;=9))</f>
        <v>#VALUE!</v>
      </c>
      <c r="V12" s="7" t="e">
        <f>SUM(--(ABS(MROUND(E12,{250,500,1000,2000})-E12)&lt;=9))</f>
        <v>#VALUE!</v>
      </c>
      <c r="W12" s="7" t="e">
        <f>SUM(--(ABS(MROUND(F12,{250,500,1000,2000})-F12)&lt;=9))</f>
        <v>#VALUE!</v>
      </c>
      <c r="X12" s="7">
        <f>SUM(--(ABS(MROUND(G12,{250,500,1000,2000})-G12)&lt;=9))</f>
        <v>0</v>
      </c>
      <c r="Y12" s="7">
        <f>SUM(--(ABS(MROUND(H12,{250,500,1000,2000})-H12)&lt;=9))</f>
        <v>0</v>
      </c>
      <c r="Z12" s="7">
        <f>SUM(--(ABS(MROUND(I12,{250,500,1000,2000})-I12)&lt;=9))</f>
        <v>0</v>
      </c>
      <c r="AA12" s="7">
        <f>SUM(--(ABS(MROUND(J12,{250,500,1000,2000})-J12)&lt;=9))</f>
        <v>0</v>
      </c>
      <c r="AB12" s="7">
        <f>SUM(--(ABS(MROUND(K12,{250,500,1000,2000})-K12)&lt;=9))</f>
        <v>0</v>
      </c>
      <c r="AC12" s="7">
        <f>SUM(--(ABS(MROUND(L12,{250,500,1000,2000})-L12)&lt;=9))</f>
        <v>2</v>
      </c>
      <c r="AD12" s="7">
        <f>SUM(--(ABS(MROUND(M12,{250,500,1000,2000})-M12)&lt;=9))</f>
        <v>0</v>
      </c>
      <c r="AE12" s="7">
        <f>SUM(--(ABS(MROUND(N12,{250,500,1000,2000})-N12)&lt;=9))</f>
        <v>0</v>
      </c>
      <c r="AF12" s="7">
        <f>SUM(--(ABS(MROUND(O12,{250,500,1000,2000})-O12)&lt;=9))</f>
        <v>0</v>
      </c>
      <c r="AG12" s="7">
        <f>SUM(--(ABS(MROUND(P12,{250,500,1000,2000})-P12)&lt;=9))</f>
        <v>1</v>
      </c>
      <c r="AH12" s="7">
        <f>SUM(--(ABS(MROUND(Q12,{250,500,1000,2000})-Q12)&lt;=9))</f>
        <v>1</v>
      </c>
      <c r="AI12" t="e">
        <f t="shared" si="0"/>
        <v>#VALUE!</v>
      </c>
    </row>
    <row r="13" spans="1:35" x14ac:dyDescent="0.25">
      <c r="A13" s="17">
        <v>42015</v>
      </c>
      <c r="B13" s="6">
        <v>28083</v>
      </c>
      <c r="C13" s="6" t="s">
        <v>63</v>
      </c>
      <c r="D13" s="6" t="s">
        <v>63</v>
      </c>
      <c r="E13" s="6" t="s">
        <v>63</v>
      </c>
      <c r="F13" s="6" t="s">
        <v>63</v>
      </c>
      <c r="G13" s="6">
        <v>18872</v>
      </c>
      <c r="H13" s="6">
        <v>25996</v>
      </c>
      <c r="I13" s="6">
        <v>28571</v>
      </c>
      <c r="J13" s="6">
        <v>25933</v>
      </c>
      <c r="K13" s="6">
        <v>25244</v>
      </c>
      <c r="L13" s="6">
        <v>26519</v>
      </c>
      <c r="M13" s="6">
        <v>24897</v>
      </c>
      <c r="N13" s="6">
        <v>10655</v>
      </c>
      <c r="O13" s="6">
        <v>7302</v>
      </c>
      <c r="P13" s="6">
        <f>SUMPRODUCT(MAX(P$2:P12)+22)</f>
        <v>264</v>
      </c>
      <c r="Q13" s="6">
        <f>SUMPRODUCT(MAX(Q$2:Q12)+22)</f>
        <v>264</v>
      </c>
      <c r="S13" s="7">
        <f>SUM(--(ABS(MROUND(B13,{250,500,1000,2000})-B13)&lt;=9))</f>
        <v>0</v>
      </c>
      <c r="T13" s="7" t="e">
        <f>SUM(--(ABS(MROUND(C13,{250,500,1000,2000})-C13)&lt;=9))</f>
        <v>#VALUE!</v>
      </c>
      <c r="U13" s="7" t="e">
        <f>SUM(--(ABS(MROUND(D13,{250,500,1000,2000})-D13)&lt;=9))</f>
        <v>#VALUE!</v>
      </c>
      <c r="V13" s="7" t="e">
        <f>SUM(--(ABS(MROUND(E13,{250,500,1000,2000})-E13)&lt;=9))</f>
        <v>#VALUE!</v>
      </c>
      <c r="W13" s="7" t="e">
        <f>SUM(--(ABS(MROUND(F13,{250,500,1000,2000})-F13)&lt;=9))</f>
        <v>#VALUE!</v>
      </c>
      <c r="X13" s="7">
        <f>SUM(--(ABS(MROUND(G13,{250,500,1000,2000})-G13)&lt;=9))</f>
        <v>0</v>
      </c>
      <c r="Y13" s="7">
        <f>SUM(--(ABS(MROUND(H13,{250,500,1000,2000})-H13)&lt;=9))</f>
        <v>4</v>
      </c>
      <c r="Z13" s="7">
        <f>SUM(--(ABS(MROUND(I13,{250,500,1000,2000})-I13)&lt;=9))</f>
        <v>0</v>
      </c>
      <c r="AA13" s="7">
        <f>SUM(--(ABS(MROUND(J13,{250,500,1000,2000})-J13)&lt;=9))</f>
        <v>0</v>
      </c>
      <c r="AB13" s="7">
        <f>SUM(--(ABS(MROUND(K13,{250,500,1000,2000})-K13)&lt;=9))</f>
        <v>1</v>
      </c>
      <c r="AC13" s="7">
        <f>SUM(--(ABS(MROUND(L13,{250,500,1000,2000})-L13)&lt;=9))</f>
        <v>0</v>
      </c>
      <c r="AD13" s="7">
        <f>SUM(--(ABS(MROUND(M13,{250,500,1000,2000})-M13)&lt;=9))</f>
        <v>0</v>
      </c>
      <c r="AE13" s="7">
        <f>SUM(--(ABS(MROUND(N13,{250,500,1000,2000})-N13)&lt;=9))</f>
        <v>0</v>
      </c>
      <c r="AF13" s="7">
        <f>SUM(--(ABS(MROUND(O13,{250,500,1000,2000})-O13)&lt;=9))</f>
        <v>0</v>
      </c>
      <c r="AG13" s="7">
        <f>SUM(--(ABS(MROUND(P13,{250,500,1000,2000})-P13)&lt;=9))</f>
        <v>0</v>
      </c>
      <c r="AH13" s="7">
        <f>SUM(--(ABS(MROUND(Q13,{250,500,1000,2000})-Q13)&lt;=9))</f>
        <v>0</v>
      </c>
      <c r="AI13" t="e">
        <f t="shared" si="0"/>
        <v>#VALUE!</v>
      </c>
    </row>
    <row r="14" spans="1:35" x14ac:dyDescent="0.25">
      <c r="A14" s="17">
        <v>42016</v>
      </c>
      <c r="B14" s="6">
        <f>SUMPRODUCT(MAX(B$2:B13)+22)</f>
        <v>28105</v>
      </c>
      <c r="C14" s="6" t="s">
        <v>63</v>
      </c>
      <c r="D14" s="6">
        <f>SUMPRODUCT(MAX(D$2:D13)+22)</f>
        <v>28047</v>
      </c>
      <c r="E14" s="6">
        <f>SUMPRODUCT(MAX(E$2:E13)+22)</f>
        <v>28098</v>
      </c>
      <c r="F14" s="6" t="s">
        <v>63</v>
      </c>
      <c r="G14" s="6">
        <f>SUMPRODUCT(MAX(G$2:G13)+22)</f>
        <v>18894</v>
      </c>
      <c r="H14" s="6">
        <f>SUMPRODUCT(MAX(H$2:H13)+22)</f>
        <v>26018</v>
      </c>
      <c r="I14" s="6">
        <f>SUMPRODUCT(MAX(I$2:I13)+22)</f>
        <v>28593</v>
      </c>
      <c r="J14" s="6">
        <f>SUMPRODUCT(MAX(J$2:J13)+22)</f>
        <v>25955</v>
      </c>
      <c r="K14" s="6">
        <f>SUMPRODUCT(MAX(K$2:K13)+22)</f>
        <v>25266</v>
      </c>
      <c r="L14" s="6">
        <f>SUMPRODUCT(MAX(L$2:L13)+22)</f>
        <v>26541</v>
      </c>
      <c r="M14" s="6">
        <f>SUMPRODUCT(MAX(M$2:M13)+22)</f>
        <v>24919</v>
      </c>
      <c r="N14" s="6">
        <f>SUMPRODUCT(MAX(N$2:N13)+22)</f>
        <v>10677</v>
      </c>
      <c r="O14" s="6">
        <f>SUMPRODUCT(MAX(O$2:O13)+22)</f>
        <v>7324</v>
      </c>
      <c r="P14" s="6">
        <f>SUMPRODUCT(MAX(P$2:P13)+22)</f>
        <v>286</v>
      </c>
      <c r="Q14" s="6">
        <f>SUMPRODUCT(MAX(Q$2:Q13)+22)</f>
        <v>286</v>
      </c>
      <c r="S14" s="7">
        <f>SUM(--(ABS(MROUND(B14,{250,500,1000,2000})-B14)&lt;=9))</f>
        <v>0</v>
      </c>
      <c r="T14" s="7" t="e">
        <f>SUM(--(ABS(MROUND(C14,{250,500,1000,2000})-C14)&lt;=9))</f>
        <v>#VALUE!</v>
      </c>
      <c r="U14" s="7">
        <f>SUM(--(ABS(MROUND(D14,{250,500,1000,2000})-D14)&lt;=9))</f>
        <v>0</v>
      </c>
      <c r="V14" s="7">
        <f>SUM(--(ABS(MROUND(E14,{250,500,1000,2000})-E14)&lt;=9))</f>
        <v>0</v>
      </c>
      <c r="W14" s="7" t="e">
        <f>SUM(--(ABS(MROUND(F14,{250,500,1000,2000})-F14)&lt;=9))</f>
        <v>#VALUE!</v>
      </c>
      <c r="X14" s="7">
        <f>SUM(--(ABS(MROUND(G14,{250,500,1000,2000})-G14)&lt;=9))</f>
        <v>0</v>
      </c>
      <c r="Y14" s="7">
        <f>SUM(--(ABS(MROUND(H14,{250,500,1000,2000})-H14)&lt;=9))</f>
        <v>0</v>
      </c>
      <c r="Z14" s="7">
        <f>SUM(--(ABS(MROUND(I14,{250,500,1000,2000})-I14)&lt;=9))</f>
        <v>0</v>
      </c>
      <c r="AA14" s="7">
        <f>SUM(--(ABS(MROUND(J14,{250,500,1000,2000})-J14)&lt;=9))</f>
        <v>0</v>
      </c>
      <c r="AB14" s="7">
        <f>SUM(--(ABS(MROUND(K14,{250,500,1000,2000})-K14)&lt;=9))</f>
        <v>0</v>
      </c>
      <c r="AC14" s="7">
        <f>SUM(--(ABS(MROUND(L14,{250,500,1000,2000})-L14)&lt;=9))</f>
        <v>0</v>
      </c>
      <c r="AD14" s="7">
        <f>SUM(--(ABS(MROUND(M14,{250,500,1000,2000})-M14)&lt;=9))</f>
        <v>0</v>
      </c>
      <c r="AE14" s="7">
        <f>SUM(--(ABS(MROUND(N14,{250,500,1000,2000})-N14)&lt;=9))</f>
        <v>0</v>
      </c>
      <c r="AF14" s="7">
        <f>SUM(--(ABS(MROUND(O14,{250,500,1000,2000})-O14)&lt;=9))</f>
        <v>0</v>
      </c>
      <c r="AG14" s="7">
        <f>SUM(--(ABS(MROUND(P14,{250,500,1000,2000})-P14)&lt;=9))</f>
        <v>0</v>
      </c>
      <c r="AH14" s="7">
        <f>SUM(--(ABS(MROUND(Q14,{250,500,1000,2000})-Q14)&lt;=9))</f>
        <v>0</v>
      </c>
      <c r="AI14" t="e">
        <f t="shared" si="0"/>
        <v>#VALUE!</v>
      </c>
    </row>
    <row r="15" spans="1:35" x14ac:dyDescent="0.25">
      <c r="A15" s="17">
        <v>42017</v>
      </c>
      <c r="B15" s="6">
        <f>SUMPRODUCT(MAX(B$2:B14)+22)</f>
        <v>28127</v>
      </c>
      <c r="C15" s="6" t="s">
        <v>63</v>
      </c>
      <c r="D15" s="6">
        <f>SUMPRODUCT(MAX(D$2:D14)+22)</f>
        <v>28069</v>
      </c>
      <c r="E15" s="6">
        <f>SUMPRODUCT(MAX(E$2:E14)+22)</f>
        <v>28120</v>
      </c>
      <c r="F15" s="6" t="s">
        <v>63</v>
      </c>
      <c r="G15" s="6">
        <f>SUMPRODUCT(MAX(G$2:G14)+22)</f>
        <v>18916</v>
      </c>
      <c r="H15" s="6">
        <f>SUMPRODUCT(MAX(H$2:H14)+22)</f>
        <v>26040</v>
      </c>
      <c r="I15" s="6">
        <f>SUMPRODUCT(MAX(I$2:I14)+22)</f>
        <v>28615</v>
      </c>
      <c r="J15" s="6">
        <f>SUMPRODUCT(MAX(J$2:J14)+22)</f>
        <v>25977</v>
      </c>
      <c r="K15" s="6">
        <f>SUMPRODUCT(MAX(K$2:K14)+22)</f>
        <v>25288</v>
      </c>
      <c r="L15" s="6">
        <f>SUMPRODUCT(MAX(L$2:L14)+22)</f>
        <v>26563</v>
      </c>
      <c r="M15" s="6">
        <f>SUMPRODUCT(MAX(M$2:M14)+22)</f>
        <v>24941</v>
      </c>
      <c r="N15" s="6">
        <f>SUMPRODUCT(MAX(N$2:N14)+22)</f>
        <v>10699</v>
      </c>
      <c r="O15" s="6">
        <f>SUMPRODUCT(MAX(O$2:O14)+22)</f>
        <v>7346</v>
      </c>
      <c r="P15" s="6">
        <f>SUMPRODUCT(MAX(P$2:P14)+22)</f>
        <v>308</v>
      </c>
      <c r="Q15" s="6">
        <f>SUMPRODUCT(MAX(Q$2:Q14)+22)</f>
        <v>308</v>
      </c>
      <c r="S15" s="7">
        <f>SUM(--(ABS(MROUND(B15,{250,500,1000,2000})-B15)&lt;=9))</f>
        <v>0</v>
      </c>
      <c r="T15" s="7" t="e">
        <f>SUM(--(ABS(MROUND(C15,{250,500,1000,2000})-C15)&lt;=9))</f>
        <v>#VALUE!</v>
      </c>
      <c r="U15" s="7">
        <f>SUM(--(ABS(MROUND(D15,{250,500,1000,2000})-D15)&lt;=9))</f>
        <v>0</v>
      </c>
      <c r="V15" s="7">
        <f>SUM(--(ABS(MROUND(E15,{250,500,1000,2000})-E15)&lt;=9))</f>
        <v>0</v>
      </c>
      <c r="W15" s="7" t="e">
        <f>SUM(--(ABS(MROUND(F15,{250,500,1000,2000})-F15)&lt;=9))</f>
        <v>#VALUE!</v>
      </c>
      <c r="X15" s="7">
        <f>SUM(--(ABS(MROUND(G15,{250,500,1000,2000})-G15)&lt;=9))</f>
        <v>0</v>
      </c>
      <c r="Y15" s="7">
        <f>SUM(--(ABS(MROUND(H15,{250,500,1000,2000})-H15)&lt;=9))</f>
        <v>0</v>
      </c>
      <c r="Z15" s="7">
        <f>SUM(--(ABS(MROUND(I15,{250,500,1000,2000})-I15)&lt;=9))</f>
        <v>0</v>
      </c>
      <c r="AA15" s="7">
        <f>SUM(--(ABS(MROUND(J15,{250,500,1000,2000})-J15)&lt;=9))</f>
        <v>0</v>
      </c>
      <c r="AB15" s="7">
        <f>SUM(--(ABS(MROUND(K15,{250,500,1000,2000})-K15)&lt;=9))</f>
        <v>0</v>
      </c>
      <c r="AC15" s="7">
        <f>SUM(--(ABS(MROUND(L15,{250,500,1000,2000})-L15)&lt;=9))</f>
        <v>0</v>
      </c>
      <c r="AD15" s="7">
        <f>SUM(--(ABS(MROUND(M15,{250,500,1000,2000})-M15)&lt;=9))</f>
        <v>0</v>
      </c>
      <c r="AE15" s="7">
        <f>SUM(--(ABS(MROUND(N15,{250,500,1000,2000})-N15)&lt;=9))</f>
        <v>0</v>
      </c>
      <c r="AF15" s="7">
        <f>SUM(--(ABS(MROUND(O15,{250,500,1000,2000})-O15)&lt;=9))</f>
        <v>0</v>
      </c>
      <c r="AG15" s="7">
        <f>SUM(--(ABS(MROUND(P15,{250,500,1000,2000})-P15)&lt;=9))</f>
        <v>0</v>
      </c>
      <c r="AH15" s="7">
        <f>SUM(--(ABS(MROUND(Q15,{250,500,1000,2000})-Q15)&lt;=9))</f>
        <v>0</v>
      </c>
      <c r="AI15" t="e">
        <f t="shared" si="0"/>
        <v>#VALUE!</v>
      </c>
    </row>
    <row r="16" spans="1:35" x14ac:dyDescent="0.25">
      <c r="A16" s="17">
        <v>42018</v>
      </c>
      <c r="B16" s="6">
        <f>SUMPRODUCT(MAX(B$1:B15)+22)</f>
        <v>28149</v>
      </c>
      <c r="C16" s="6" t="s">
        <v>63</v>
      </c>
      <c r="D16" s="6">
        <f>SUMPRODUCT(MAX(D$1:D15)+22)</f>
        <v>28091</v>
      </c>
      <c r="E16" s="6">
        <f>SUMPRODUCT(MAX(E$1:E15)+22)</f>
        <v>28142</v>
      </c>
      <c r="F16" s="6" t="s">
        <v>63</v>
      </c>
      <c r="G16" s="6">
        <f>SUMPRODUCT(MAX(G$1:G15)+22)</f>
        <v>18938</v>
      </c>
      <c r="H16" s="6">
        <f>SUMPRODUCT(MAX(H$1:H15)+22)</f>
        <v>26062</v>
      </c>
      <c r="I16" s="6">
        <f>SUMPRODUCT(MAX(I$1:I15)+22)</f>
        <v>28637</v>
      </c>
      <c r="J16" s="6">
        <f>SUMPRODUCT(MAX(J$1:J15)+22)</f>
        <v>25999</v>
      </c>
      <c r="K16" s="6">
        <f>SUMPRODUCT(MAX(K$1:K15)+22)</f>
        <v>25310</v>
      </c>
      <c r="L16" s="6">
        <f>SUMPRODUCT(MAX(L$1:L15)+22)</f>
        <v>26585</v>
      </c>
      <c r="M16" s="6">
        <f>SUMPRODUCT(MAX(M$1:M15)+22)</f>
        <v>24963</v>
      </c>
      <c r="N16" s="6">
        <f>SUMPRODUCT(MAX(N$1:N15)+22)</f>
        <v>10721</v>
      </c>
      <c r="O16" s="6">
        <f>SUMPRODUCT(MAX(O$1:O15)+22)</f>
        <v>7368</v>
      </c>
      <c r="P16" s="6">
        <f>SUMPRODUCT(MAX(P$1:P15)+22)</f>
        <v>330</v>
      </c>
      <c r="Q16" s="6">
        <f>SUMPRODUCT(MAX(Q$1:Q15)+22)</f>
        <v>330</v>
      </c>
      <c r="S16" s="7">
        <f>SUM(--(ABS(MROUND(B16,{250,500,1000,2000})-B16)&lt;=9))</f>
        <v>0</v>
      </c>
      <c r="T16" s="7" t="e">
        <f>SUM(--(ABS(MROUND(C16,{250,500,1000,2000})-C16)&lt;=9))</f>
        <v>#VALUE!</v>
      </c>
      <c r="U16" s="7">
        <f>SUM(--(ABS(MROUND(D16,{250,500,1000,2000})-D16)&lt;=9))</f>
        <v>0</v>
      </c>
      <c r="V16" s="7">
        <f>SUM(--(ABS(MROUND(E16,{250,500,1000,2000})-E16)&lt;=9))</f>
        <v>0</v>
      </c>
      <c r="W16" s="7" t="e">
        <f>SUM(--(ABS(MROUND(F16,{250,500,1000,2000})-F16)&lt;=9))</f>
        <v>#VALUE!</v>
      </c>
      <c r="X16" s="7">
        <f>SUM(--(ABS(MROUND(G16,{250,500,1000,2000})-G16)&lt;=9))</f>
        <v>0</v>
      </c>
      <c r="Y16" s="7">
        <f>SUM(--(ABS(MROUND(H16,{250,500,1000,2000})-H16)&lt;=9))</f>
        <v>0</v>
      </c>
      <c r="Z16" s="7">
        <f>SUM(--(ABS(MROUND(I16,{250,500,1000,2000})-I16)&lt;=9))</f>
        <v>0</v>
      </c>
      <c r="AA16" s="7">
        <f>SUM(--(ABS(MROUND(J16,{250,500,1000,2000})-J16)&lt;=9))</f>
        <v>4</v>
      </c>
      <c r="AB16" s="7">
        <f>SUM(--(ABS(MROUND(K16,{250,500,1000,2000})-K16)&lt;=9))</f>
        <v>0</v>
      </c>
      <c r="AC16" s="7">
        <f>SUM(--(ABS(MROUND(L16,{250,500,1000,2000})-L16)&lt;=9))</f>
        <v>0</v>
      </c>
      <c r="AD16" s="7">
        <f>SUM(--(ABS(MROUND(M16,{250,500,1000,2000})-M16)&lt;=9))</f>
        <v>0</v>
      </c>
      <c r="AE16" s="7">
        <f>SUM(--(ABS(MROUND(N16,{250,500,1000,2000})-N16)&lt;=9))</f>
        <v>0</v>
      </c>
      <c r="AF16" s="7">
        <f>SUM(--(ABS(MROUND(O16,{250,500,1000,2000})-O16)&lt;=9))</f>
        <v>0</v>
      </c>
      <c r="AG16" s="7">
        <f>SUM(--(ABS(MROUND(P16,{250,500,1000,2000})-P16)&lt;=9))</f>
        <v>0</v>
      </c>
      <c r="AH16" s="7">
        <f>SUM(--(ABS(MROUND(Q16,{250,500,1000,2000})-Q16)&lt;=9))</f>
        <v>0</v>
      </c>
      <c r="AI16" t="e">
        <f t="shared" si="0"/>
        <v>#VALUE!</v>
      </c>
    </row>
    <row r="17" spans="1:35" x14ac:dyDescent="0.25">
      <c r="A17" s="17">
        <v>42019</v>
      </c>
      <c r="B17" s="6">
        <f>SUMPRODUCT(MAX(B$1:B16)+22)</f>
        <v>28171</v>
      </c>
      <c r="C17" s="6" t="s">
        <v>63</v>
      </c>
      <c r="D17" s="6">
        <f>SUMPRODUCT(MAX(D$1:D16)+22)</f>
        <v>28113</v>
      </c>
      <c r="E17" s="6">
        <f>SUMPRODUCT(MAX(E$1:E16)+22)</f>
        <v>28164</v>
      </c>
      <c r="F17" s="6" t="s">
        <v>63</v>
      </c>
      <c r="G17" s="6">
        <f>SUMPRODUCT(MAX(G$1:G16)+22)</f>
        <v>18960</v>
      </c>
      <c r="H17" s="6">
        <f>SUMPRODUCT(MAX(H$1:H16)+22)</f>
        <v>26084</v>
      </c>
      <c r="I17" s="6">
        <f>SUMPRODUCT(MAX(I$1:I16)+22)</f>
        <v>28659</v>
      </c>
      <c r="J17" s="6">
        <f>SUMPRODUCT(MAX(J$1:J16)+22)</f>
        <v>26021</v>
      </c>
      <c r="K17" s="6">
        <f>SUMPRODUCT(MAX(K$1:K16)+22)</f>
        <v>25332</v>
      </c>
      <c r="L17" s="6">
        <f>SUMPRODUCT(MAX(L$1:L16)+22)</f>
        <v>26607</v>
      </c>
      <c r="M17" s="6">
        <f>SUMPRODUCT(MAX(M$1:M16)+22)</f>
        <v>24985</v>
      </c>
      <c r="N17" s="6">
        <f>SUMPRODUCT(MAX(N$1:N16)+22)</f>
        <v>10743</v>
      </c>
      <c r="O17" s="6">
        <f>SUMPRODUCT(MAX(O$1:O16)+22)</f>
        <v>7390</v>
      </c>
      <c r="P17" s="6">
        <f>SUMPRODUCT(MAX(P$1:P16)+22)</f>
        <v>352</v>
      </c>
      <c r="Q17" s="6">
        <f>SUMPRODUCT(MAX(Q$1:Q16)+22)</f>
        <v>352</v>
      </c>
      <c r="S17" s="7">
        <f>SUM(--(ABS(MROUND(B17,{250,500,1000,2000})-B17)&lt;=9))</f>
        <v>0</v>
      </c>
      <c r="T17" s="7" t="e">
        <f>SUM(--(ABS(MROUND(C17,{250,500,1000,2000})-C17)&lt;=9))</f>
        <v>#VALUE!</v>
      </c>
      <c r="U17" s="7">
        <f>SUM(--(ABS(MROUND(D17,{250,500,1000,2000})-D17)&lt;=9))</f>
        <v>0</v>
      </c>
      <c r="V17" s="7">
        <f>SUM(--(ABS(MROUND(E17,{250,500,1000,2000})-E17)&lt;=9))</f>
        <v>0</v>
      </c>
      <c r="W17" s="7" t="e">
        <f>SUM(--(ABS(MROUND(F17,{250,500,1000,2000})-F17)&lt;=9))</f>
        <v>#VALUE!</v>
      </c>
      <c r="X17" s="7">
        <f>SUM(--(ABS(MROUND(G17,{250,500,1000,2000})-G17)&lt;=9))</f>
        <v>0</v>
      </c>
      <c r="Y17" s="7">
        <f>SUM(--(ABS(MROUND(H17,{250,500,1000,2000})-H17)&lt;=9))</f>
        <v>0</v>
      </c>
      <c r="Z17" s="7">
        <f>SUM(--(ABS(MROUND(I17,{250,500,1000,2000})-I17)&lt;=9))</f>
        <v>0</v>
      </c>
      <c r="AA17" s="7">
        <f>SUM(--(ABS(MROUND(J17,{250,500,1000,2000})-J17)&lt;=9))</f>
        <v>0</v>
      </c>
      <c r="AB17" s="7">
        <f>SUM(--(ABS(MROUND(K17,{250,500,1000,2000})-K17)&lt;=9))</f>
        <v>0</v>
      </c>
      <c r="AC17" s="7">
        <f>SUM(--(ABS(MROUND(L17,{250,500,1000,2000})-L17)&lt;=9))</f>
        <v>0</v>
      </c>
      <c r="AD17" s="7">
        <f>SUM(--(ABS(MROUND(M17,{250,500,1000,2000})-M17)&lt;=9))</f>
        <v>0</v>
      </c>
      <c r="AE17" s="7">
        <f>SUM(--(ABS(MROUND(N17,{250,500,1000,2000})-N17)&lt;=9))</f>
        <v>1</v>
      </c>
      <c r="AF17" s="7">
        <f>SUM(--(ABS(MROUND(O17,{250,500,1000,2000})-O17)&lt;=9))</f>
        <v>0</v>
      </c>
      <c r="AG17" s="7">
        <f>SUM(--(ABS(MROUND(P17,{250,500,1000,2000})-P17)&lt;=9))</f>
        <v>0</v>
      </c>
      <c r="AH17" s="7">
        <f>SUM(--(ABS(MROUND(Q17,{250,500,1000,2000})-Q17)&lt;=9))</f>
        <v>0</v>
      </c>
      <c r="AI17" t="e">
        <f t="shared" si="0"/>
        <v>#VALUE!</v>
      </c>
    </row>
    <row r="18" spans="1:35" x14ac:dyDescent="0.25">
      <c r="A18" s="17">
        <v>42020</v>
      </c>
      <c r="B18" s="6">
        <f>SUMPRODUCT(MAX(B$1:B17)+22)</f>
        <v>28193</v>
      </c>
      <c r="C18" s="6" t="s">
        <v>63</v>
      </c>
      <c r="D18" s="6">
        <f>SUMPRODUCT(MAX(D$1:D17)+22)</f>
        <v>28135</v>
      </c>
      <c r="E18" s="6">
        <f>SUMPRODUCT(MAX(E$1:E17)+22)</f>
        <v>28186</v>
      </c>
      <c r="F18" s="6" t="s">
        <v>63</v>
      </c>
      <c r="G18" s="6">
        <f>SUMPRODUCT(MAX(G$1:G17)+22)</f>
        <v>18982</v>
      </c>
      <c r="H18" s="6">
        <f>SUMPRODUCT(MAX(H$1:H17)+22)</f>
        <v>26106</v>
      </c>
      <c r="I18" s="6">
        <f>SUMPRODUCT(MAX(I$1:I17)+22)</f>
        <v>28681</v>
      </c>
      <c r="J18" s="6">
        <f>SUMPRODUCT(MAX(J$1:J17)+22)</f>
        <v>26043</v>
      </c>
      <c r="K18" s="6">
        <f>SUMPRODUCT(MAX(K$1:K17)+22)</f>
        <v>25354</v>
      </c>
      <c r="L18" s="6">
        <f>SUMPRODUCT(MAX(L$1:L17)+22)</f>
        <v>26629</v>
      </c>
      <c r="M18" s="6">
        <f>SUMPRODUCT(MAX(M$1:M17)+22)</f>
        <v>25007</v>
      </c>
      <c r="N18" s="6">
        <f>SUMPRODUCT(MAX(N$1:N17)+22)</f>
        <v>10765</v>
      </c>
      <c r="O18" s="6">
        <f>SUMPRODUCT(MAX(O$1:O17)+22)</f>
        <v>7412</v>
      </c>
      <c r="P18" s="6">
        <f>SUMPRODUCT(MAX(P$1:P17)+22)</f>
        <v>374</v>
      </c>
      <c r="Q18" s="6">
        <f>SUMPRODUCT(MAX(Q$1:Q17)+22)</f>
        <v>374</v>
      </c>
      <c r="S18" s="7">
        <f>SUM(--(ABS(MROUND(B18,{250,500,1000,2000})-B18)&lt;=9))</f>
        <v>0</v>
      </c>
      <c r="T18" s="7" t="e">
        <f>SUM(--(ABS(MROUND(C18,{250,500,1000,2000})-C18)&lt;=9))</f>
        <v>#VALUE!</v>
      </c>
      <c r="U18" s="7">
        <f>SUM(--(ABS(MROUND(D18,{250,500,1000,2000})-D18)&lt;=9))</f>
        <v>0</v>
      </c>
      <c r="V18" s="7">
        <f>SUM(--(ABS(MROUND(E18,{250,500,1000,2000})-E18)&lt;=9))</f>
        <v>0</v>
      </c>
      <c r="W18" s="7" t="e">
        <f>SUM(--(ABS(MROUND(F18,{250,500,1000,2000})-F18)&lt;=9))</f>
        <v>#VALUE!</v>
      </c>
      <c r="X18" s="7">
        <f>SUM(--(ABS(MROUND(G18,{250,500,1000,2000})-G18)&lt;=9))</f>
        <v>0</v>
      </c>
      <c r="Y18" s="7">
        <f>SUM(--(ABS(MROUND(H18,{250,500,1000,2000})-H18)&lt;=9))</f>
        <v>0</v>
      </c>
      <c r="Z18" s="7">
        <f>SUM(--(ABS(MROUND(I18,{250,500,1000,2000})-I18)&lt;=9))</f>
        <v>0</v>
      </c>
      <c r="AA18" s="7">
        <f>SUM(--(ABS(MROUND(J18,{250,500,1000,2000})-J18)&lt;=9))</f>
        <v>0</v>
      </c>
      <c r="AB18" s="7">
        <f>SUM(--(ABS(MROUND(K18,{250,500,1000,2000})-K18)&lt;=9))</f>
        <v>0</v>
      </c>
      <c r="AC18" s="7">
        <f>SUM(--(ABS(MROUND(L18,{250,500,1000,2000})-L18)&lt;=9))</f>
        <v>0</v>
      </c>
      <c r="AD18" s="7">
        <f>SUM(--(ABS(MROUND(M18,{250,500,1000,2000})-M18)&lt;=9))</f>
        <v>3</v>
      </c>
      <c r="AE18" s="7">
        <f>SUM(--(ABS(MROUND(N18,{250,500,1000,2000})-N18)&lt;=9))</f>
        <v>0</v>
      </c>
      <c r="AF18" s="7">
        <f>SUM(--(ABS(MROUND(O18,{250,500,1000,2000})-O18)&lt;=9))</f>
        <v>0</v>
      </c>
      <c r="AG18" s="7">
        <f>SUM(--(ABS(MROUND(P18,{250,500,1000,2000})-P18)&lt;=9))</f>
        <v>0</v>
      </c>
      <c r="AH18" s="7">
        <f>SUM(--(ABS(MROUND(Q18,{250,500,1000,2000})-Q18)&lt;=9))</f>
        <v>0</v>
      </c>
      <c r="AI18" t="e">
        <f t="shared" si="0"/>
        <v>#VALUE!</v>
      </c>
    </row>
    <row r="19" spans="1:35" x14ac:dyDescent="0.25">
      <c r="A19" s="17">
        <v>42021</v>
      </c>
      <c r="B19" s="6">
        <f>SUMPRODUCT(MAX(B$1:B18)+22)</f>
        <v>28215</v>
      </c>
      <c r="C19" s="6" t="s">
        <v>63</v>
      </c>
      <c r="D19" s="6">
        <f>SUMPRODUCT(MAX(D$1:D18)+22)</f>
        <v>28157</v>
      </c>
      <c r="E19" s="6">
        <f>SUMPRODUCT(MAX(E$1:E18)+22)</f>
        <v>28208</v>
      </c>
      <c r="F19" s="6" t="s">
        <v>63</v>
      </c>
      <c r="G19" s="6">
        <f>SUMPRODUCT(MAX(G$1:G18)+22)</f>
        <v>19004</v>
      </c>
      <c r="H19" s="6">
        <f>SUMPRODUCT(MAX(H$1:H18)+22)</f>
        <v>26128</v>
      </c>
      <c r="I19" s="6">
        <f>SUMPRODUCT(MAX(I$1:I18)+22)</f>
        <v>28703</v>
      </c>
      <c r="J19" s="6">
        <f>SUMPRODUCT(MAX(J$1:J18)+22)</f>
        <v>26065</v>
      </c>
      <c r="K19" s="6">
        <f>SUMPRODUCT(MAX(K$1:K18)+22)</f>
        <v>25376</v>
      </c>
      <c r="L19" s="6">
        <f>SUMPRODUCT(MAX(L$1:L18)+22)</f>
        <v>26651</v>
      </c>
      <c r="M19" s="6">
        <f>SUMPRODUCT(MAX(M$1:M18)+22)</f>
        <v>25029</v>
      </c>
      <c r="N19" s="6">
        <f>SUMPRODUCT(MAX(N$1:N18)+22)</f>
        <v>10787</v>
      </c>
      <c r="O19" s="6">
        <f>SUMPRODUCT(MAX(O$1:O18)+22)</f>
        <v>7434</v>
      </c>
      <c r="P19" s="6">
        <f>SUMPRODUCT(MAX(P$1:P18)+22)</f>
        <v>396</v>
      </c>
      <c r="Q19" s="6">
        <f>SUMPRODUCT(MAX(Q$1:Q18)+22)</f>
        <v>396</v>
      </c>
      <c r="S19" s="7">
        <f>SUM(--(ABS(MROUND(B19,{250,500,1000,2000})-B19)&lt;=9))</f>
        <v>0</v>
      </c>
      <c r="T19" s="7" t="e">
        <f>SUM(--(ABS(MROUND(C19,{250,500,1000,2000})-C19)&lt;=9))</f>
        <v>#VALUE!</v>
      </c>
      <c r="U19" s="7">
        <f>SUM(--(ABS(MROUND(D19,{250,500,1000,2000})-D19)&lt;=9))</f>
        <v>0</v>
      </c>
      <c r="V19" s="7">
        <f>SUM(--(ABS(MROUND(E19,{250,500,1000,2000})-E19)&lt;=9))</f>
        <v>0</v>
      </c>
      <c r="W19" s="7" t="e">
        <f>SUM(--(ABS(MROUND(F19,{250,500,1000,2000})-F19)&lt;=9))</f>
        <v>#VALUE!</v>
      </c>
      <c r="X19" s="7">
        <f>SUM(--(ABS(MROUND(G19,{250,500,1000,2000})-G19)&lt;=9))</f>
        <v>3</v>
      </c>
      <c r="Y19" s="7">
        <f>SUM(--(ABS(MROUND(H19,{250,500,1000,2000})-H19)&lt;=9))</f>
        <v>0</v>
      </c>
      <c r="Z19" s="7">
        <f>SUM(--(ABS(MROUND(I19,{250,500,1000,2000})-I19)&lt;=9))</f>
        <v>0</v>
      </c>
      <c r="AA19" s="7">
        <f>SUM(--(ABS(MROUND(J19,{250,500,1000,2000})-J19)&lt;=9))</f>
        <v>0</v>
      </c>
      <c r="AB19" s="7">
        <f>SUM(--(ABS(MROUND(K19,{250,500,1000,2000})-K19)&lt;=9))</f>
        <v>0</v>
      </c>
      <c r="AC19" s="7">
        <f>SUM(--(ABS(MROUND(L19,{250,500,1000,2000})-L19)&lt;=9))</f>
        <v>0</v>
      </c>
      <c r="AD19" s="7">
        <f>SUM(--(ABS(MROUND(M19,{250,500,1000,2000})-M19)&lt;=9))</f>
        <v>0</v>
      </c>
      <c r="AE19" s="7">
        <f>SUM(--(ABS(MROUND(N19,{250,500,1000,2000})-N19)&lt;=9))</f>
        <v>0</v>
      </c>
      <c r="AF19" s="7">
        <f>SUM(--(ABS(MROUND(O19,{250,500,1000,2000})-O19)&lt;=9))</f>
        <v>0</v>
      </c>
      <c r="AG19" s="7">
        <f>SUM(--(ABS(MROUND(P19,{250,500,1000,2000})-P19)&lt;=9))</f>
        <v>0</v>
      </c>
      <c r="AH19" s="7">
        <f>SUM(--(ABS(MROUND(Q19,{250,500,1000,2000})-Q19)&lt;=9))</f>
        <v>0</v>
      </c>
      <c r="AI19" t="e">
        <f t="shared" si="0"/>
        <v>#VALUE!</v>
      </c>
    </row>
    <row r="20" spans="1:35" x14ac:dyDescent="0.25">
      <c r="A20" s="17">
        <v>42022</v>
      </c>
      <c r="B20" s="6">
        <f>SUMPRODUCT(MAX(B$1:B19)+22)</f>
        <v>28237</v>
      </c>
      <c r="C20" s="6" t="s">
        <v>63</v>
      </c>
      <c r="D20" s="6">
        <f>SUMPRODUCT(MAX(D$1:D19)+22)</f>
        <v>28179</v>
      </c>
      <c r="E20" s="6">
        <f>SUMPRODUCT(MAX(E$1:E19)+22)</f>
        <v>28230</v>
      </c>
      <c r="F20" s="6" t="s">
        <v>63</v>
      </c>
      <c r="G20" s="6">
        <f>SUMPRODUCT(MAX(G$1:G19)+22)</f>
        <v>19026</v>
      </c>
      <c r="H20" s="6">
        <f>SUMPRODUCT(MAX(H$1:H19)+22)</f>
        <v>26150</v>
      </c>
      <c r="I20" s="6">
        <f>SUMPRODUCT(MAX(I$1:I19)+22)</f>
        <v>28725</v>
      </c>
      <c r="J20" s="6">
        <f>SUMPRODUCT(MAX(J$1:J19)+22)</f>
        <v>26087</v>
      </c>
      <c r="K20" s="6">
        <f>SUMPRODUCT(MAX(K$1:K19)+22)</f>
        <v>25398</v>
      </c>
      <c r="L20" s="6">
        <f>SUMPRODUCT(MAX(L$1:L19)+22)</f>
        <v>26673</v>
      </c>
      <c r="M20" s="6">
        <f>SUMPRODUCT(MAX(M$1:M19)+22)</f>
        <v>25051</v>
      </c>
      <c r="N20" s="6">
        <f>SUMPRODUCT(MAX(N$1:N19)+22)</f>
        <v>10809</v>
      </c>
      <c r="O20" s="6">
        <f>SUMPRODUCT(MAX(O$1:O19)+22)</f>
        <v>7456</v>
      </c>
      <c r="P20" s="6">
        <f>SUMPRODUCT(MAX(P$1:P19)+22)</f>
        <v>418</v>
      </c>
      <c r="Q20" s="6">
        <f>SUMPRODUCT(MAX(Q$1:Q19)+22)</f>
        <v>418</v>
      </c>
      <c r="S20" s="7">
        <f>SUM(--(ABS(MROUND(B20,{250,500,1000,2000})-B20)&lt;=9))</f>
        <v>0</v>
      </c>
      <c r="T20" s="7" t="e">
        <f>SUM(--(ABS(MROUND(C20,{250,500,1000,2000})-C20)&lt;=9))</f>
        <v>#VALUE!</v>
      </c>
      <c r="U20" s="7">
        <f>SUM(--(ABS(MROUND(D20,{250,500,1000,2000})-D20)&lt;=9))</f>
        <v>0</v>
      </c>
      <c r="V20" s="7">
        <f>SUM(--(ABS(MROUND(E20,{250,500,1000,2000})-E20)&lt;=9))</f>
        <v>0</v>
      </c>
      <c r="W20" s="7" t="e">
        <f>SUM(--(ABS(MROUND(F20,{250,500,1000,2000})-F20)&lt;=9))</f>
        <v>#VALUE!</v>
      </c>
      <c r="X20" s="7">
        <f>SUM(--(ABS(MROUND(G20,{250,500,1000,2000})-G20)&lt;=9))</f>
        <v>0</v>
      </c>
      <c r="Y20" s="7">
        <f>SUM(--(ABS(MROUND(H20,{250,500,1000,2000})-H20)&lt;=9))</f>
        <v>0</v>
      </c>
      <c r="Z20" s="7">
        <f>SUM(--(ABS(MROUND(I20,{250,500,1000,2000})-I20)&lt;=9))</f>
        <v>0</v>
      </c>
      <c r="AA20" s="7">
        <f>SUM(--(ABS(MROUND(J20,{250,500,1000,2000})-J20)&lt;=9))</f>
        <v>0</v>
      </c>
      <c r="AB20" s="7">
        <f>SUM(--(ABS(MROUND(K20,{250,500,1000,2000})-K20)&lt;=9))</f>
        <v>0</v>
      </c>
      <c r="AC20" s="7">
        <f>SUM(--(ABS(MROUND(L20,{250,500,1000,2000})-L20)&lt;=9))</f>
        <v>0</v>
      </c>
      <c r="AD20" s="7">
        <f>SUM(--(ABS(MROUND(M20,{250,500,1000,2000})-M20)&lt;=9))</f>
        <v>0</v>
      </c>
      <c r="AE20" s="7">
        <f>SUM(--(ABS(MROUND(N20,{250,500,1000,2000})-N20)&lt;=9))</f>
        <v>0</v>
      </c>
      <c r="AF20" s="7">
        <f>SUM(--(ABS(MROUND(O20,{250,500,1000,2000})-O20)&lt;=9))</f>
        <v>0</v>
      </c>
      <c r="AG20" s="7">
        <f>SUM(--(ABS(MROUND(P20,{250,500,1000,2000})-P20)&lt;=9))</f>
        <v>0</v>
      </c>
      <c r="AH20" s="7">
        <f>SUM(--(ABS(MROUND(Q20,{250,500,1000,2000})-Q20)&lt;=9))</f>
        <v>0</v>
      </c>
      <c r="AI20" t="e">
        <f t="shared" si="0"/>
        <v>#VALUE!</v>
      </c>
    </row>
    <row r="21" spans="1:35" x14ac:dyDescent="0.25">
      <c r="A21" s="17">
        <v>42023</v>
      </c>
      <c r="B21" s="6">
        <f>SUMPRODUCT(MAX(B$1:B20)+22)</f>
        <v>28259</v>
      </c>
      <c r="C21" s="6" t="s">
        <v>63</v>
      </c>
      <c r="D21" s="6">
        <f>SUMPRODUCT(MAX(D$1:D20)+22)</f>
        <v>28201</v>
      </c>
      <c r="E21" s="6">
        <f>SUMPRODUCT(MAX(E$1:E20)+22)</f>
        <v>28252</v>
      </c>
      <c r="F21" s="6" t="s">
        <v>63</v>
      </c>
      <c r="G21" s="6">
        <f>SUMPRODUCT(MAX(G$1:G20)+22)</f>
        <v>19048</v>
      </c>
      <c r="H21" s="6">
        <f>SUMPRODUCT(MAX(H$1:H20)+22)</f>
        <v>26172</v>
      </c>
      <c r="I21" s="6">
        <f>SUMPRODUCT(MAX(I$1:I20)+22)</f>
        <v>28747</v>
      </c>
      <c r="J21" s="6">
        <f>SUMPRODUCT(MAX(J$1:J20)+22)</f>
        <v>26109</v>
      </c>
      <c r="K21" s="6">
        <f>SUMPRODUCT(MAX(K$1:K20)+22)</f>
        <v>25420</v>
      </c>
      <c r="L21" s="6">
        <f>SUMPRODUCT(MAX(L$1:L20)+22)</f>
        <v>26695</v>
      </c>
      <c r="M21" s="6">
        <f>SUMPRODUCT(MAX(M$1:M20)+22)</f>
        <v>25073</v>
      </c>
      <c r="N21" s="6">
        <f>SUMPRODUCT(MAX(N$1:N20)+22)</f>
        <v>10831</v>
      </c>
      <c r="O21" s="6">
        <f>SUMPRODUCT(MAX(O$1:O20)+22)</f>
        <v>7478</v>
      </c>
      <c r="P21" s="6">
        <f>SUMPRODUCT(MAX(P$1:P20)+22)</f>
        <v>440</v>
      </c>
      <c r="Q21" s="6">
        <f>SUMPRODUCT(MAX(Q$1:Q20)+22)</f>
        <v>440</v>
      </c>
      <c r="S21" s="7">
        <f>SUM(--(ABS(MROUND(B21,{250,500,1000,2000})-B21)&lt;=9))</f>
        <v>1</v>
      </c>
      <c r="T21" s="7" t="e">
        <f>SUM(--(ABS(MROUND(C21,{250,500,1000,2000})-C21)&lt;=9))</f>
        <v>#VALUE!</v>
      </c>
      <c r="U21" s="7">
        <f>SUM(--(ABS(MROUND(D21,{250,500,1000,2000})-D21)&lt;=9))</f>
        <v>0</v>
      </c>
      <c r="V21" s="7">
        <f>SUM(--(ABS(MROUND(E21,{250,500,1000,2000})-E21)&lt;=9))</f>
        <v>1</v>
      </c>
      <c r="W21" s="7" t="e">
        <f>SUM(--(ABS(MROUND(F21,{250,500,1000,2000})-F21)&lt;=9))</f>
        <v>#VALUE!</v>
      </c>
      <c r="X21" s="7">
        <f>SUM(--(ABS(MROUND(G21,{250,500,1000,2000})-G21)&lt;=9))</f>
        <v>0</v>
      </c>
      <c r="Y21" s="7">
        <f>SUM(--(ABS(MROUND(H21,{250,500,1000,2000})-H21)&lt;=9))</f>
        <v>0</v>
      </c>
      <c r="Z21" s="7">
        <f>SUM(--(ABS(MROUND(I21,{250,500,1000,2000})-I21)&lt;=9))</f>
        <v>1</v>
      </c>
      <c r="AA21" s="7">
        <f>SUM(--(ABS(MROUND(J21,{250,500,1000,2000})-J21)&lt;=9))</f>
        <v>0</v>
      </c>
      <c r="AB21" s="7">
        <f>SUM(--(ABS(MROUND(K21,{250,500,1000,2000})-K21)&lt;=9))</f>
        <v>0</v>
      </c>
      <c r="AC21" s="7">
        <f>SUM(--(ABS(MROUND(L21,{250,500,1000,2000})-L21)&lt;=9))</f>
        <v>0</v>
      </c>
      <c r="AD21" s="7">
        <f>SUM(--(ABS(MROUND(M21,{250,500,1000,2000})-M21)&lt;=9))</f>
        <v>0</v>
      </c>
      <c r="AE21" s="7">
        <f>SUM(--(ABS(MROUND(N21,{250,500,1000,2000})-N21)&lt;=9))</f>
        <v>0</v>
      </c>
      <c r="AF21" s="7">
        <f>SUM(--(ABS(MROUND(O21,{250,500,1000,2000})-O21)&lt;=9))</f>
        <v>0</v>
      </c>
      <c r="AG21" s="7">
        <f>SUM(--(ABS(MROUND(P21,{250,500,1000,2000})-P21)&lt;=9))</f>
        <v>0</v>
      </c>
      <c r="AH21" s="7">
        <f>SUM(--(ABS(MROUND(Q21,{250,500,1000,2000})-Q21)&lt;=9))</f>
        <v>0</v>
      </c>
      <c r="AI21" t="e">
        <f t="shared" si="0"/>
        <v>#VALUE!</v>
      </c>
    </row>
    <row r="22" spans="1:35" x14ac:dyDescent="0.25">
      <c r="A22" s="17">
        <v>42024</v>
      </c>
      <c r="B22" s="6">
        <f>SUMPRODUCT(MAX(B$1:B21)+22)</f>
        <v>28281</v>
      </c>
      <c r="C22" s="6" t="s">
        <v>63</v>
      </c>
      <c r="D22" s="6">
        <f>SUMPRODUCT(MAX(D$1:D21)+22)</f>
        <v>28223</v>
      </c>
      <c r="E22" s="6">
        <f>SUMPRODUCT(MAX(E$1:E21)+22)</f>
        <v>28274</v>
      </c>
      <c r="F22" s="6" t="s">
        <v>63</v>
      </c>
      <c r="G22" s="6">
        <f>SUMPRODUCT(MAX(G$1:G21)+22)</f>
        <v>19070</v>
      </c>
      <c r="H22" s="6">
        <f>SUMPRODUCT(MAX(H$1:H21)+22)</f>
        <v>26194</v>
      </c>
      <c r="I22" s="6">
        <f>SUMPRODUCT(MAX(I$1:I21)+22)</f>
        <v>28769</v>
      </c>
      <c r="J22" s="6">
        <f>SUMPRODUCT(MAX(J$1:J21)+22)</f>
        <v>26131</v>
      </c>
      <c r="K22" s="6">
        <f>SUMPRODUCT(MAX(K$1:K21)+22)</f>
        <v>25442</v>
      </c>
      <c r="L22" s="6">
        <f>SUMPRODUCT(MAX(L$1:L21)+22)</f>
        <v>26717</v>
      </c>
      <c r="M22" s="6">
        <f>SUMPRODUCT(MAX(M$1:M21)+22)</f>
        <v>25095</v>
      </c>
      <c r="N22" s="6">
        <f>SUMPRODUCT(MAX(N$1:N21)+22)</f>
        <v>10853</v>
      </c>
      <c r="O22" s="6">
        <f>SUMPRODUCT(MAX(O$1:O21)+22)</f>
        <v>7500</v>
      </c>
      <c r="P22" s="6">
        <f>SUMPRODUCT(MAX(P$1:P21)+22)</f>
        <v>462</v>
      </c>
      <c r="Q22" s="6">
        <f>SUMPRODUCT(MAX(Q$1:Q21)+22)</f>
        <v>462</v>
      </c>
      <c r="S22" s="7">
        <f>SUM(--(ABS(MROUND(B22,{250,500,1000,2000})-B22)&lt;=9))</f>
        <v>0</v>
      </c>
      <c r="T22" s="7" t="e">
        <f>SUM(--(ABS(MROUND(C22,{250,500,1000,2000})-C22)&lt;=9))</f>
        <v>#VALUE!</v>
      </c>
      <c r="U22" s="7">
        <f>SUM(--(ABS(MROUND(D22,{250,500,1000,2000})-D22)&lt;=9))</f>
        <v>0</v>
      </c>
      <c r="V22" s="7">
        <f>SUM(--(ABS(MROUND(E22,{250,500,1000,2000})-E22)&lt;=9))</f>
        <v>0</v>
      </c>
      <c r="W22" s="7" t="e">
        <f>SUM(--(ABS(MROUND(F22,{250,500,1000,2000})-F22)&lt;=9))</f>
        <v>#VALUE!</v>
      </c>
      <c r="X22" s="7">
        <f>SUM(--(ABS(MROUND(G22,{250,500,1000,2000})-G22)&lt;=9))</f>
        <v>0</v>
      </c>
      <c r="Y22" s="7">
        <f>SUM(--(ABS(MROUND(H22,{250,500,1000,2000})-H22)&lt;=9))</f>
        <v>0</v>
      </c>
      <c r="Z22" s="7">
        <f>SUM(--(ABS(MROUND(I22,{250,500,1000,2000})-I22)&lt;=9))</f>
        <v>0</v>
      </c>
      <c r="AA22" s="7">
        <f>SUM(--(ABS(MROUND(J22,{250,500,1000,2000})-J22)&lt;=9))</f>
        <v>0</v>
      </c>
      <c r="AB22" s="7">
        <f>SUM(--(ABS(MROUND(K22,{250,500,1000,2000})-K22)&lt;=9))</f>
        <v>0</v>
      </c>
      <c r="AC22" s="7">
        <f>SUM(--(ABS(MROUND(L22,{250,500,1000,2000})-L22)&lt;=9))</f>
        <v>0</v>
      </c>
      <c r="AD22" s="7">
        <f>SUM(--(ABS(MROUND(M22,{250,500,1000,2000})-M22)&lt;=9))</f>
        <v>0</v>
      </c>
      <c r="AE22" s="7">
        <f>SUM(--(ABS(MROUND(N22,{250,500,1000,2000})-N22)&lt;=9))</f>
        <v>0</v>
      </c>
      <c r="AF22" s="7">
        <f>SUM(--(ABS(MROUND(O22,{250,500,1000,2000})-O22)&lt;=9))</f>
        <v>2</v>
      </c>
      <c r="AG22" s="7">
        <f>SUM(--(ABS(MROUND(P22,{250,500,1000,2000})-P22)&lt;=9))</f>
        <v>0</v>
      </c>
      <c r="AH22" s="7">
        <f>SUM(--(ABS(MROUND(Q22,{250,500,1000,2000})-Q22)&lt;=9))</f>
        <v>0</v>
      </c>
      <c r="AI22" t="e">
        <f t="shared" si="0"/>
        <v>#VALUE!</v>
      </c>
    </row>
    <row r="23" spans="1:35" x14ac:dyDescent="0.25">
      <c r="A23" s="17">
        <v>42025</v>
      </c>
      <c r="B23" s="6">
        <f>SUMPRODUCT(MAX(B$1:B22)+22)</f>
        <v>28303</v>
      </c>
      <c r="C23" s="6">
        <f>SUMPRODUCT(MAX(C$1:C22)+22)</f>
        <v>29243</v>
      </c>
      <c r="D23" s="6">
        <f>SUMPRODUCT(MAX(D$1:D22)+22)</f>
        <v>28245</v>
      </c>
      <c r="E23" s="6">
        <f>SUMPRODUCT(MAX(E$1:E22)+22)</f>
        <v>28296</v>
      </c>
      <c r="F23" s="6">
        <f>SUMPRODUCT(MAX(F$1:F22)+22)</f>
        <v>29435</v>
      </c>
      <c r="G23" s="6">
        <f>SUMPRODUCT(MAX(G$1:G22)+22)</f>
        <v>19092</v>
      </c>
      <c r="H23" s="6">
        <f>SUMPRODUCT(MAX(H$1:H22)+22)</f>
        <v>26216</v>
      </c>
      <c r="I23" s="6">
        <f>SUMPRODUCT(MAX(I$1:I22)+22)</f>
        <v>28791</v>
      </c>
      <c r="J23" s="6">
        <f>SUMPRODUCT(MAX(J$1:J22)+22)</f>
        <v>26153</v>
      </c>
      <c r="K23" s="6">
        <f>SUMPRODUCT(MAX(K$1:K22)+22)</f>
        <v>25464</v>
      </c>
      <c r="L23" s="6">
        <f>SUMPRODUCT(MAX(L$1:L22)+22)</f>
        <v>26739</v>
      </c>
      <c r="M23" s="6">
        <f>SUMPRODUCT(MAX(M$1:M22)+22)</f>
        <v>25117</v>
      </c>
      <c r="N23" s="6">
        <f>SUMPRODUCT(MAX(N$1:N22)+22)</f>
        <v>10875</v>
      </c>
      <c r="O23" s="6">
        <f>SUMPRODUCT(MAX(O$1:O22)+22)</f>
        <v>7522</v>
      </c>
      <c r="P23" s="6">
        <f>SUMPRODUCT(MAX(P$1:P22)+22)</f>
        <v>484</v>
      </c>
      <c r="Q23" s="6">
        <f>SUMPRODUCT(MAX(Q$1:Q22)+22)</f>
        <v>484</v>
      </c>
      <c r="S23" s="7">
        <f>SUM(--(ABS(MROUND(B23,{250,500,1000,2000})-B23)&lt;=9))</f>
        <v>0</v>
      </c>
      <c r="T23" s="7">
        <f>SUM(--(ABS(MROUND(C23,{250,500,1000,2000})-C23)&lt;=9))</f>
        <v>1</v>
      </c>
      <c r="U23" s="7">
        <f>SUM(--(ABS(MROUND(D23,{250,500,1000,2000})-D23)&lt;=9))</f>
        <v>1</v>
      </c>
      <c r="V23" s="7">
        <f>SUM(--(ABS(MROUND(E23,{250,500,1000,2000})-E23)&lt;=9))</f>
        <v>0</v>
      </c>
      <c r="W23" s="7">
        <f>SUM(--(ABS(MROUND(F23,{250,500,1000,2000})-F23)&lt;=9))</f>
        <v>0</v>
      </c>
      <c r="X23" s="7">
        <f>SUM(--(ABS(MROUND(G23,{250,500,1000,2000})-G23)&lt;=9))</f>
        <v>0</v>
      </c>
      <c r="Y23" s="7">
        <f>SUM(--(ABS(MROUND(H23,{250,500,1000,2000})-H23)&lt;=9))</f>
        <v>0</v>
      </c>
      <c r="Z23" s="7">
        <f>SUM(--(ABS(MROUND(I23,{250,500,1000,2000})-I23)&lt;=9))</f>
        <v>0</v>
      </c>
      <c r="AA23" s="7">
        <f>SUM(--(ABS(MROUND(J23,{250,500,1000,2000})-J23)&lt;=9))</f>
        <v>0</v>
      </c>
      <c r="AB23" s="7">
        <f>SUM(--(ABS(MROUND(K23,{250,500,1000,2000})-K23)&lt;=9))</f>
        <v>0</v>
      </c>
      <c r="AC23" s="7">
        <f>SUM(--(ABS(MROUND(L23,{250,500,1000,2000})-L23)&lt;=9))</f>
        <v>0</v>
      </c>
      <c r="AD23" s="7">
        <f>SUM(--(ABS(MROUND(M23,{250,500,1000,2000})-M23)&lt;=9))</f>
        <v>0</v>
      </c>
      <c r="AE23" s="7">
        <f>SUM(--(ABS(MROUND(N23,{250,500,1000,2000})-N23)&lt;=9))</f>
        <v>0</v>
      </c>
      <c r="AF23" s="7">
        <f>SUM(--(ABS(MROUND(O23,{250,500,1000,2000})-O23)&lt;=9))</f>
        <v>0</v>
      </c>
      <c r="AG23" s="7">
        <f>SUM(--(ABS(MROUND(P23,{250,500,1000,2000})-P23)&lt;=9))</f>
        <v>0</v>
      </c>
      <c r="AH23" s="7">
        <f>SUM(--(ABS(MROUND(Q23,{250,500,1000,2000})-Q23)&lt;=9))</f>
        <v>0</v>
      </c>
      <c r="AI23">
        <f t="shared" ref="AI23:AI33" si="1">SUMIF($B$1:$AH$1,"&gt;0",B23:AH23)</f>
        <v>2</v>
      </c>
    </row>
    <row r="24" spans="1:35" x14ac:dyDescent="0.25">
      <c r="A24" s="17">
        <v>42026</v>
      </c>
      <c r="B24" s="6">
        <f>SUMPRODUCT(MAX(B$1:B23)+22)</f>
        <v>28325</v>
      </c>
      <c r="C24" s="6">
        <f>SUMPRODUCT(MAX(C$1:C23)+22)</f>
        <v>29265</v>
      </c>
      <c r="D24" s="6">
        <f>SUMPRODUCT(MAX(D$1:D23)+22)</f>
        <v>28267</v>
      </c>
      <c r="E24" s="6">
        <f>SUMPRODUCT(MAX(E$1:E23)+22)</f>
        <v>28318</v>
      </c>
      <c r="F24" s="6">
        <f>SUMPRODUCT(MAX(F$1:F23)+22)</f>
        <v>29457</v>
      </c>
      <c r="G24" s="6">
        <f>SUMPRODUCT(MAX(G$1:G23)+22)</f>
        <v>19114</v>
      </c>
      <c r="H24" s="6">
        <f>SUMPRODUCT(MAX(H$1:H23)+22)</f>
        <v>26238</v>
      </c>
      <c r="I24" s="6">
        <f>SUMPRODUCT(MAX(I$1:I23)+22)</f>
        <v>28813</v>
      </c>
      <c r="J24" s="6">
        <f>SUMPRODUCT(MAX(J$1:J23)+22)</f>
        <v>26175</v>
      </c>
      <c r="K24" s="6">
        <f>SUMPRODUCT(MAX(K$1:K23)+22)</f>
        <v>25486</v>
      </c>
      <c r="L24" s="6">
        <f>SUMPRODUCT(MAX(L$1:L23)+22)</f>
        <v>26761</v>
      </c>
      <c r="M24" s="6">
        <f>SUMPRODUCT(MAX(M$1:M23)+22)</f>
        <v>25139</v>
      </c>
      <c r="N24" s="6">
        <f>SUMPRODUCT(MAX(N$1:N23)+22)</f>
        <v>10897</v>
      </c>
      <c r="O24" s="6">
        <f>SUMPRODUCT(MAX(O$1:O23)+22)</f>
        <v>7544</v>
      </c>
      <c r="P24" s="6">
        <f>SUMPRODUCT(MAX(P$1:P23)+22)</f>
        <v>506</v>
      </c>
      <c r="Q24" s="6">
        <f>SUMPRODUCT(MAX(Q$1:Q23)+22)</f>
        <v>506</v>
      </c>
      <c r="S24" s="7">
        <f>SUM(--(ABS(MROUND(B24,{250,500,1000,2000})-B24)&lt;=9))</f>
        <v>0</v>
      </c>
      <c r="T24" s="7">
        <f>SUM(--(ABS(MROUND(C24,{250,500,1000,2000})-C24)&lt;=9))</f>
        <v>0</v>
      </c>
      <c r="U24" s="7">
        <f>SUM(--(ABS(MROUND(D24,{250,500,1000,2000})-D24)&lt;=9))</f>
        <v>0</v>
      </c>
      <c r="V24" s="7">
        <f>SUM(--(ABS(MROUND(E24,{250,500,1000,2000})-E24)&lt;=9))</f>
        <v>0</v>
      </c>
      <c r="W24" s="7">
        <f>SUM(--(ABS(MROUND(F24,{250,500,1000,2000})-F24)&lt;=9))</f>
        <v>0</v>
      </c>
      <c r="X24" s="7">
        <f>SUM(--(ABS(MROUND(G24,{250,500,1000,2000})-G24)&lt;=9))</f>
        <v>0</v>
      </c>
      <c r="Y24" s="7">
        <f>SUM(--(ABS(MROUND(H24,{250,500,1000,2000})-H24)&lt;=9))</f>
        <v>0</v>
      </c>
      <c r="Z24" s="7">
        <f>SUM(--(ABS(MROUND(I24,{250,500,1000,2000})-I24)&lt;=9))</f>
        <v>0</v>
      </c>
      <c r="AA24" s="7">
        <f>SUM(--(ABS(MROUND(J24,{250,500,1000,2000})-J24)&lt;=9))</f>
        <v>0</v>
      </c>
      <c r="AB24" s="7">
        <f>SUM(--(ABS(MROUND(K24,{250,500,1000,2000})-K24)&lt;=9))</f>
        <v>0</v>
      </c>
      <c r="AC24" s="7">
        <f>SUM(--(ABS(MROUND(L24,{250,500,1000,2000})-L24)&lt;=9))</f>
        <v>0</v>
      </c>
      <c r="AD24" s="7">
        <f>SUM(--(ABS(MROUND(M24,{250,500,1000,2000})-M24)&lt;=9))</f>
        <v>0</v>
      </c>
      <c r="AE24" s="7">
        <f>SUM(--(ABS(MROUND(N24,{250,500,1000,2000})-N24)&lt;=9))</f>
        <v>0</v>
      </c>
      <c r="AF24" s="7">
        <f>SUM(--(ABS(MROUND(O24,{250,500,1000,2000})-O24)&lt;=9))</f>
        <v>0</v>
      </c>
      <c r="AG24" s="7">
        <f>SUM(--(ABS(MROUND(P24,{250,500,1000,2000})-P24)&lt;=9))</f>
        <v>2</v>
      </c>
      <c r="AH24" s="7">
        <f>SUM(--(ABS(MROUND(Q24,{250,500,1000,2000})-Q24)&lt;=9))</f>
        <v>2</v>
      </c>
      <c r="AI24">
        <f t="shared" si="1"/>
        <v>4</v>
      </c>
    </row>
    <row r="25" spans="1:35" x14ac:dyDescent="0.25">
      <c r="A25" s="17">
        <v>42027</v>
      </c>
      <c r="B25" s="6">
        <f>SUMPRODUCT(MAX(B$1:B24)+22)</f>
        <v>28347</v>
      </c>
      <c r="C25" s="6">
        <f>SUMPRODUCT(MAX(C$1:C24)+22)</f>
        <v>29287</v>
      </c>
      <c r="D25" s="6">
        <f>SUMPRODUCT(MAX(D$1:D24)+22)</f>
        <v>28289</v>
      </c>
      <c r="E25" s="6">
        <f>SUMPRODUCT(MAX(E$1:E24)+22)</f>
        <v>28340</v>
      </c>
      <c r="F25" s="6">
        <f>SUMPRODUCT(MAX(F$1:F24)+22)</f>
        <v>29479</v>
      </c>
      <c r="G25" s="6">
        <f>SUMPRODUCT(MAX(G$1:G24)+22)</f>
        <v>19136</v>
      </c>
      <c r="H25" s="6">
        <f>SUMPRODUCT(MAX(H$1:H24)+22)</f>
        <v>26260</v>
      </c>
      <c r="I25" s="6">
        <f>SUMPRODUCT(MAX(I$1:I24)+22)</f>
        <v>28835</v>
      </c>
      <c r="J25" s="6">
        <f>SUMPRODUCT(MAX(J$1:J24)+22)</f>
        <v>26197</v>
      </c>
      <c r="K25" s="6">
        <f>SUMPRODUCT(MAX(K$1:K24)+22)</f>
        <v>25508</v>
      </c>
      <c r="L25" s="6">
        <f>SUMPRODUCT(MAX(L$1:L24)+22)</f>
        <v>26783</v>
      </c>
      <c r="M25" s="6">
        <f>SUMPRODUCT(MAX(M$1:M24)+22)</f>
        <v>25161</v>
      </c>
      <c r="N25" s="6">
        <f>SUMPRODUCT(MAX(N$1:N24)+22)</f>
        <v>10919</v>
      </c>
      <c r="O25" s="6">
        <f>SUMPRODUCT(MAX(O$1:O24)+22)</f>
        <v>7566</v>
      </c>
      <c r="P25" s="6">
        <f>SUMPRODUCT(MAX(P$1:P24)+22)</f>
        <v>528</v>
      </c>
      <c r="Q25" s="6">
        <f>SUMPRODUCT(MAX(Q$1:Q24)+22)</f>
        <v>528</v>
      </c>
      <c r="S25" s="7">
        <f>SUM(--(ABS(MROUND(B25,{250,500,1000,2000})-B25)&lt;=9))</f>
        <v>0</v>
      </c>
      <c r="T25" s="7">
        <f>SUM(--(ABS(MROUND(C25,{250,500,1000,2000})-C25)&lt;=9))</f>
        <v>0</v>
      </c>
      <c r="U25" s="7">
        <f>SUM(--(ABS(MROUND(D25,{250,500,1000,2000})-D25)&lt;=9))</f>
        <v>0</v>
      </c>
      <c r="V25" s="7">
        <f>SUM(--(ABS(MROUND(E25,{250,500,1000,2000})-E25)&lt;=9))</f>
        <v>0</v>
      </c>
      <c r="W25" s="7">
        <f>SUM(--(ABS(MROUND(F25,{250,500,1000,2000})-F25)&lt;=9))</f>
        <v>0</v>
      </c>
      <c r="X25" s="7">
        <f>SUM(--(ABS(MROUND(G25,{250,500,1000,2000})-G25)&lt;=9))</f>
        <v>0</v>
      </c>
      <c r="Y25" s="7">
        <f>SUM(--(ABS(MROUND(H25,{250,500,1000,2000})-H25)&lt;=9))</f>
        <v>0</v>
      </c>
      <c r="Z25" s="7">
        <f>SUM(--(ABS(MROUND(I25,{250,500,1000,2000})-I25)&lt;=9))</f>
        <v>0</v>
      </c>
      <c r="AA25" s="7">
        <f>SUM(--(ABS(MROUND(J25,{250,500,1000,2000})-J25)&lt;=9))</f>
        <v>0</v>
      </c>
      <c r="AB25" s="7">
        <f>SUM(--(ABS(MROUND(K25,{250,500,1000,2000})-K25)&lt;=9))</f>
        <v>2</v>
      </c>
      <c r="AC25" s="7">
        <f>SUM(--(ABS(MROUND(L25,{250,500,1000,2000})-L25)&lt;=9))</f>
        <v>0</v>
      </c>
      <c r="AD25" s="7">
        <f>SUM(--(ABS(MROUND(M25,{250,500,1000,2000})-M25)&lt;=9))</f>
        <v>0</v>
      </c>
      <c r="AE25" s="7">
        <f>SUM(--(ABS(MROUND(N25,{250,500,1000,2000})-N25)&lt;=9))</f>
        <v>0</v>
      </c>
      <c r="AF25" s="7">
        <f>SUM(--(ABS(MROUND(O25,{250,500,1000,2000})-O25)&lt;=9))</f>
        <v>0</v>
      </c>
      <c r="AG25" s="7">
        <f>SUM(--(ABS(MROUND(P25,{250,500,1000,2000})-P25)&lt;=9))</f>
        <v>0</v>
      </c>
      <c r="AH25" s="7">
        <f>SUM(--(ABS(MROUND(Q25,{250,500,1000,2000})-Q25)&lt;=9))</f>
        <v>0</v>
      </c>
      <c r="AI25">
        <f t="shared" si="1"/>
        <v>2</v>
      </c>
    </row>
    <row r="26" spans="1:35" x14ac:dyDescent="0.25">
      <c r="A26" s="17">
        <v>42028</v>
      </c>
      <c r="B26" s="6">
        <f>SUMPRODUCT(MAX(B$1:B25)+22)</f>
        <v>28369</v>
      </c>
      <c r="C26" s="6">
        <f>SUMPRODUCT(MAX(C$1:C25)+22)</f>
        <v>29309</v>
      </c>
      <c r="D26" s="6">
        <f>SUMPRODUCT(MAX(D$1:D25)+22)</f>
        <v>28311</v>
      </c>
      <c r="E26" s="6">
        <f>SUMPRODUCT(MAX(E$1:E25)+22)</f>
        <v>28362</v>
      </c>
      <c r="F26" s="6">
        <f>SUMPRODUCT(MAX(F$1:F25)+22)</f>
        <v>29501</v>
      </c>
      <c r="G26" s="6">
        <f>SUMPRODUCT(MAX(G$1:G25)+22)</f>
        <v>19158</v>
      </c>
      <c r="H26" s="6">
        <f>SUMPRODUCT(MAX(H$1:H25)+22)</f>
        <v>26282</v>
      </c>
      <c r="I26" s="6">
        <f>SUMPRODUCT(MAX(I$1:I25)+22)</f>
        <v>28857</v>
      </c>
      <c r="J26" s="6">
        <f>SUMPRODUCT(MAX(J$1:J25)+22)</f>
        <v>26219</v>
      </c>
      <c r="K26" s="6">
        <f>SUMPRODUCT(MAX(K$1:K25)+22)</f>
        <v>25530</v>
      </c>
      <c r="L26" s="6">
        <f>SUMPRODUCT(MAX(L$1:L25)+22)</f>
        <v>26805</v>
      </c>
      <c r="M26" s="6">
        <f>SUMPRODUCT(MAX(M$1:M25)+22)</f>
        <v>25183</v>
      </c>
      <c r="N26" s="6">
        <f>SUMPRODUCT(MAX(N$1:N25)+22)</f>
        <v>10941</v>
      </c>
      <c r="O26" s="6">
        <f>SUMPRODUCT(MAX(O$1:O25)+22)</f>
        <v>7588</v>
      </c>
      <c r="P26" s="6">
        <f>SUMPRODUCT(MAX(P$1:P25)+22)</f>
        <v>550</v>
      </c>
      <c r="Q26" s="6">
        <f>SUMPRODUCT(MAX(Q$1:Q25)+22)</f>
        <v>550</v>
      </c>
      <c r="S26" s="7">
        <f>SUM(--(ABS(MROUND(B26,{250,500,1000,2000})-B26)&lt;=9))</f>
        <v>0</v>
      </c>
      <c r="T26" s="7">
        <f>SUM(--(ABS(MROUND(C26,{250,500,1000,2000})-C26)&lt;=9))</f>
        <v>0</v>
      </c>
      <c r="U26" s="7">
        <f>SUM(--(ABS(MROUND(D26,{250,500,1000,2000})-D26)&lt;=9))</f>
        <v>0</v>
      </c>
      <c r="V26" s="7">
        <f>SUM(--(ABS(MROUND(E26,{250,500,1000,2000})-E26)&lt;=9))</f>
        <v>0</v>
      </c>
      <c r="W26" s="7">
        <f>SUM(--(ABS(MROUND(F26,{250,500,1000,2000})-F26)&lt;=9))</f>
        <v>2</v>
      </c>
      <c r="X26" s="7">
        <f>SUM(--(ABS(MROUND(G26,{250,500,1000,2000})-G26)&lt;=9))</f>
        <v>0</v>
      </c>
      <c r="Y26" s="7">
        <f>SUM(--(ABS(MROUND(H26,{250,500,1000,2000})-H26)&lt;=9))</f>
        <v>0</v>
      </c>
      <c r="Z26" s="7">
        <f>SUM(--(ABS(MROUND(I26,{250,500,1000,2000})-I26)&lt;=9))</f>
        <v>0</v>
      </c>
      <c r="AA26" s="7">
        <f>SUM(--(ABS(MROUND(J26,{250,500,1000,2000})-J26)&lt;=9))</f>
        <v>0</v>
      </c>
      <c r="AB26" s="7">
        <f>SUM(--(ABS(MROUND(K26,{250,500,1000,2000})-K26)&lt;=9))</f>
        <v>0</v>
      </c>
      <c r="AC26" s="7">
        <f>SUM(--(ABS(MROUND(L26,{250,500,1000,2000})-L26)&lt;=9))</f>
        <v>0</v>
      </c>
      <c r="AD26" s="7">
        <f>SUM(--(ABS(MROUND(M26,{250,500,1000,2000})-M26)&lt;=9))</f>
        <v>0</v>
      </c>
      <c r="AE26" s="7">
        <f>SUM(--(ABS(MROUND(N26,{250,500,1000,2000})-N26)&lt;=9))</f>
        <v>0</v>
      </c>
      <c r="AF26" s="7">
        <f>SUM(--(ABS(MROUND(O26,{250,500,1000,2000})-O26)&lt;=9))</f>
        <v>0</v>
      </c>
      <c r="AG26" s="7">
        <f>SUM(--(ABS(MROUND(P26,{250,500,1000,2000})-P26)&lt;=9))</f>
        <v>0</v>
      </c>
      <c r="AH26" s="7">
        <f>SUM(--(ABS(MROUND(Q26,{250,500,1000,2000})-Q26)&lt;=9))</f>
        <v>0</v>
      </c>
      <c r="AI26">
        <f t="shared" si="1"/>
        <v>2</v>
      </c>
    </row>
    <row r="27" spans="1:35" x14ac:dyDescent="0.25">
      <c r="A27" s="17">
        <v>42029</v>
      </c>
      <c r="B27" s="6">
        <f>SUMPRODUCT(MAX(B$1:B26)+22)</f>
        <v>28391</v>
      </c>
      <c r="C27" s="6">
        <f>SUMPRODUCT(MAX(C$1:C26)+22)</f>
        <v>29331</v>
      </c>
      <c r="D27" s="6">
        <f>SUMPRODUCT(MAX(D$1:D26)+22)</f>
        <v>28333</v>
      </c>
      <c r="E27" s="6">
        <f>SUMPRODUCT(MAX(E$1:E26)+22)</f>
        <v>28384</v>
      </c>
      <c r="F27" s="6">
        <f>SUMPRODUCT(MAX(F$1:F26)+22)</f>
        <v>29523</v>
      </c>
      <c r="G27" s="6">
        <f>SUMPRODUCT(MAX(G$1:G26)+22)</f>
        <v>19180</v>
      </c>
      <c r="H27" s="6">
        <f>SUMPRODUCT(MAX(H$1:H26)+22)</f>
        <v>26304</v>
      </c>
      <c r="I27" s="6">
        <f>SUMPRODUCT(MAX(I$1:I26)+22)</f>
        <v>28879</v>
      </c>
      <c r="J27" s="6">
        <f>SUMPRODUCT(MAX(J$1:J26)+22)</f>
        <v>26241</v>
      </c>
      <c r="K27" s="6">
        <f>SUMPRODUCT(MAX(K$1:K26)+22)</f>
        <v>25552</v>
      </c>
      <c r="L27" s="6">
        <f>SUMPRODUCT(MAX(L$1:L26)+22)</f>
        <v>26827</v>
      </c>
      <c r="M27" s="6">
        <f>SUMPRODUCT(MAX(M$1:M26)+22)</f>
        <v>25205</v>
      </c>
      <c r="N27" s="6">
        <f>SUMPRODUCT(MAX(N$1:N26)+22)</f>
        <v>10963</v>
      </c>
      <c r="O27" s="6">
        <f>SUMPRODUCT(MAX(O$1:O26)+22)</f>
        <v>7610</v>
      </c>
      <c r="P27" s="6">
        <f>SUMPRODUCT(MAX(P$1:P26)+22)</f>
        <v>572</v>
      </c>
      <c r="Q27" s="6">
        <f>SUMPRODUCT(MAX(Q$1:Q26)+22)</f>
        <v>572</v>
      </c>
      <c r="S27" s="7">
        <f>SUM(--(ABS(MROUND(B27,{250,500,1000,2000})-B27)&lt;=9))</f>
        <v>0</v>
      </c>
      <c r="T27" s="7">
        <f>SUM(--(ABS(MROUND(C27,{250,500,1000,2000})-C27)&lt;=9))</f>
        <v>0</v>
      </c>
      <c r="U27" s="7">
        <f>SUM(--(ABS(MROUND(D27,{250,500,1000,2000})-D27)&lt;=9))</f>
        <v>0</v>
      </c>
      <c r="V27" s="7">
        <f>SUM(--(ABS(MROUND(E27,{250,500,1000,2000})-E27)&lt;=9))</f>
        <v>0</v>
      </c>
      <c r="W27" s="7">
        <f>SUM(--(ABS(MROUND(F27,{250,500,1000,2000})-F27)&lt;=9))</f>
        <v>0</v>
      </c>
      <c r="X27" s="7">
        <f>SUM(--(ABS(MROUND(G27,{250,500,1000,2000})-G27)&lt;=9))</f>
        <v>0</v>
      </c>
      <c r="Y27" s="7">
        <f>SUM(--(ABS(MROUND(H27,{250,500,1000,2000})-H27)&lt;=9))</f>
        <v>0</v>
      </c>
      <c r="Z27" s="7">
        <f>SUM(--(ABS(MROUND(I27,{250,500,1000,2000})-I27)&lt;=9))</f>
        <v>0</v>
      </c>
      <c r="AA27" s="7">
        <f>SUM(--(ABS(MROUND(J27,{250,500,1000,2000})-J27)&lt;=9))</f>
        <v>1</v>
      </c>
      <c r="AB27" s="7">
        <f>SUM(--(ABS(MROUND(K27,{250,500,1000,2000})-K27)&lt;=9))</f>
        <v>0</v>
      </c>
      <c r="AC27" s="7">
        <f>SUM(--(ABS(MROUND(L27,{250,500,1000,2000})-L27)&lt;=9))</f>
        <v>0</v>
      </c>
      <c r="AD27" s="7">
        <f>SUM(--(ABS(MROUND(M27,{250,500,1000,2000})-M27)&lt;=9))</f>
        <v>0</v>
      </c>
      <c r="AE27" s="7">
        <f>SUM(--(ABS(MROUND(N27,{250,500,1000,2000})-N27)&lt;=9))</f>
        <v>0</v>
      </c>
      <c r="AF27" s="7">
        <f>SUM(--(ABS(MROUND(O27,{250,500,1000,2000})-O27)&lt;=9))</f>
        <v>0</v>
      </c>
      <c r="AG27" s="7">
        <f>SUM(--(ABS(MROUND(P27,{250,500,1000,2000})-P27)&lt;=9))</f>
        <v>0</v>
      </c>
      <c r="AH27" s="7">
        <f>SUM(--(ABS(MROUND(Q27,{250,500,1000,2000})-Q27)&lt;=9))</f>
        <v>0</v>
      </c>
      <c r="AI27">
        <f t="shared" si="1"/>
        <v>1</v>
      </c>
    </row>
    <row r="28" spans="1:35" x14ac:dyDescent="0.25">
      <c r="A28" s="17">
        <v>42030</v>
      </c>
      <c r="B28" s="6">
        <f>SUMPRODUCT(MAX(B$1:B27)+22)</f>
        <v>28413</v>
      </c>
      <c r="C28" s="6">
        <f>SUMPRODUCT(MAX(C$1:C27)+22)</f>
        <v>29353</v>
      </c>
      <c r="D28" s="6">
        <f>SUMPRODUCT(MAX(D$1:D27)+22)</f>
        <v>28355</v>
      </c>
      <c r="E28" s="6">
        <f>SUMPRODUCT(MAX(E$1:E27)+22)</f>
        <v>28406</v>
      </c>
      <c r="F28" s="6">
        <f>SUMPRODUCT(MAX(F$1:F27)+22)</f>
        <v>29545</v>
      </c>
      <c r="G28" s="6">
        <f>SUMPRODUCT(MAX(G$1:G27)+22)</f>
        <v>19202</v>
      </c>
      <c r="H28" s="6">
        <f>SUMPRODUCT(MAX(H$1:H27)+22)</f>
        <v>26326</v>
      </c>
      <c r="I28" s="6">
        <f>SUMPRODUCT(MAX(I$1:I27)+22)</f>
        <v>28901</v>
      </c>
      <c r="J28" s="6">
        <f>SUMPRODUCT(MAX(J$1:J27)+22)</f>
        <v>26263</v>
      </c>
      <c r="K28" s="6">
        <f>SUMPRODUCT(MAX(K$1:K27)+22)</f>
        <v>25574</v>
      </c>
      <c r="L28" s="6">
        <f>SUMPRODUCT(MAX(L$1:L27)+22)</f>
        <v>26849</v>
      </c>
      <c r="M28" s="6">
        <f>SUMPRODUCT(MAX(M$1:M27)+22)</f>
        <v>25227</v>
      </c>
      <c r="N28" s="6">
        <f>SUMPRODUCT(MAX(N$1:N27)+22)</f>
        <v>10985</v>
      </c>
      <c r="O28" s="6">
        <f>SUMPRODUCT(MAX(O$1:O27)+22)</f>
        <v>7632</v>
      </c>
      <c r="P28" s="6">
        <f>SUMPRODUCT(MAX(P$1:P27)+22)</f>
        <v>594</v>
      </c>
      <c r="Q28" s="6">
        <f>SUMPRODUCT(MAX(Q$1:Q27)+22)</f>
        <v>594</v>
      </c>
      <c r="S28" s="7">
        <f>SUM(--(ABS(MROUND(B28,{250,500,1000,2000})-B28)&lt;=9))</f>
        <v>0</v>
      </c>
      <c r="T28" s="7">
        <f>SUM(--(ABS(MROUND(C28,{250,500,1000,2000})-C28)&lt;=9))</f>
        <v>0</v>
      </c>
      <c r="U28" s="7">
        <f>SUM(--(ABS(MROUND(D28,{250,500,1000,2000})-D28)&lt;=9))</f>
        <v>0</v>
      </c>
      <c r="V28" s="7">
        <f>SUM(--(ABS(MROUND(E28,{250,500,1000,2000})-E28)&lt;=9))</f>
        <v>0</v>
      </c>
      <c r="W28" s="7">
        <f>SUM(--(ABS(MROUND(F28,{250,500,1000,2000})-F28)&lt;=9))</f>
        <v>0</v>
      </c>
      <c r="X28" s="7">
        <f>SUM(--(ABS(MROUND(G28,{250,500,1000,2000})-G28)&lt;=9))</f>
        <v>0</v>
      </c>
      <c r="Y28" s="7">
        <f>SUM(--(ABS(MROUND(H28,{250,500,1000,2000})-H28)&lt;=9))</f>
        <v>0</v>
      </c>
      <c r="Z28" s="7">
        <f>SUM(--(ABS(MROUND(I28,{250,500,1000,2000})-I28)&lt;=9))</f>
        <v>0</v>
      </c>
      <c r="AA28" s="7">
        <f>SUM(--(ABS(MROUND(J28,{250,500,1000,2000})-J28)&lt;=9))</f>
        <v>0</v>
      </c>
      <c r="AB28" s="7">
        <f>SUM(--(ABS(MROUND(K28,{250,500,1000,2000})-K28)&lt;=9))</f>
        <v>0</v>
      </c>
      <c r="AC28" s="7">
        <f>SUM(--(ABS(MROUND(L28,{250,500,1000,2000})-L28)&lt;=9))</f>
        <v>0</v>
      </c>
      <c r="AD28" s="7">
        <f>SUM(--(ABS(MROUND(M28,{250,500,1000,2000})-M28)&lt;=9))</f>
        <v>0</v>
      </c>
      <c r="AE28" s="7">
        <f>SUM(--(ABS(MROUND(N28,{250,500,1000,2000})-N28)&lt;=9))</f>
        <v>0</v>
      </c>
      <c r="AF28" s="7">
        <f>SUM(--(ABS(MROUND(O28,{250,500,1000,2000})-O28)&lt;=9))</f>
        <v>0</v>
      </c>
      <c r="AG28" s="7">
        <f>SUM(--(ABS(MROUND(P28,{250,500,1000,2000})-P28)&lt;=9))</f>
        <v>0</v>
      </c>
      <c r="AH28" s="7">
        <f>SUM(--(ABS(MROUND(Q28,{250,500,1000,2000})-Q28)&lt;=9))</f>
        <v>0</v>
      </c>
      <c r="AI28">
        <f t="shared" si="1"/>
        <v>0</v>
      </c>
    </row>
    <row r="29" spans="1:35" x14ac:dyDescent="0.25">
      <c r="A29" s="17">
        <v>42031</v>
      </c>
      <c r="B29" s="6">
        <f>SUMPRODUCT(MAX(B$1:B28)+22)</f>
        <v>28435</v>
      </c>
      <c r="C29" s="6">
        <f>SUMPRODUCT(MAX(C$1:C28)+22)</f>
        <v>29375</v>
      </c>
      <c r="D29" s="6">
        <f>SUMPRODUCT(MAX(D$1:D28)+22)</f>
        <v>28377</v>
      </c>
      <c r="E29" s="6">
        <f>SUMPRODUCT(MAX(E$1:E28)+22)</f>
        <v>28428</v>
      </c>
      <c r="F29" s="6">
        <f>SUMPRODUCT(MAX(F$1:F28)+22)</f>
        <v>29567</v>
      </c>
      <c r="G29" s="6">
        <f>SUMPRODUCT(MAX(G$1:G28)+22)</f>
        <v>19224</v>
      </c>
      <c r="H29" s="6">
        <f>SUMPRODUCT(MAX(H$1:H28)+22)</f>
        <v>26348</v>
      </c>
      <c r="I29" s="6">
        <f>SUMPRODUCT(MAX(I$1:I28)+22)</f>
        <v>28923</v>
      </c>
      <c r="J29" s="6">
        <f>SUMPRODUCT(MAX(J$1:J28)+22)</f>
        <v>26285</v>
      </c>
      <c r="K29" s="6">
        <f>SUMPRODUCT(MAX(K$1:K28)+22)</f>
        <v>25596</v>
      </c>
      <c r="L29" s="6">
        <f>SUMPRODUCT(MAX(L$1:L28)+22)</f>
        <v>26871</v>
      </c>
      <c r="M29" s="6">
        <f>SUMPRODUCT(MAX(M$1:M28)+22)</f>
        <v>25249</v>
      </c>
      <c r="N29" s="6">
        <f>SUMPRODUCT(MAX(N$1:N28)+22)</f>
        <v>11007</v>
      </c>
      <c r="O29" s="6">
        <f>SUMPRODUCT(MAX(O$1:O28)+22)</f>
        <v>7654</v>
      </c>
      <c r="P29" s="6">
        <f>SUMPRODUCT(MAX(P$1:P28)+22)</f>
        <v>616</v>
      </c>
      <c r="Q29" s="6">
        <f>SUMPRODUCT(MAX(Q$1:Q28)+22)</f>
        <v>616</v>
      </c>
      <c r="S29" s="7">
        <f>SUM(--(ABS(MROUND(B29,{250,500,1000,2000})-B29)&lt;=9))</f>
        <v>0</v>
      </c>
      <c r="T29" s="7">
        <f>SUM(--(ABS(MROUND(C29,{250,500,1000,2000})-C29)&lt;=9))</f>
        <v>0</v>
      </c>
      <c r="U29" s="7">
        <f>SUM(--(ABS(MROUND(D29,{250,500,1000,2000})-D29)&lt;=9))</f>
        <v>0</v>
      </c>
      <c r="V29" s="7">
        <f>SUM(--(ABS(MROUND(E29,{250,500,1000,2000})-E29)&lt;=9))</f>
        <v>0</v>
      </c>
      <c r="W29" s="7">
        <f>SUM(--(ABS(MROUND(F29,{250,500,1000,2000})-F29)&lt;=9))</f>
        <v>0</v>
      </c>
      <c r="X29" s="7">
        <f>SUM(--(ABS(MROUND(G29,{250,500,1000,2000})-G29)&lt;=9))</f>
        <v>0</v>
      </c>
      <c r="Y29" s="7">
        <f>SUM(--(ABS(MROUND(H29,{250,500,1000,2000})-H29)&lt;=9))</f>
        <v>0</v>
      </c>
      <c r="Z29" s="7">
        <f>SUM(--(ABS(MROUND(I29,{250,500,1000,2000})-I29)&lt;=9))</f>
        <v>0</v>
      </c>
      <c r="AA29" s="7">
        <f>SUM(--(ABS(MROUND(J29,{250,500,1000,2000})-J29)&lt;=9))</f>
        <v>0</v>
      </c>
      <c r="AB29" s="7">
        <f>SUM(--(ABS(MROUND(K29,{250,500,1000,2000})-K29)&lt;=9))</f>
        <v>0</v>
      </c>
      <c r="AC29" s="7">
        <f>SUM(--(ABS(MROUND(L29,{250,500,1000,2000})-L29)&lt;=9))</f>
        <v>0</v>
      </c>
      <c r="AD29" s="7">
        <f>SUM(--(ABS(MROUND(M29,{250,500,1000,2000})-M29)&lt;=9))</f>
        <v>1</v>
      </c>
      <c r="AE29" s="7">
        <f>SUM(--(ABS(MROUND(N29,{250,500,1000,2000})-N29)&lt;=9))</f>
        <v>3</v>
      </c>
      <c r="AF29" s="7">
        <f>SUM(--(ABS(MROUND(O29,{250,500,1000,2000})-O29)&lt;=9))</f>
        <v>0</v>
      </c>
      <c r="AG29" s="7">
        <f>SUM(--(ABS(MROUND(P29,{250,500,1000,2000})-P29)&lt;=9))</f>
        <v>0</v>
      </c>
      <c r="AH29" s="7">
        <f>SUM(--(ABS(MROUND(Q29,{250,500,1000,2000})-Q29)&lt;=9))</f>
        <v>0</v>
      </c>
      <c r="AI29">
        <f t="shared" si="1"/>
        <v>4</v>
      </c>
    </row>
    <row r="30" spans="1:35" x14ac:dyDescent="0.25">
      <c r="A30" s="17">
        <v>42032</v>
      </c>
      <c r="B30" s="6">
        <f>SUMPRODUCT(MAX(B$1:B29)+22)</f>
        <v>28457</v>
      </c>
      <c r="C30" s="6">
        <f>SUMPRODUCT(MAX(C$1:C29)+22)</f>
        <v>29397</v>
      </c>
      <c r="D30" s="6">
        <f>SUMPRODUCT(MAX(D$1:D29)+22)</f>
        <v>28399</v>
      </c>
      <c r="E30" s="6">
        <f>SUMPRODUCT(MAX(E$1:E29)+22)</f>
        <v>28450</v>
      </c>
      <c r="F30" s="6">
        <f>SUMPRODUCT(MAX(F$1:F29)+22)</f>
        <v>29589</v>
      </c>
      <c r="G30" s="6">
        <f>SUMPRODUCT(MAX(G$1:G29)+22)</f>
        <v>19246</v>
      </c>
      <c r="H30" s="6">
        <f>SUMPRODUCT(MAX(H$1:H29)+22)</f>
        <v>26370</v>
      </c>
      <c r="I30" s="6">
        <f>SUMPRODUCT(MAX(I$1:I29)+22)</f>
        <v>28945</v>
      </c>
      <c r="J30" s="6">
        <f>SUMPRODUCT(MAX(J$1:J29)+22)</f>
        <v>26307</v>
      </c>
      <c r="K30" s="6">
        <f>SUMPRODUCT(MAX(K$1:K29)+22)</f>
        <v>25618</v>
      </c>
      <c r="L30" s="6">
        <f>SUMPRODUCT(MAX(L$1:L29)+22)</f>
        <v>26893</v>
      </c>
      <c r="M30" s="6">
        <f>SUMPRODUCT(MAX(M$1:M29)+22)</f>
        <v>25271</v>
      </c>
      <c r="N30" s="6">
        <f>SUMPRODUCT(MAX(N$1:N29)+22)</f>
        <v>11029</v>
      </c>
      <c r="O30" s="6">
        <f>SUMPRODUCT(MAX(O$1:O29)+22)</f>
        <v>7676</v>
      </c>
      <c r="P30" s="6">
        <f>SUMPRODUCT(MAX(P$1:P29)+22)</f>
        <v>638</v>
      </c>
      <c r="Q30" s="6">
        <f>SUMPRODUCT(MAX(Q$1:Q29)+22)</f>
        <v>638</v>
      </c>
      <c r="S30" s="7">
        <f>SUM(--(ABS(MROUND(B30,{250,500,1000,2000})-B30)&lt;=9))</f>
        <v>0</v>
      </c>
      <c r="T30" s="7">
        <f>SUM(--(ABS(MROUND(C30,{250,500,1000,2000})-C30)&lt;=9))</f>
        <v>0</v>
      </c>
      <c r="U30" s="7">
        <f>SUM(--(ABS(MROUND(D30,{250,500,1000,2000})-D30)&lt;=9))</f>
        <v>0</v>
      </c>
      <c r="V30" s="7">
        <f>SUM(--(ABS(MROUND(E30,{250,500,1000,2000})-E30)&lt;=9))</f>
        <v>0</v>
      </c>
      <c r="W30" s="7">
        <f>SUM(--(ABS(MROUND(F30,{250,500,1000,2000})-F30)&lt;=9))</f>
        <v>0</v>
      </c>
      <c r="X30" s="7">
        <f>SUM(--(ABS(MROUND(G30,{250,500,1000,2000})-G30)&lt;=9))</f>
        <v>1</v>
      </c>
      <c r="Y30" s="7">
        <f>SUM(--(ABS(MROUND(H30,{250,500,1000,2000})-H30)&lt;=9))</f>
        <v>0</v>
      </c>
      <c r="Z30" s="7">
        <f>SUM(--(ABS(MROUND(I30,{250,500,1000,2000})-I30)&lt;=9))</f>
        <v>0</v>
      </c>
      <c r="AA30" s="7">
        <f>SUM(--(ABS(MROUND(J30,{250,500,1000,2000})-J30)&lt;=9))</f>
        <v>0</v>
      </c>
      <c r="AB30" s="7">
        <f>SUM(--(ABS(MROUND(K30,{250,500,1000,2000})-K30)&lt;=9))</f>
        <v>0</v>
      </c>
      <c r="AC30" s="7">
        <f>SUM(--(ABS(MROUND(L30,{250,500,1000,2000})-L30)&lt;=9))</f>
        <v>0</v>
      </c>
      <c r="AD30" s="7">
        <f>SUM(--(ABS(MROUND(M30,{250,500,1000,2000})-M30)&lt;=9))</f>
        <v>0</v>
      </c>
      <c r="AE30" s="7">
        <f>SUM(--(ABS(MROUND(N30,{250,500,1000,2000})-N30)&lt;=9))</f>
        <v>0</v>
      </c>
      <c r="AF30" s="7">
        <f>SUM(--(ABS(MROUND(O30,{250,500,1000,2000})-O30)&lt;=9))</f>
        <v>0</v>
      </c>
      <c r="AG30" s="7">
        <f>SUM(--(ABS(MROUND(P30,{250,500,1000,2000})-P30)&lt;=9))</f>
        <v>0</v>
      </c>
      <c r="AH30" s="7">
        <f>SUM(--(ABS(MROUND(Q30,{250,500,1000,2000})-Q30)&lt;=9))</f>
        <v>0</v>
      </c>
      <c r="AI30">
        <f t="shared" si="1"/>
        <v>1</v>
      </c>
    </row>
    <row r="31" spans="1:35" x14ac:dyDescent="0.25">
      <c r="A31" s="17">
        <v>42033</v>
      </c>
      <c r="B31" s="6">
        <f>SUMPRODUCT(MAX(B$1:B30)+22)</f>
        <v>28479</v>
      </c>
      <c r="C31" s="6">
        <f>SUMPRODUCT(MAX(C$1:C30)+22)</f>
        <v>29419</v>
      </c>
      <c r="D31" s="6">
        <f>SUMPRODUCT(MAX(D$1:D30)+22)</f>
        <v>28421</v>
      </c>
      <c r="E31" s="6">
        <f>SUMPRODUCT(MAX(E$1:E30)+22)</f>
        <v>28472</v>
      </c>
      <c r="F31" s="6">
        <f>SUMPRODUCT(MAX(F$1:F30)+22)</f>
        <v>29611</v>
      </c>
      <c r="G31" s="6">
        <f>SUMPRODUCT(MAX(G$1:G30)+22)</f>
        <v>19268</v>
      </c>
      <c r="H31" s="6">
        <f>SUMPRODUCT(MAX(H$1:H30)+22)</f>
        <v>26392</v>
      </c>
      <c r="I31" s="6">
        <f>SUMPRODUCT(MAX(I$1:I30)+22)</f>
        <v>28967</v>
      </c>
      <c r="J31" s="6">
        <f>SUMPRODUCT(MAX(J$1:J30)+22)</f>
        <v>26329</v>
      </c>
      <c r="K31" s="6">
        <f>SUMPRODUCT(MAX(K$1:K30)+22)</f>
        <v>25640</v>
      </c>
      <c r="L31" s="6">
        <f>SUMPRODUCT(MAX(L$1:L30)+22)</f>
        <v>26915</v>
      </c>
      <c r="M31" s="6">
        <f>SUMPRODUCT(MAX(M$1:M30)+22)</f>
        <v>25293</v>
      </c>
      <c r="N31" s="6">
        <f>SUMPRODUCT(MAX(N$1:N30)+22)</f>
        <v>11051</v>
      </c>
      <c r="O31" s="6">
        <f>SUMPRODUCT(MAX(O$1:O30)+22)</f>
        <v>7698</v>
      </c>
      <c r="P31" s="6">
        <f>SUMPRODUCT(MAX(P$1:P30)+22)</f>
        <v>660</v>
      </c>
      <c r="Q31" s="6">
        <f>SUMPRODUCT(MAX(Q$1:Q30)+22)</f>
        <v>660</v>
      </c>
      <c r="S31" s="7">
        <f>SUM(--(ABS(MROUND(B31,{250,500,1000,2000})-B31)&lt;=9))</f>
        <v>0</v>
      </c>
      <c r="T31" s="7">
        <f>SUM(--(ABS(MROUND(C31,{250,500,1000,2000})-C31)&lt;=9))</f>
        <v>0</v>
      </c>
      <c r="U31" s="7">
        <f>SUM(--(ABS(MROUND(D31,{250,500,1000,2000})-D31)&lt;=9))</f>
        <v>0</v>
      </c>
      <c r="V31" s="7">
        <f>SUM(--(ABS(MROUND(E31,{250,500,1000,2000})-E31)&lt;=9))</f>
        <v>0</v>
      </c>
      <c r="W31" s="7">
        <f>SUM(--(ABS(MROUND(F31,{250,500,1000,2000})-F31)&lt;=9))</f>
        <v>0</v>
      </c>
      <c r="X31" s="7">
        <f>SUM(--(ABS(MROUND(G31,{250,500,1000,2000})-G31)&lt;=9))</f>
        <v>0</v>
      </c>
      <c r="Y31" s="7">
        <f>SUM(--(ABS(MROUND(H31,{250,500,1000,2000})-H31)&lt;=9))</f>
        <v>0</v>
      </c>
      <c r="Z31" s="7">
        <f>SUM(--(ABS(MROUND(I31,{250,500,1000,2000})-I31)&lt;=9))</f>
        <v>0</v>
      </c>
      <c r="AA31" s="7">
        <f>SUM(--(ABS(MROUND(J31,{250,500,1000,2000})-J31)&lt;=9))</f>
        <v>0</v>
      </c>
      <c r="AB31" s="7">
        <f>SUM(--(ABS(MROUND(K31,{250,500,1000,2000})-K31)&lt;=9))</f>
        <v>0</v>
      </c>
      <c r="AC31" s="7">
        <f>SUM(--(ABS(MROUND(L31,{250,500,1000,2000})-L31)&lt;=9))</f>
        <v>0</v>
      </c>
      <c r="AD31" s="7">
        <f>SUM(--(ABS(MROUND(M31,{250,500,1000,2000})-M31)&lt;=9))</f>
        <v>0</v>
      </c>
      <c r="AE31" s="7">
        <f>SUM(--(ABS(MROUND(N31,{250,500,1000,2000})-N31)&lt;=9))</f>
        <v>0</v>
      </c>
      <c r="AF31" s="7">
        <f>SUM(--(ABS(MROUND(O31,{250,500,1000,2000})-O31)&lt;=9))</f>
        <v>0</v>
      </c>
      <c r="AG31" s="7">
        <f>SUM(--(ABS(MROUND(P31,{250,500,1000,2000})-P31)&lt;=9))</f>
        <v>0</v>
      </c>
      <c r="AH31" s="7">
        <f>SUM(--(ABS(MROUND(Q31,{250,500,1000,2000})-Q31)&lt;=9))</f>
        <v>0</v>
      </c>
      <c r="AI31">
        <f t="shared" si="1"/>
        <v>0</v>
      </c>
    </row>
    <row r="32" spans="1:35" x14ac:dyDescent="0.25">
      <c r="A32" s="17">
        <v>42034</v>
      </c>
      <c r="B32" s="6">
        <f>SUMPRODUCT(MAX(B$1:B31)+22)</f>
        <v>28501</v>
      </c>
      <c r="C32" s="6">
        <f>SUMPRODUCT(MAX(C$1:C31)+22)</f>
        <v>29441</v>
      </c>
      <c r="D32" s="6">
        <f>SUMPRODUCT(MAX(D$1:D31)+22)</f>
        <v>28443</v>
      </c>
      <c r="E32" s="6">
        <f>SUMPRODUCT(MAX(E$1:E31)+22)</f>
        <v>28494</v>
      </c>
      <c r="F32" s="6">
        <f>SUMPRODUCT(MAX(F$1:F31)+22)</f>
        <v>29633</v>
      </c>
      <c r="G32" s="6">
        <f>SUMPRODUCT(MAX(G$1:G31)+22)</f>
        <v>19290</v>
      </c>
      <c r="H32" s="6">
        <f>SUMPRODUCT(MAX(H$1:H31)+22)</f>
        <v>26414</v>
      </c>
      <c r="I32" s="6">
        <f>SUMPRODUCT(MAX(I$1:I31)+22)</f>
        <v>28989</v>
      </c>
      <c r="J32" s="6">
        <f>SUMPRODUCT(MAX(J$1:J31)+22)</f>
        <v>26351</v>
      </c>
      <c r="K32" s="6">
        <f>SUMPRODUCT(MAX(K$1:K31)+22)</f>
        <v>25662</v>
      </c>
      <c r="L32" s="6">
        <f>SUMPRODUCT(MAX(L$1:L31)+22)</f>
        <v>26937</v>
      </c>
      <c r="M32" s="6">
        <f>SUMPRODUCT(MAX(M$1:M31)+22)</f>
        <v>25315</v>
      </c>
      <c r="N32" s="6">
        <f>SUMPRODUCT(MAX(N$1:N31)+22)</f>
        <v>11073</v>
      </c>
      <c r="O32" s="6">
        <f>SUMPRODUCT(MAX(O$1:O31)+22)</f>
        <v>7720</v>
      </c>
      <c r="P32" s="6">
        <f>SUMPRODUCT(MAX(P$1:P31)+22)</f>
        <v>682</v>
      </c>
      <c r="Q32" s="6">
        <f>SUMPRODUCT(MAX(Q$1:Q31)+22)</f>
        <v>682</v>
      </c>
      <c r="S32" s="7">
        <f>SUM(--(ABS(MROUND(B32,{250,500,1000,2000})-B32)&lt;=9))</f>
        <v>2</v>
      </c>
      <c r="T32" s="7">
        <f>SUM(--(ABS(MROUND(C32,{250,500,1000,2000})-C32)&lt;=9))</f>
        <v>0</v>
      </c>
      <c r="U32" s="7">
        <f>SUM(--(ABS(MROUND(D32,{250,500,1000,2000})-D32)&lt;=9))</f>
        <v>0</v>
      </c>
      <c r="V32" s="7">
        <f>SUM(--(ABS(MROUND(E32,{250,500,1000,2000})-E32)&lt;=9))</f>
        <v>2</v>
      </c>
      <c r="W32" s="7">
        <f>SUM(--(ABS(MROUND(F32,{250,500,1000,2000})-F32)&lt;=9))</f>
        <v>0</v>
      </c>
      <c r="X32" s="7">
        <f>SUM(--(ABS(MROUND(G32,{250,500,1000,2000})-G32)&lt;=9))</f>
        <v>0</v>
      </c>
      <c r="Y32" s="7">
        <f>SUM(--(ABS(MROUND(H32,{250,500,1000,2000})-H32)&lt;=9))</f>
        <v>0</v>
      </c>
      <c r="Z32" s="7">
        <f>SUM(--(ABS(MROUND(I32,{250,500,1000,2000})-I32)&lt;=9))</f>
        <v>0</v>
      </c>
      <c r="AA32" s="7">
        <f>SUM(--(ABS(MROUND(J32,{250,500,1000,2000})-J32)&lt;=9))</f>
        <v>0</v>
      </c>
      <c r="AB32" s="7">
        <f>SUM(--(ABS(MROUND(K32,{250,500,1000,2000})-K32)&lt;=9))</f>
        <v>0</v>
      </c>
      <c r="AC32" s="7">
        <f>SUM(--(ABS(MROUND(L32,{250,500,1000,2000})-L32)&lt;=9))</f>
        <v>0</v>
      </c>
      <c r="AD32" s="7">
        <f>SUM(--(ABS(MROUND(M32,{250,500,1000,2000})-M32)&lt;=9))</f>
        <v>0</v>
      </c>
      <c r="AE32" s="7">
        <f>SUM(--(ABS(MROUND(N32,{250,500,1000,2000})-N32)&lt;=9))</f>
        <v>0</v>
      </c>
      <c r="AF32" s="7">
        <f>SUM(--(ABS(MROUND(O32,{250,500,1000,2000})-O32)&lt;=9))</f>
        <v>0</v>
      </c>
      <c r="AG32" s="7">
        <f>SUM(--(ABS(MROUND(P32,{250,500,1000,2000})-P32)&lt;=9))</f>
        <v>0</v>
      </c>
      <c r="AH32" s="7">
        <f>SUM(--(ABS(MROUND(Q32,{250,500,1000,2000})-Q32)&lt;=9))</f>
        <v>0</v>
      </c>
      <c r="AI32">
        <f t="shared" si="1"/>
        <v>4</v>
      </c>
    </row>
    <row r="33" spans="1:35" x14ac:dyDescent="0.25">
      <c r="A33" s="17">
        <v>42035</v>
      </c>
      <c r="B33" s="6">
        <f>SUMPRODUCT(MAX(B$1:B32)+22)</f>
        <v>28523</v>
      </c>
      <c r="C33" s="6">
        <f>SUMPRODUCT(MAX(C$1:C32)+22)</f>
        <v>29463</v>
      </c>
      <c r="D33" s="6">
        <f>SUMPRODUCT(MAX(D$1:D32)+22)</f>
        <v>28465</v>
      </c>
      <c r="E33" s="6">
        <f>SUMPRODUCT(MAX(E$1:E32)+22)</f>
        <v>28516</v>
      </c>
      <c r="F33" s="6">
        <f>SUMPRODUCT(MAX(F$1:F32)+22)</f>
        <v>29655</v>
      </c>
      <c r="G33" s="6">
        <f>SUMPRODUCT(MAX(G$1:G32)+22)</f>
        <v>19312</v>
      </c>
      <c r="H33" s="6">
        <f>SUMPRODUCT(MAX(H$1:H32)+22)</f>
        <v>26436</v>
      </c>
      <c r="I33" s="6">
        <f>SUMPRODUCT(MAX(I$1:I32)+22)</f>
        <v>29011</v>
      </c>
      <c r="J33" s="6">
        <f>SUMPRODUCT(MAX(J$1:J32)+22)</f>
        <v>26373</v>
      </c>
      <c r="K33" s="6">
        <f>SUMPRODUCT(MAX(K$1:K32)+22)</f>
        <v>25684</v>
      </c>
      <c r="L33" s="6">
        <f>SUMPRODUCT(MAX(L$1:L32)+22)</f>
        <v>26959</v>
      </c>
      <c r="M33" s="6">
        <f>SUMPRODUCT(MAX(M$1:M32)+22)</f>
        <v>25337</v>
      </c>
      <c r="N33" s="6">
        <f>SUMPRODUCT(MAX(N$1:N32)+22)</f>
        <v>11095</v>
      </c>
      <c r="O33" s="6">
        <f>SUMPRODUCT(MAX(O$1:O32)+22)</f>
        <v>7742</v>
      </c>
      <c r="P33" s="6">
        <f>SUMPRODUCT(MAX(P$1:P32)+22)</f>
        <v>704</v>
      </c>
      <c r="Q33" s="6">
        <f>SUMPRODUCT(MAX(Q$1:Q32)+22)</f>
        <v>704</v>
      </c>
      <c r="S33" s="7">
        <f>SUM(--(ABS(MROUND(B33,{250,500,1000,2000})-B33)&lt;=9))</f>
        <v>0</v>
      </c>
      <c r="T33" s="7">
        <f>SUM(--(ABS(MROUND(C33,{250,500,1000,2000})-C33)&lt;=9))</f>
        <v>0</v>
      </c>
      <c r="U33" s="7">
        <f>SUM(--(ABS(MROUND(D33,{250,500,1000,2000})-D33)&lt;=9))</f>
        <v>0</v>
      </c>
      <c r="V33" s="7">
        <f>SUM(--(ABS(MROUND(E33,{250,500,1000,2000})-E33)&lt;=9))</f>
        <v>0</v>
      </c>
      <c r="W33" s="7">
        <f>SUM(--(ABS(MROUND(F33,{250,500,1000,2000})-F33)&lt;=9))</f>
        <v>0</v>
      </c>
      <c r="X33" s="7">
        <f>SUM(--(ABS(MROUND(G33,{250,500,1000,2000})-G33)&lt;=9))</f>
        <v>0</v>
      </c>
      <c r="Y33" s="7">
        <f>SUM(--(ABS(MROUND(H33,{250,500,1000,2000})-H33)&lt;=9))</f>
        <v>0</v>
      </c>
      <c r="Z33" s="7">
        <f>SUM(--(ABS(MROUND(I33,{250,500,1000,2000})-I33)&lt;=9))</f>
        <v>0</v>
      </c>
      <c r="AA33" s="7">
        <f>SUM(--(ABS(MROUND(J33,{250,500,1000,2000})-J33)&lt;=9))</f>
        <v>0</v>
      </c>
      <c r="AB33" s="7">
        <f>SUM(--(ABS(MROUND(K33,{250,500,1000,2000})-K33)&lt;=9))</f>
        <v>0</v>
      </c>
      <c r="AC33" s="7">
        <f>SUM(--(ABS(MROUND(L33,{250,500,1000,2000})-L33)&lt;=9))</f>
        <v>0</v>
      </c>
      <c r="AD33" s="7">
        <f>SUM(--(ABS(MROUND(M33,{250,500,1000,2000})-M33)&lt;=9))</f>
        <v>0</v>
      </c>
      <c r="AE33" s="7">
        <f>SUM(--(ABS(MROUND(N33,{250,500,1000,2000})-N33)&lt;=9))</f>
        <v>0</v>
      </c>
      <c r="AF33" s="7">
        <f>SUM(--(ABS(MROUND(O33,{250,500,1000,2000})-O33)&lt;=9))</f>
        <v>1</v>
      </c>
      <c r="AG33" s="7">
        <f>SUM(--(ABS(MROUND(P33,{250,500,1000,2000})-P33)&lt;=9))</f>
        <v>0</v>
      </c>
      <c r="AH33" s="7">
        <f>SUM(--(ABS(MROUND(Q33,{250,500,1000,2000})-Q33)&lt;=9))</f>
        <v>0</v>
      </c>
      <c r="AI33">
        <f t="shared" si="1"/>
        <v>1</v>
      </c>
    </row>
  </sheetData>
  <conditionalFormatting sqref="B2:Q33">
    <cfRule type="expression" dxfId="16" priority="26">
      <formula>ABS(MROUND(B2,2000)-B2)&lt;=9</formula>
    </cfRule>
    <cfRule type="expression" dxfId="15" priority="27">
      <formula>ABS(MROUND(B2,1000)-B2)&lt;=9</formula>
    </cfRule>
    <cfRule type="expression" dxfId="14" priority="28">
      <formula>ABS(MROUND(B2,500)-B2)&lt;=9</formula>
    </cfRule>
    <cfRule type="expression" dxfId="13" priority="29">
      <formula>ABS(MROUND(B2,250)-B2)&lt;=9</formula>
    </cfRule>
  </conditionalFormatting>
  <conditionalFormatting sqref="A2:A32 A34:A1047877">
    <cfRule type="expression" dxfId="12" priority="1">
      <formula>AND(A3&lt;TODAY())</formula>
    </cfRule>
    <cfRule type="expression" dxfId="11" priority="2">
      <formula>AND(A3=TODAY())</formula>
    </cfRule>
    <cfRule type="expression" dxfId="10" priority="3">
      <formula>AND(A3&gt;TODAY())</formula>
    </cfRule>
  </conditionalFormatting>
  <conditionalFormatting sqref="A1 A33">
    <cfRule type="expression" dxfId="9" priority="30">
      <formula>AND(#REF!&lt;TODAY())</formula>
    </cfRule>
    <cfRule type="expression" dxfId="8" priority="31">
      <formula>AND(#REF!=TODAY())</formula>
    </cfRule>
    <cfRule type="expression" dxfId="7" priority="32">
      <formula>AND(#REF!&gt;TODAY())</formula>
    </cfRule>
  </conditionalFormatting>
  <conditionalFormatting sqref="A1047878:A1048576">
    <cfRule type="expression" dxfId="6" priority="33">
      <formula>AND(A1&lt;TODAY())</formula>
    </cfRule>
    <cfRule type="expression" dxfId="5" priority="34">
      <formula>AND(A1=TODAY())</formula>
    </cfRule>
    <cfRule type="expression" dxfId="4" priority="35">
      <formula>AND(A1&gt;TODAY())</formula>
    </cfRule>
  </conditionalFormatting>
  <pageMargins left="0.7" right="0.7" top="0.75" bottom="0.75" header="0.3" footer="0.3"/>
  <pageSetup paperSize="9" orientation="portrait" r:id="rId1"/>
  <ignoredErrors>
    <ignoredError sqref="T1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99"/>
  <sheetViews>
    <sheetView tabSelected="1" workbookViewId="0">
      <pane ySplit="2" topLeftCell="A89" activePane="bottomLeft" state="frozen"/>
      <selection pane="bottomLeft" activeCell="A100" sqref="A100:XFD2161"/>
    </sheetView>
  </sheetViews>
  <sheetFormatPr defaultRowHeight="15" x14ac:dyDescent="0.25"/>
  <cols>
    <col min="1" max="1" width="7" style="24" customWidth="1"/>
    <col min="2" max="17" width="4.75" style="20" customWidth="1"/>
    <col min="18" max="18" width="13" style="20" hidden="1" customWidth="1"/>
    <col min="19" max="16384" width="9" style="20"/>
  </cols>
  <sheetData>
    <row r="1" spans="1:18" x14ac:dyDescent="0.25">
      <c r="A1" s="19"/>
      <c r="B1" s="31" t="s">
        <v>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8" x14ac:dyDescent="0.25">
      <c r="A2" s="21" t="s">
        <v>6</v>
      </c>
      <c r="B2" s="22">
        <v>1</v>
      </c>
      <c r="C2" s="22">
        <v>2</v>
      </c>
      <c r="D2" s="22">
        <v>3</v>
      </c>
      <c r="E2" s="22">
        <v>4</v>
      </c>
      <c r="F2" s="22">
        <v>5</v>
      </c>
      <c r="G2" s="22">
        <v>6</v>
      </c>
      <c r="H2" s="22">
        <v>7</v>
      </c>
      <c r="I2" s="22">
        <v>8</v>
      </c>
      <c r="J2" s="22">
        <v>9</v>
      </c>
      <c r="K2" s="22">
        <v>10</v>
      </c>
      <c r="L2" s="22">
        <v>11</v>
      </c>
      <c r="M2" s="22">
        <v>12</v>
      </c>
      <c r="N2" s="22">
        <v>15</v>
      </c>
      <c r="O2" s="22">
        <v>16</v>
      </c>
      <c r="P2" s="22">
        <v>14</v>
      </c>
      <c r="Q2" s="22">
        <v>17</v>
      </c>
      <c r="R2" s="20" t="s">
        <v>62</v>
      </c>
    </row>
    <row r="3" spans="1:18" x14ac:dyDescent="0.25">
      <c r="A3" s="21" t="str">
        <f t="array" ref="A3">IFERROR(INDEX(Часы!$A$2:$A$33,SMALL(IF(Часы!$AI$2:$AI$33,ROW(Часы!$A$2:$A$33)-1),ROW(Часы!A1))),"")</f>
        <v/>
      </c>
      <c r="B3" s="22" t="str">
        <f>IFERROR(IF(VLOOKUP($A3,Часы!$A$2:$AH$33,MATCH(B$2,Часы!$A$1:$AH$1,0),0),"ТО-"&amp;VLOOKUP($A3,Часы!$A$2:$AH$33,MATCH(B$2,Часы!$A$1:$AH$1,0),0),""),"")</f>
        <v/>
      </c>
      <c r="C3" s="22" t="str">
        <f>IFERROR(IF(VLOOKUP($A3,Часы!$A$2:$AH$33,MATCH(C$2,Часы!$A$1:$AH$1,0),0),"ТО-"&amp;VLOOKUP($A3,Часы!$A$2:$AH$33,MATCH(C$2,Часы!$A$1:$AH$1,0),0),""),"")</f>
        <v/>
      </c>
      <c r="D3" s="22" t="str">
        <f>IFERROR(IF(VLOOKUP($A3,Часы!$A$2:$AH$33,MATCH(D$2,Часы!$A$1:$AH$1,0),0),"ТО-"&amp;VLOOKUP($A3,Часы!$A$2:$AH$33,MATCH(D$2,Часы!$A$1:$AH$1,0),0),""),"")</f>
        <v/>
      </c>
      <c r="E3" s="22" t="str">
        <f>IFERROR(IF(VLOOKUP($A3,Часы!$A$2:$AH$33,MATCH(E$2,Часы!$A$1:$AH$1,0),0),"ТО-"&amp;VLOOKUP($A3,Часы!$A$2:$AH$33,MATCH(E$2,Часы!$A$1:$AH$1,0),0),""),"")</f>
        <v/>
      </c>
      <c r="F3" s="22" t="str">
        <f>IFERROR(IF(VLOOKUP($A3,Часы!$A$2:$AH$33,MATCH(F$2,Часы!$A$1:$AH$1,0),0),"ТО-"&amp;VLOOKUP($A3,Часы!$A$2:$AH$33,MATCH(F$2,Часы!$A$1:$AH$1,0),0),""),"")</f>
        <v/>
      </c>
      <c r="G3" s="22" t="str">
        <f>IFERROR(IF(VLOOKUP($A3,Часы!$A$2:$AH$33,MATCH(G$2,Часы!$A$1:$AH$1,0),0),"ТО-"&amp;VLOOKUP($A3,Часы!$A$2:$AH$33,MATCH(G$2,Часы!$A$1:$AH$1,0),0),""),"")</f>
        <v/>
      </c>
      <c r="H3" s="22" t="str">
        <f>IFERROR(IF(VLOOKUP($A3,Часы!$A$2:$AH$33,MATCH(H$2,Часы!$A$1:$AH$1,0),0),"ТО-"&amp;VLOOKUP($A3,Часы!$A$2:$AH$33,MATCH(H$2,Часы!$A$1:$AH$1,0),0),""),"")</f>
        <v/>
      </c>
      <c r="I3" s="22" t="str">
        <f>IFERROR(IF(VLOOKUP($A3,Часы!$A$2:$AH$33,MATCH(I$2,Часы!$A$1:$AH$1,0),0),"ТО-"&amp;VLOOKUP($A3,Часы!$A$2:$AH$33,MATCH(I$2,Часы!$A$1:$AH$1,0),0),""),"")</f>
        <v/>
      </c>
      <c r="J3" s="22" t="str">
        <f>IFERROR(IF(VLOOKUP($A3,Часы!$A$2:$AH$33,MATCH(J$2,Часы!$A$1:$AH$1,0),0),"ТО-"&amp;VLOOKUP($A3,Часы!$A$2:$AH$33,MATCH(J$2,Часы!$A$1:$AH$1,0),0),""),"")</f>
        <v/>
      </c>
      <c r="K3" s="22" t="str">
        <f>IFERROR(IF(VLOOKUP($A3,Часы!$A$2:$AH$33,MATCH(K$2,Часы!$A$1:$AH$1,0),0),"ТО-"&amp;VLOOKUP($A3,Часы!$A$2:$AH$33,MATCH(K$2,Часы!$A$1:$AH$1,0),0),""),"")</f>
        <v/>
      </c>
      <c r="L3" s="22" t="str">
        <f>IFERROR(IF(VLOOKUP($A3,Часы!$A$2:$AH$33,MATCH(L$2,Часы!$A$1:$AH$1,0),0),"ТО-"&amp;VLOOKUP($A3,Часы!$A$2:$AH$33,MATCH(L$2,Часы!$A$1:$AH$1,0),0),""),"")</f>
        <v/>
      </c>
      <c r="M3" s="22" t="str">
        <f>IFERROR(IF(VLOOKUP($A3,Часы!$A$2:$AH$33,MATCH(M$2,Часы!$A$1:$AH$1,0),0),"ТО-"&amp;VLOOKUP($A3,Часы!$A$2:$AH$33,MATCH(M$2,Часы!$A$1:$AH$1,0),0),""),"")</f>
        <v/>
      </c>
      <c r="N3" s="22" t="str">
        <f>IFERROR(IF(VLOOKUP($A3,Часы!$A$2:$AH$33,MATCH(N$2,Часы!$A$1:$AH$1,0),0),"ТО-"&amp;VLOOKUP($A3,Часы!$A$2:$AH$33,MATCH(N$2,Часы!$A$1:$AH$1,0),0),""),"")</f>
        <v/>
      </c>
      <c r="O3" s="22" t="str">
        <f>IFERROR(IF(VLOOKUP($A3,Часы!$A$2:$AH$33,MATCH(O$2,Часы!$A$1:$AH$1,0),0),"ТО-"&amp;VLOOKUP($A3,Часы!$A$2:$AH$33,MATCH(O$2,Часы!$A$1:$AH$1,0),0),""),"")</f>
        <v/>
      </c>
      <c r="P3" s="22" t="str">
        <f>IFERROR(IF(VLOOKUP($A3,Часы!$A$2:$AH$33,MATCH(P$2,Часы!$A$1:$AH$1,0),0),"ТО-"&amp;VLOOKUP($A3,Часы!$A$2:$AH$33,MATCH(P$2,Часы!$A$1:$AH$1,0),0),""),"")</f>
        <v/>
      </c>
      <c r="Q3" s="22" t="str">
        <f>IFERROR(IF(VLOOKUP($A3,Часы!$A$2:$AH$33,MATCH(Q$2,Часы!$A$1:$AH$1,0),0),"ТО-"&amp;VLOOKUP($A3,Часы!$A$2:$AH$33,MATCH(Q$2,Часы!$A$1:$AH$1,0),0),""),"")</f>
        <v/>
      </c>
      <c r="R3" s="23" t="str">
        <f>TEXT(A3,"ММММ ГГГГ")&amp;" "</f>
        <v xml:space="preserve"> </v>
      </c>
    </row>
    <row r="4" spans="1:18" x14ac:dyDescent="0.25">
      <c r="A4" s="21" t="str">
        <f t="array" ref="A4">IFERROR(INDEX(Часы!$A$2:$A$33,SMALL(IF(Часы!$AI$2:$AI$33,ROW(Часы!$A$2:$A$33)-1),ROW(Часы!#REF!))),"")</f>
        <v/>
      </c>
      <c r="B4" s="22" t="str">
        <f>IFERROR(IF(VLOOKUP($A4,Часы!$A$2:$AH$33,MATCH(B$2,Часы!$A$1:$AH$1,0),0),"ТО-"&amp;VLOOKUP($A4,Часы!$A$2:$AH$33,MATCH(B$2,Часы!$A$1:$AH$1,0),0),""),"")</f>
        <v/>
      </c>
      <c r="C4" s="22" t="str">
        <f>IFERROR(IF(VLOOKUP($A4,Часы!$A$2:$AH$33,MATCH(C$2,Часы!$A$1:$AH$1,0),0),"ТО-"&amp;VLOOKUP($A4,Часы!$A$2:$AH$33,MATCH(C$2,Часы!$A$1:$AH$1,0),0),""),"")</f>
        <v/>
      </c>
      <c r="D4" s="22" t="str">
        <f>IFERROR(IF(VLOOKUP($A4,Часы!$A$2:$AH$33,MATCH(D$2,Часы!$A$1:$AH$1,0),0),"ТО-"&amp;VLOOKUP($A4,Часы!$A$2:$AH$33,MATCH(D$2,Часы!$A$1:$AH$1,0),0),""),"")</f>
        <v/>
      </c>
      <c r="E4" s="22" t="str">
        <f>IFERROR(IF(VLOOKUP($A4,Часы!$A$2:$AH$33,MATCH(E$2,Часы!$A$1:$AH$1,0),0),"ТО-"&amp;VLOOKUP($A4,Часы!$A$2:$AH$33,MATCH(E$2,Часы!$A$1:$AH$1,0),0),""),"")</f>
        <v/>
      </c>
      <c r="F4" s="22" t="str">
        <f>IFERROR(IF(VLOOKUP($A4,Часы!$A$2:$AH$33,MATCH(F$2,Часы!$A$1:$AH$1,0),0),"ТО-"&amp;VLOOKUP($A4,Часы!$A$2:$AH$33,MATCH(F$2,Часы!$A$1:$AH$1,0),0),""),"")</f>
        <v/>
      </c>
      <c r="G4" s="22" t="str">
        <f>IFERROR(IF(VLOOKUP($A4,Часы!$A$2:$AH$33,MATCH(G$2,Часы!$A$1:$AH$1,0),0),"ТО-"&amp;VLOOKUP($A4,Часы!$A$2:$AH$33,MATCH(G$2,Часы!$A$1:$AH$1,0),0),""),"")</f>
        <v/>
      </c>
      <c r="H4" s="22" t="str">
        <f>IFERROR(IF(VLOOKUP($A4,Часы!$A$2:$AH$33,MATCH(H$2,Часы!$A$1:$AH$1,0),0),"ТО-"&amp;VLOOKUP($A4,Часы!$A$2:$AH$33,MATCH(H$2,Часы!$A$1:$AH$1,0),0),""),"")</f>
        <v/>
      </c>
      <c r="I4" s="22" t="str">
        <f>IFERROR(IF(VLOOKUP($A4,Часы!$A$2:$AH$33,MATCH(I$2,Часы!$A$1:$AH$1,0),0),"ТО-"&amp;VLOOKUP($A4,Часы!$A$2:$AH$33,MATCH(I$2,Часы!$A$1:$AH$1,0),0),""),"")</f>
        <v/>
      </c>
      <c r="J4" s="22" t="str">
        <f>IFERROR(IF(VLOOKUP($A4,Часы!$A$2:$AH$33,MATCH(J$2,Часы!$A$1:$AH$1,0),0),"ТО-"&amp;VLOOKUP($A4,Часы!$A$2:$AH$33,MATCH(J$2,Часы!$A$1:$AH$1,0),0),""),"")</f>
        <v/>
      </c>
      <c r="K4" s="22" t="str">
        <f>IFERROR(IF(VLOOKUP($A4,Часы!$A$2:$AH$33,MATCH(K$2,Часы!$A$1:$AH$1,0),0),"ТО-"&amp;VLOOKUP($A4,Часы!$A$2:$AH$33,MATCH(K$2,Часы!$A$1:$AH$1,0),0),""),"")</f>
        <v/>
      </c>
      <c r="L4" s="22" t="str">
        <f>IFERROR(IF(VLOOKUP($A4,Часы!$A$2:$AH$33,MATCH(L$2,Часы!$A$1:$AH$1,0),0),"ТО-"&amp;VLOOKUP($A4,Часы!$A$2:$AH$33,MATCH(L$2,Часы!$A$1:$AH$1,0),0),""),"")</f>
        <v/>
      </c>
      <c r="M4" s="22" t="str">
        <f>IFERROR(IF(VLOOKUP($A4,Часы!$A$2:$AH$33,MATCH(M$2,Часы!$A$1:$AH$1,0),0),"ТО-"&amp;VLOOKUP($A4,Часы!$A$2:$AH$33,MATCH(M$2,Часы!$A$1:$AH$1,0),0),""),"")</f>
        <v/>
      </c>
      <c r="N4" s="22" t="str">
        <f>IFERROR(IF(VLOOKUP($A4,Часы!$A$2:$AH$33,MATCH(N$2,Часы!$A$1:$AH$1,0),0),"ТО-"&amp;VLOOKUP($A4,Часы!$A$2:$AH$33,MATCH(N$2,Часы!$A$1:$AH$1,0),0),""),"")</f>
        <v/>
      </c>
      <c r="O4" s="22" t="str">
        <f>IFERROR(IF(VLOOKUP($A4,Часы!$A$2:$AH$33,MATCH(O$2,Часы!$A$1:$AH$1,0),0),"ТО-"&amp;VLOOKUP($A4,Часы!$A$2:$AH$33,MATCH(O$2,Часы!$A$1:$AH$1,0),0),""),"")</f>
        <v/>
      </c>
      <c r="P4" s="22" t="str">
        <f>IFERROR(IF(VLOOKUP($A4,Часы!$A$2:$AH$33,MATCH(P$2,Часы!$A$1:$AH$1,0),0),"ТО-"&amp;VLOOKUP($A4,Часы!$A$2:$AH$33,MATCH(P$2,Часы!$A$1:$AH$1,0),0),""),"")</f>
        <v/>
      </c>
      <c r="Q4" s="22" t="str">
        <f>IFERROR(IF(VLOOKUP($A4,Часы!$A$2:$AH$33,MATCH(Q$2,Часы!$A$1:$AH$1,0),0),"ТО-"&amp;VLOOKUP($A4,Часы!$A$2:$AH$33,MATCH(Q$2,Часы!$A$1:$AH$1,0),0),""),"")</f>
        <v/>
      </c>
      <c r="R4" s="23" t="str">
        <f t="shared" ref="R4:R67" si="0">TEXT(A4,"ММММ ГГГГ")&amp;" "</f>
        <v xml:space="preserve"> </v>
      </c>
    </row>
    <row r="5" spans="1:18" x14ac:dyDescent="0.25">
      <c r="A5" s="21" t="str">
        <f t="array" ref="A5">IFERROR(INDEX(Часы!$A$2:$A$33,SMALL(IF(Часы!$AI$2:$AI$33,ROW(Часы!$A$2:$A$33)-1),ROW(Часы!#REF!))),"")</f>
        <v/>
      </c>
      <c r="B5" s="22" t="str">
        <f>IFERROR(IF(VLOOKUP($A5,Часы!$A$2:$AH$33,MATCH(B$2,Часы!$A$1:$AH$1,0),0),"ТО-"&amp;VLOOKUP($A5,Часы!$A$2:$AH$33,MATCH(B$2,Часы!$A$1:$AH$1,0),0),""),"")</f>
        <v/>
      </c>
      <c r="C5" s="22" t="str">
        <f>IFERROR(IF(VLOOKUP($A5,Часы!$A$2:$AH$33,MATCH(C$2,Часы!$A$1:$AH$1,0),0),"ТО-"&amp;VLOOKUP($A5,Часы!$A$2:$AH$33,MATCH(C$2,Часы!$A$1:$AH$1,0),0),""),"")</f>
        <v/>
      </c>
      <c r="D5" s="22" t="str">
        <f>IFERROR(IF(VLOOKUP($A5,Часы!$A$2:$AH$33,MATCH(D$2,Часы!$A$1:$AH$1,0),0),"ТО-"&amp;VLOOKUP($A5,Часы!$A$2:$AH$33,MATCH(D$2,Часы!$A$1:$AH$1,0),0),""),"")</f>
        <v/>
      </c>
      <c r="E5" s="22" t="str">
        <f>IFERROR(IF(VLOOKUP($A5,Часы!$A$2:$AH$33,MATCH(E$2,Часы!$A$1:$AH$1,0),0),"ТО-"&amp;VLOOKUP($A5,Часы!$A$2:$AH$33,MATCH(E$2,Часы!$A$1:$AH$1,0),0),""),"")</f>
        <v/>
      </c>
      <c r="F5" s="22" t="str">
        <f>IFERROR(IF(VLOOKUP($A5,Часы!$A$2:$AH$33,MATCH(F$2,Часы!$A$1:$AH$1,0),0),"ТО-"&amp;VLOOKUP($A5,Часы!$A$2:$AH$33,MATCH(F$2,Часы!$A$1:$AH$1,0),0),""),"")</f>
        <v/>
      </c>
      <c r="G5" s="22" t="str">
        <f>IFERROR(IF(VLOOKUP($A5,Часы!$A$2:$AH$33,MATCH(G$2,Часы!$A$1:$AH$1,0),0),"ТО-"&amp;VLOOKUP($A5,Часы!$A$2:$AH$33,MATCH(G$2,Часы!$A$1:$AH$1,0),0),""),"")</f>
        <v/>
      </c>
      <c r="H5" s="22" t="str">
        <f>IFERROR(IF(VLOOKUP($A5,Часы!$A$2:$AH$33,MATCH(H$2,Часы!$A$1:$AH$1,0),0),"ТО-"&amp;VLOOKUP($A5,Часы!$A$2:$AH$33,MATCH(H$2,Часы!$A$1:$AH$1,0),0),""),"")</f>
        <v/>
      </c>
      <c r="I5" s="22" t="str">
        <f>IFERROR(IF(VLOOKUP($A5,Часы!$A$2:$AH$33,MATCH(I$2,Часы!$A$1:$AH$1,0),0),"ТО-"&amp;VLOOKUP($A5,Часы!$A$2:$AH$33,MATCH(I$2,Часы!$A$1:$AH$1,0),0),""),"")</f>
        <v/>
      </c>
      <c r="J5" s="22" t="str">
        <f>IFERROR(IF(VLOOKUP($A5,Часы!$A$2:$AH$33,MATCH(J$2,Часы!$A$1:$AH$1,0),0),"ТО-"&amp;VLOOKUP($A5,Часы!$A$2:$AH$33,MATCH(J$2,Часы!$A$1:$AH$1,0),0),""),"")</f>
        <v/>
      </c>
      <c r="K5" s="22" t="str">
        <f>IFERROR(IF(VLOOKUP($A5,Часы!$A$2:$AH$33,MATCH(K$2,Часы!$A$1:$AH$1,0),0),"ТО-"&amp;VLOOKUP($A5,Часы!$A$2:$AH$33,MATCH(K$2,Часы!$A$1:$AH$1,0),0),""),"")</f>
        <v/>
      </c>
      <c r="L5" s="22" t="str">
        <f>IFERROR(IF(VLOOKUP($A5,Часы!$A$2:$AH$33,MATCH(L$2,Часы!$A$1:$AH$1,0),0),"ТО-"&amp;VLOOKUP($A5,Часы!$A$2:$AH$33,MATCH(L$2,Часы!$A$1:$AH$1,0),0),""),"")</f>
        <v/>
      </c>
      <c r="M5" s="22" t="str">
        <f>IFERROR(IF(VLOOKUP($A5,Часы!$A$2:$AH$33,MATCH(M$2,Часы!$A$1:$AH$1,0),0),"ТО-"&amp;VLOOKUP($A5,Часы!$A$2:$AH$33,MATCH(M$2,Часы!$A$1:$AH$1,0),0),""),"")</f>
        <v/>
      </c>
      <c r="N5" s="22" t="str">
        <f>IFERROR(IF(VLOOKUP($A5,Часы!$A$2:$AH$33,MATCH(N$2,Часы!$A$1:$AH$1,0),0),"ТО-"&amp;VLOOKUP($A5,Часы!$A$2:$AH$33,MATCH(N$2,Часы!$A$1:$AH$1,0),0),""),"")</f>
        <v/>
      </c>
      <c r="O5" s="22" t="str">
        <f>IFERROR(IF(VLOOKUP($A5,Часы!$A$2:$AH$33,MATCH(O$2,Часы!$A$1:$AH$1,0),0),"ТО-"&amp;VLOOKUP($A5,Часы!$A$2:$AH$33,MATCH(O$2,Часы!$A$1:$AH$1,0),0),""),"")</f>
        <v/>
      </c>
      <c r="P5" s="22" t="str">
        <f>IFERROR(IF(VLOOKUP($A5,Часы!$A$2:$AH$33,MATCH(P$2,Часы!$A$1:$AH$1,0),0),"ТО-"&amp;VLOOKUP($A5,Часы!$A$2:$AH$33,MATCH(P$2,Часы!$A$1:$AH$1,0),0),""),"")</f>
        <v/>
      </c>
      <c r="Q5" s="22" t="str">
        <f>IFERROR(IF(VLOOKUP($A5,Часы!$A$2:$AH$33,MATCH(Q$2,Часы!$A$1:$AH$1,0),0),"ТО-"&amp;VLOOKUP($A5,Часы!$A$2:$AH$33,MATCH(Q$2,Часы!$A$1:$AH$1,0),0),""),"")</f>
        <v/>
      </c>
      <c r="R5" s="23" t="str">
        <f t="shared" si="0"/>
        <v xml:space="preserve"> </v>
      </c>
    </row>
    <row r="6" spans="1:18" x14ac:dyDescent="0.25">
      <c r="A6" s="21" t="str">
        <f t="array" ref="A6">IFERROR(INDEX(Часы!$A$2:$A$33,SMALL(IF(Часы!$AI$2:$AI$33,ROW(Часы!$A$2:$A$33)-1),ROW(Часы!#REF!))),"")</f>
        <v/>
      </c>
      <c r="B6" s="22" t="str">
        <f>IFERROR(IF(VLOOKUP($A6,Часы!$A$2:$AH$33,MATCH(B$2,Часы!$A$1:$AH$1,0),0),"ТО-"&amp;VLOOKUP($A6,Часы!$A$2:$AH$33,MATCH(B$2,Часы!$A$1:$AH$1,0),0),""),"")</f>
        <v/>
      </c>
      <c r="C6" s="22" t="str">
        <f>IFERROR(IF(VLOOKUP($A6,Часы!$A$2:$AH$33,MATCH(C$2,Часы!$A$1:$AH$1,0),0),"ТО-"&amp;VLOOKUP($A6,Часы!$A$2:$AH$33,MATCH(C$2,Часы!$A$1:$AH$1,0),0),""),"")</f>
        <v/>
      </c>
      <c r="D6" s="22" t="str">
        <f>IFERROR(IF(VLOOKUP($A6,Часы!$A$2:$AH$33,MATCH(D$2,Часы!$A$1:$AH$1,0),0),"ТО-"&amp;VLOOKUP($A6,Часы!$A$2:$AH$33,MATCH(D$2,Часы!$A$1:$AH$1,0),0),""),"")</f>
        <v/>
      </c>
      <c r="E6" s="22" t="str">
        <f>IFERROR(IF(VLOOKUP($A6,Часы!$A$2:$AH$33,MATCH(E$2,Часы!$A$1:$AH$1,0),0),"ТО-"&amp;VLOOKUP($A6,Часы!$A$2:$AH$33,MATCH(E$2,Часы!$A$1:$AH$1,0),0),""),"")</f>
        <v/>
      </c>
      <c r="F6" s="22" t="str">
        <f>IFERROR(IF(VLOOKUP($A6,Часы!$A$2:$AH$33,MATCH(F$2,Часы!$A$1:$AH$1,0),0),"ТО-"&amp;VLOOKUP($A6,Часы!$A$2:$AH$33,MATCH(F$2,Часы!$A$1:$AH$1,0),0),""),"")</f>
        <v/>
      </c>
      <c r="G6" s="22" t="str">
        <f>IFERROR(IF(VLOOKUP($A6,Часы!$A$2:$AH$33,MATCH(G$2,Часы!$A$1:$AH$1,0),0),"ТО-"&amp;VLOOKUP($A6,Часы!$A$2:$AH$33,MATCH(G$2,Часы!$A$1:$AH$1,0),0),""),"")</f>
        <v/>
      </c>
      <c r="H6" s="22" t="str">
        <f>IFERROR(IF(VLOOKUP($A6,Часы!$A$2:$AH$33,MATCH(H$2,Часы!$A$1:$AH$1,0),0),"ТО-"&amp;VLOOKUP($A6,Часы!$A$2:$AH$33,MATCH(H$2,Часы!$A$1:$AH$1,0),0),""),"")</f>
        <v/>
      </c>
      <c r="I6" s="22" t="str">
        <f>IFERROR(IF(VLOOKUP($A6,Часы!$A$2:$AH$33,MATCH(I$2,Часы!$A$1:$AH$1,0),0),"ТО-"&amp;VLOOKUP($A6,Часы!$A$2:$AH$33,MATCH(I$2,Часы!$A$1:$AH$1,0),0),""),"")</f>
        <v/>
      </c>
      <c r="J6" s="22" t="str">
        <f>IFERROR(IF(VLOOKUP($A6,Часы!$A$2:$AH$33,MATCH(J$2,Часы!$A$1:$AH$1,0),0),"ТО-"&amp;VLOOKUP($A6,Часы!$A$2:$AH$33,MATCH(J$2,Часы!$A$1:$AH$1,0),0),""),"")</f>
        <v/>
      </c>
      <c r="K6" s="22" t="str">
        <f>IFERROR(IF(VLOOKUP($A6,Часы!$A$2:$AH$33,MATCH(K$2,Часы!$A$1:$AH$1,0),0),"ТО-"&amp;VLOOKUP($A6,Часы!$A$2:$AH$33,MATCH(K$2,Часы!$A$1:$AH$1,0),0),""),"")</f>
        <v/>
      </c>
      <c r="L6" s="22" t="str">
        <f>IFERROR(IF(VLOOKUP($A6,Часы!$A$2:$AH$33,MATCH(L$2,Часы!$A$1:$AH$1,0),0),"ТО-"&amp;VLOOKUP($A6,Часы!$A$2:$AH$33,MATCH(L$2,Часы!$A$1:$AH$1,0),0),""),"")</f>
        <v/>
      </c>
      <c r="M6" s="22" t="str">
        <f>IFERROR(IF(VLOOKUP($A6,Часы!$A$2:$AH$33,MATCH(M$2,Часы!$A$1:$AH$1,0),0),"ТО-"&amp;VLOOKUP($A6,Часы!$A$2:$AH$33,MATCH(M$2,Часы!$A$1:$AH$1,0),0),""),"")</f>
        <v/>
      </c>
      <c r="N6" s="22" t="str">
        <f>IFERROR(IF(VLOOKUP($A6,Часы!$A$2:$AH$33,MATCH(N$2,Часы!$A$1:$AH$1,0),0),"ТО-"&amp;VLOOKUP($A6,Часы!$A$2:$AH$33,MATCH(N$2,Часы!$A$1:$AH$1,0),0),""),"")</f>
        <v/>
      </c>
      <c r="O6" s="22" t="str">
        <f>IFERROR(IF(VLOOKUP($A6,Часы!$A$2:$AH$33,MATCH(O$2,Часы!$A$1:$AH$1,0),0),"ТО-"&amp;VLOOKUP($A6,Часы!$A$2:$AH$33,MATCH(O$2,Часы!$A$1:$AH$1,0),0),""),"")</f>
        <v/>
      </c>
      <c r="P6" s="22" t="str">
        <f>IFERROR(IF(VLOOKUP($A6,Часы!$A$2:$AH$33,MATCH(P$2,Часы!$A$1:$AH$1,0),0),"ТО-"&amp;VLOOKUP($A6,Часы!$A$2:$AH$33,MATCH(P$2,Часы!$A$1:$AH$1,0),0),""),"")</f>
        <v/>
      </c>
      <c r="Q6" s="22" t="str">
        <f>IFERROR(IF(VLOOKUP($A6,Часы!$A$2:$AH$33,MATCH(Q$2,Часы!$A$1:$AH$1,0),0),"ТО-"&amp;VLOOKUP($A6,Часы!$A$2:$AH$33,MATCH(Q$2,Часы!$A$1:$AH$1,0),0),""),"")</f>
        <v/>
      </c>
      <c r="R6" s="23" t="str">
        <f t="shared" si="0"/>
        <v xml:space="preserve"> </v>
      </c>
    </row>
    <row r="7" spans="1:18" x14ac:dyDescent="0.25">
      <c r="A7" s="21" t="str">
        <f t="array" ref="A7">IFERROR(INDEX(Часы!$A$2:$A$33,SMALL(IF(Часы!$AI$2:$AI$33,ROW(Часы!$A$2:$A$33)-1),ROW(Часы!#REF!))),"")</f>
        <v/>
      </c>
      <c r="B7" s="22" t="str">
        <f>IFERROR(IF(VLOOKUP($A7,Часы!$A$2:$AH$33,MATCH(B$2,Часы!$A$1:$AH$1,0),0),"ТО-"&amp;VLOOKUP($A7,Часы!$A$2:$AH$33,MATCH(B$2,Часы!$A$1:$AH$1,0),0),""),"")</f>
        <v/>
      </c>
      <c r="C7" s="22" t="str">
        <f>IFERROR(IF(VLOOKUP($A7,Часы!$A$2:$AH$33,MATCH(C$2,Часы!$A$1:$AH$1,0),0),"ТО-"&amp;VLOOKUP($A7,Часы!$A$2:$AH$33,MATCH(C$2,Часы!$A$1:$AH$1,0),0),""),"")</f>
        <v/>
      </c>
      <c r="D7" s="22" t="str">
        <f>IFERROR(IF(VLOOKUP($A7,Часы!$A$2:$AH$33,MATCH(D$2,Часы!$A$1:$AH$1,0),0),"ТО-"&amp;VLOOKUP($A7,Часы!$A$2:$AH$33,MATCH(D$2,Часы!$A$1:$AH$1,0),0),""),"")</f>
        <v/>
      </c>
      <c r="E7" s="22" t="str">
        <f>IFERROR(IF(VLOOKUP($A7,Часы!$A$2:$AH$33,MATCH(E$2,Часы!$A$1:$AH$1,0),0),"ТО-"&amp;VLOOKUP($A7,Часы!$A$2:$AH$33,MATCH(E$2,Часы!$A$1:$AH$1,0),0),""),"")</f>
        <v/>
      </c>
      <c r="F7" s="22" t="str">
        <f>IFERROR(IF(VLOOKUP($A7,Часы!$A$2:$AH$33,MATCH(F$2,Часы!$A$1:$AH$1,0),0),"ТО-"&amp;VLOOKUP($A7,Часы!$A$2:$AH$33,MATCH(F$2,Часы!$A$1:$AH$1,0),0),""),"")</f>
        <v/>
      </c>
      <c r="G7" s="22" t="str">
        <f>IFERROR(IF(VLOOKUP($A7,Часы!$A$2:$AH$33,MATCH(G$2,Часы!$A$1:$AH$1,0),0),"ТО-"&amp;VLOOKUP($A7,Часы!$A$2:$AH$33,MATCH(G$2,Часы!$A$1:$AH$1,0),0),""),"")</f>
        <v/>
      </c>
      <c r="H7" s="22" t="str">
        <f>IFERROR(IF(VLOOKUP($A7,Часы!$A$2:$AH$33,MATCH(H$2,Часы!$A$1:$AH$1,0),0),"ТО-"&amp;VLOOKUP($A7,Часы!$A$2:$AH$33,MATCH(H$2,Часы!$A$1:$AH$1,0),0),""),"")</f>
        <v/>
      </c>
      <c r="I7" s="22" t="str">
        <f>IFERROR(IF(VLOOKUP($A7,Часы!$A$2:$AH$33,MATCH(I$2,Часы!$A$1:$AH$1,0),0),"ТО-"&amp;VLOOKUP($A7,Часы!$A$2:$AH$33,MATCH(I$2,Часы!$A$1:$AH$1,0),0),""),"")</f>
        <v/>
      </c>
      <c r="J7" s="22" t="str">
        <f>IFERROR(IF(VLOOKUP($A7,Часы!$A$2:$AH$33,MATCH(J$2,Часы!$A$1:$AH$1,0),0),"ТО-"&amp;VLOOKUP($A7,Часы!$A$2:$AH$33,MATCH(J$2,Часы!$A$1:$AH$1,0),0),""),"")</f>
        <v/>
      </c>
      <c r="K7" s="22" t="str">
        <f>IFERROR(IF(VLOOKUP($A7,Часы!$A$2:$AH$33,MATCH(K$2,Часы!$A$1:$AH$1,0),0),"ТО-"&amp;VLOOKUP($A7,Часы!$A$2:$AH$33,MATCH(K$2,Часы!$A$1:$AH$1,0),0),""),"")</f>
        <v/>
      </c>
      <c r="L7" s="22" t="str">
        <f>IFERROR(IF(VLOOKUP($A7,Часы!$A$2:$AH$33,MATCH(L$2,Часы!$A$1:$AH$1,0),0),"ТО-"&amp;VLOOKUP($A7,Часы!$A$2:$AH$33,MATCH(L$2,Часы!$A$1:$AH$1,0),0),""),"")</f>
        <v/>
      </c>
      <c r="M7" s="22" t="str">
        <f>IFERROR(IF(VLOOKUP($A7,Часы!$A$2:$AH$33,MATCH(M$2,Часы!$A$1:$AH$1,0),0),"ТО-"&amp;VLOOKUP($A7,Часы!$A$2:$AH$33,MATCH(M$2,Часы!$A$1:$AH$1,0),0),""),"")</f>
        <v/>
      </c>
      <c r="N7" s="22" t="str">
        <f>IFERROR(IF(VLOOKUP($A7,Часы!$A$2:$AH$33,MATCH(N$2,Часы!$A$1:$AH$1,0),0),"ТО-"&amp;VLOOKUP($A7,Часы!$A$2:$AH$33,MATCH(N$2,Часы!$A$1:$AH$1,0),0),""),"")</f>
        <v/>
      </c>
      <c r="O7" s="22" t="str">
        <f>IFERROR(IF(VLOOKUP($A7,Часы!$A$2:$AH$33,MATCH(O$2,Часы!$A$1:$AH$1,0),0),"ТО-"&amp;VLOOKUP($A7,Часы!$A$2:$AH$33,MATCH(O$2,Часы!$A$1:$AH$1,0),0),""),"")</f>
        <v/>
      </c>
      <c r="P7" s="22" t="str">
        <f>IFERROR(IF(VLOOKUP($A7,Часы!$A$2:$AH$33,MATCH(P$2,Часы!$A$1:$AH$1,0),0),"ТО-"&amp;VLOOKUP($A7,Часы!$A$2:$AH$33,MATCH(P$2,Часы!$A$1:$AH$1,0),0),""),"")</f>
        <v/>
      </c>
      <c r="Q7" s="22" t="str">
        <f>IFERROR(IF(VLOOKUP($A7,Часы!$A$2:$AH$33,MATCH(Q$2,Часы!$A$1:$AH$1,0),0),"ТО-"&amp;VLOOKUP($A7,Часы!$A$2:$AH$33,MATCH(Q$2,Часы!$A$1:$AH$1,0),0),""),"")</f>
        <v/>
      </c>
      <c r="R7" s="23" t="str">
        <f t="shared" si="0"/>
        <v xml:space="preserve"> </v>
      </c>
    </row>
    <row r="8" spans="1:18" x14ac:dyDescent="0.25">
      <c r="A8" s="21" t="str">
        <f t="array" ref="A8">IFERROR(INDEX(Часы!$A$2:$A$33,SMALL(IF(Часы!$AI$2:$AI$33,ROW(Часы!$A$2:$A$33)-1),ROW(Часы!#REF!))),"")</f>
        <v/>
      </c>
      <c r="B8" s="22" t="str">
        <f>IFERROR(IF(VLOOKUP($A8,Часы!$A$2:$AH$33,MATCH(B$2,Часы!$A$1:$AH$1,0),0),"ТО-"&amp;VLOOKUP($A8,Часы!$A$2:$AH$33,MATCH(B$2,Часы!$A$1:$AH$1,0),0),""),"")</f>
        <v/>
      </c>
      <c r="C8" s="22" t="str">
        <f>IFERROR(IF(VLOOKUP($A8,Часы!$A$2:$AH$33,MATCH(C$2,Часы!$A$1:$AH$1,0),0),"ТО-"&amp;VLOOKUP($A8,Часы!$A$2:$AH$33,MATCH(C$2,Часы!$A$1:$AH$1,0),0),""),"")</f>
        <v/>
      </c>
      <c r="D8" s="22" t="str">
        <f>IFERROR(IF(VLOOKUP($A8,Часы!$A$2:$AH$33,MATCH(D$2,Часы!$A$1:$AH$1,0),0),"ТО-"&amp;VLOOKUP($A8,Часы!$A$2:$AH$33,MATCH(D$2,Часы!$A$1:$AH$1,0),0),""),"")</f>
        <v/>
      </c>
      <c r="E8" s="22" t="str">
        <f>IFERROR(IF(VLOOKUP($A8,Часы!$A$2:$AH$33,MATCH(E$2,Часы!$A$1:$AH$1,0),0),"ТО-"&amp;VLOOKUP($A8,Часы!$A$2:$AH$33,MATCH(E$2,Часы!$A$1:$AH$1,0),0),""),"")</f>
        <v/>
      </c>
      <c r="F8" s="22" t="str">
        <f>IFERROR(IF(VLOOKUP($A8,Часы!$A$2:$AH$33,MATCH(F$2,Часы!$A$1:$AH$1,0),0),"ТО-"&amp;VLOOKUP($A8,Часы!$A$2:$AH$33,MATCH(F$2,Часы!$A$1:$AH$1,0),0),""),"")</f>
        <v/>
      </c>
      <c r="G8" s="22" t="str">
        <f>IFERROR(IF(VLOOKUP($A8,Часы!$A$2:$AH$33,MATCH(G$2,Часы!$A$1:$AH$1,0),0),"ТО-"&amp;VLOOKUP($A8,Часы!$A$2:$AH$33,MATCH(G$2,Часы!$A$1:$AH$1,0),0),""),"")</f>
        <v/>
      </c>
      <c r="H8" s="22" t="str">
        <f>IFERROR(IF(VLOOKUP($A8,Часы!$A$2:$AH$33,MATCH(H$2,Часы!$A$1:$AH$1,0),0),"ТО-"&amp;VLOOKUP($A8,Часы!$A$2:$AH$33,MATCH(H$2,Часы!$A$1:$AH$1,0),0),""),"")</f>
        <v/>
      </c>
      <c r="I8" s="22" t="str">
        <f>IFERROR(IF(VLOOKUP($A8,Часы!$A$2:$AH$33,MATCH(I$2,Часы!$A$1:$AH$1,0),0),"ТО-"&amp;VLOOKUP($A8,Часы!$A$2:$AH$33,MATCH(I$2,Часы!$A$1:$AH$1,0),0),""),"")</f>
        <v/>
      </c>
      <c r="J8" s="22" t="str">
        <f>IFERROR(IF(VLOOKUP($A8,Часы!$A$2:$AH$33,MATCH(J$2,Часы!$A$1:$AH$1,0),0),"ТО-"&amp;VLOOKUP($A8,Часы!$A$2:$AH$33,MATCH(J$2,Часы!$A$1:$AH$1,0),0),""),"")</f>
        <v/>
      </c>
      <c r="K8" s="22" t="str">
        <f>IFERROR(IF(VLOOKUP($A8,Часы!$A$2:$AH$33,MATCH(K$2,Часы!$A$1:$AH$1,0),0),"ТО-"&amp;VLOOKUP($A8,Часы!$A$2:$AH$33,MATCH(K$2,Часы!$A$1:$AH$1,0),0),""),"")</f>
        <v/>
      </c>
      <c r="L8" s="22" t="str">
        <f>IFERROR(IF(VLOOKUP($A8,Часы!$A$2:$AH$33,MATCH(L$2,Часы!$A$1:$AH$1,0),0),"ТО-"&amp;VLOOKUP($A8,Часы!$A$2:$AH$33,MATCH(L$2,Часы!$A$1:$AH$1,0),0),""),"")</f>
        <v/>
      </c>
      <c r="M8" s="22" t="str">
        <f>IFERROR(IF(VLOOKUP($A8,Часы!$A$2:$AH$33,MATCH(M$2,Часы!$A$1:$AH$1,0),0),"ТО-"&amp;VLOOKUP($A8,Часы!$A$2:$AH$33,MATCH(M$2,Часы!$A$1:$AH$1,0),0),""),"")</f>
        <v/>
      </c>
      <c r="N8" s="22" t="str">
        <f>IFERROR(IF(VLOOKUP($A8,Часы!$A$2:$AH$33,MATCH(N$2,Часы!$A$1:$AH$1,0),0),"ТО-"&amp;VLOOKUP($A8,Часы!$A$2:$AH$33,MATCH(N$2,Часы!$A$1:$AH$1,0),0),""),"")</f>
        <v/>
      </c>
      <c r="O8" s="22" t="str">
        <f>IFERROR(IF(VLOOKUP($A8,Часы!$A$2:$AH$33,MATCH(O$2,Часы!$A$1:$AH$1,0),0),"ТО-"&amp;VLOOKUP($A8,Часы!$A$2:$AH$33,MATCH(O$2,Часы!$A$1:$AH$1,0),0),""),"")</f>
        <v/>
      </c>
      <c r="P8" s="22" t="str">
        <f>IFERROR(IF(VLOOKUP($A8,Часы!$A$2:$AH$33,MATCH(P$2,Часы!$A$1:$AH$1,0),0),"ТО-"&amp;VLOOKUP($A8,Часы!$A$2:$AH$33,MATCH(P$2,Часы!$A$1:$AH$1,0),0),""),"")</f>
        <v/>
      </c>
      <c r="Q8" s="22" t="str">
        <f>IFERROR(IF(VLOOKUP($A8,Часы!$A$2:$AH$33,MATCH(Q$2,Часы!$A$1:$AH$1,0),0),"ТО-"&amp;VLOOKUP($A8,Часы!$A$2:$AH$33,MATCH(Q$2,Часы!$A$1:$AH$1,0),0),""),"")</f>
        <v/>
      </c>
      <c r="R8" s="23" t="str">
        <f t="shared" si="0"/>
        <v xml:space="preserve"> </v>
      </c>
    </row>
    <row r="9" spans="1:18" x14ac:dyDescent="0.25">
      <c r="A9" s="21" t="str">
        <f t="array" ref="A9">IFERROR(INDEX(Часы!$A$2:$A$33,SMALL(IF(Часы!$AI$2:$AI$33,ROW(Часы!$A$2:$A$33)-1),ROW(Часы!#REF!))),"")</f>
        <v/>
      </c>
      <c r="B9" s="22" t="str">
        <f>IFERROR(IF(VLOOKUP($A9,Часы!$A$2:$AH$33,MATCH(B$2,Часы!$A$1:$AH$1,0),0),"ТО-"&amp;VLOOKUP($A9,Часы!$A$2:$AH$33,MATCH(B$2,Часы!$A$1:$AH$1,0),0),""),"")</f>
        <v/>
      </c>
      <c r="C9" s="22" t="str">
        <f>IFERROR(IF(VLOOKUP($A9,Часы!$A$2:$AH$33,MATCH(C$2,Часы!$A$1:$AH$1,0),0),"ТО-"&amp;VLOOKUP($A9,Часы!$A$2:$AH$33,MATCH(C$2,Часы!$A$1:$AH$1,0),0),""),"")</f>
        <v/>
      </c>
      <c r="D9" s="22" t="str">
        <f>IFERROR(IF(VLOOKUP($A9,Часы!$A$2:$AH$33,MATCH(D$2,Часы!$A$1:$AH$1,0),0),"ТО-"&amp;VLOOKUP($A9,Часы!$A$2:$AH$33,MATCH(D$2,Часы!$A$1:$AH$1,0),0),""),"")</f>
        <v/>
      </c>
      <c r="E9" s="22" t="str">
        <f>IFERROR(IF(VLOOKUP($A9,Часы!$A$2:$AH$33,MATCH(E$2,Часы!$A$1:$AH$1,0),0),"ТО-"&amp;VLOOKUP($A9,Часы!$A$2:$AH$33,MATCH(E$2,Часы!$A$1:$AH$1,0),0),""),"")</f>
        <v/>
      </c>
      <c r="F9" s="22" t="str">
        <f>IFERROR(IF(VLOOKUP($A9,Часы!$A$2:$AH$33,MATCH(F$2,Часы!$A$1:$AH$1,0),0),"ТО-"&amp;VLOOKUP($A9,Часы!$A$2:$AH$33,MATCH(F$2,Часы!$A$1:$AH$1,0),0),""),"")</f>
        <v/>
      </c>
      <c r="G9" s="22" t="str">
        <f>IFERROR(IF(VLOOKUP($A9,Часы!$A$2:$AH$33,MATCH(G$2,Часы!$A$1:$AH$1,0),0),"ТО-"&amp;VLOOKUP($A9,Часы!$A$2:$AH$33,MATCH(G$2,Часы!$A$1:$AH$1,0),0),""),"")</f>
        <v/>
      </c>
      <c r="H9" s="22" t="str">
        <f>IFERROR(IF(VLOOKUP($A9,Часы!$A$2:$AH$33,MATCH(H$2,Часы!$A$1:$AH$1,0),0),"ТО-"&amp;VLOOKUP($A9,Часы!$A$2:$AH$33,MATCH(H$2,Часы!$A$1:$AH$1,0),0),""),"")</f>
        <v/>
      </c>
      <c r="I9" s="22" t="str">
        <f>IFERROR(IF(VLOOKUP($A9,Часы!$A$2:$AH$33,MATCH(I$2,Часы!$A$1:$AH$1,0),0),"ТО-"&amp;VLOOKUP($A9,Часы!$A$2:$AH$33,MATCH(I$2,Часы!$A$1:$AH$1,0),0),""),"")</f>
        <v/>
      </c>
      <c r="J9" s="22" t="str">
        <f>IFERROR(IF(VLOOKUP($A9,Часы!$A$2:$AH$33,MATCH(J$2,Часы!$A$1:$AH$1,0),0),"ТО-"&amp;VLOOKUP($A9,Часы!$A$2:$AH$33,MATCH(J$2,Часы!$A$1:$AH$1,0),0),""),"")</f>
        <v/>
      </c>
      <c r="K9" s="22" t="str">
        <f>IFERROR(IF(VLOOKUP($A9,Часы!$A$2:$AH$33,MATCH(K$2,Часы!$A$1:$AH$1,0),0),"ТО-"&amp;VLOOKUP($A9,Часы!$A$2:$AH$33,MATCH(K$2,Часы!$A$1:$AH$1,0),0),""),"")</f>
        <v/>
      </c>
      <c r="L9" s="22" t="str">
        <f>IFERROR(IF(VLOOKUP($A9,Часы!$A$2:$AH$33,MATCH(L$2,Часы!$A$1:$AH$1,0),0),"ТО-"&amp;VLOOKUP($A9,Часы!$A$2:$AH$33,MATCH(L$2,Часы!$A$1:$AH$1,0),0),""),"")</f>
        <v/>
      </c>
      <c r="M9" s="22" t="str">
        <f>IFERROR(IF(VLOOKUP($A9,Часы!$A$2:$AH$33,MATCH(M$2,Часы!$A$1:$AH$1,0),0),"ТО-"&amp;VLOOKUP($A9,Часы!$A$2:$AH$33,MATCH(M$2,Часы!$A$1:$AH$1,0),0),""),"")</f>
        <v/>
      </c>
      <c r="N9" s="22" t="str">
        <f>IFERROR(IF(VLOOKUP($A9,Часы!$A$2:$AH$33,MATCH(N$2,Часы!$A$1:$AH$1,0),0),"ТО-"&amp;VLOOKUP($A9,Часы!$A$2:$AH$33,MATCH(N$2,Часы!$A$1:$AH$1,0),0),""),"")</f>
        <v/>
      </c>
      <c r="O9" s="22" t="str">
        <f>IFERROR(IF(VLOOKUP($A9,Часы!$A$2:$AH$33,MATCH(O$2,Часы!$A$1:$AH$1,0),0),"ТО-"&amp;VLOOKUP($A9,Часы!$A$2:$AH$33,MATCH(O$2,Часы!$A$1:$AH$1,0),0),""),"")</f>
        <v/>
      </c>
      <c r="P9" s="22" t="str">
        <f>IFERROR(IF(VLOOKUP($A9,Часы!$A$2:$AH$33,MATCH(P$2,Часы!$A$1:$AH$1,0),0),"ТО-"&amp;VLOOKUP($A9,Часы!$A$2:$AH$33,MATCH(P$2,Часы!$A$1:$AH$1,0),0),""),"")</f>
        <v/>
      </c>
      <c r="Q9" s="22" t="str">
        <f>IFERROR(IF(VLOOKUP($A9,Часы!$A$2:$AH$33,MATCH(Q$2,Часы!$A$1:$AH$1,0),0),"ТО-"&amp;VLOOKUP($A9,Часы!$A$2:$AH$33,MATCH(Q$2,Часы!$A$1:$AH$1,0),0),""),"")</f>
        <v/>
      </c>
      <c r="R9" s="23" t="str">
        <f t="shared" si="0"/>
        <v xml:space="preserve"> </v>
      </c>
    </row>
    <row r="10" spans="1:18" x14ac:dyDescent="0.25">
      <c r="A10" s="21" t="str">
        <f t="array" ref="A10">IFERROR(INDEX(Часы!$A$2:$A$33,SMALL(IF(Часы!$AI$2:$AI$33,ROW(Часы!$A$2:$A$33)-1),ROW(Часы!#REF!))),"")</f>
        <v/>
      </c>
      <c r="B10" s="22" t="str">
        <f>IFERROR(IF(VLOOKUP($A10,Часы!$A$2:$AH$33,MATCH(B$2,Часы!$A$1:$AH$1,0),0),"ТО-"&amp;VLOOKUP($A10,Часы!$A$2:$AH$33,MATCH(B$2,Часы!$A$1:$AH$1,0),0),""),"")</f>
        <v/>
      </c>
      <c r="C10" s="22" t="str">
        <f>IFERROR(IF(VLOOKUP($A10,Часы!$A$2:$AH$33,MATCH(C$2,Часы!$A$1:$AH$1,0),0),"ТО-"&amp;VLOOKUP($A10,Часы!$A$2:$AH$33,MATCH(C$2,Часы!$A$1:$AH$1,0),0),""),"")</f>
        <v/>
      </c>
      <c r="D10" s="22" t="str">
        <f>IFERROR(IF(VLOOKUP($A10,Часы!$A$2:$AH$33,MATCH(D$2,Часы!$A$1:$AH$1,0),0),"ТО-"&amp;VLOOKUP($A10,Часы!$A$2:$AH$33,MATCH(D$2,Часы!$A$1:$AH$1,0),0),""),"")</f>
        <v/>
      </c>
      <c r="E10" s="22" t="str">
        <f>IFERROR(IF(VLOOKUP($A10,Часы!$A$2:$AH$33,MATCH(E$2,Часы!$A$1:$AH$1,0),0),"ТО-"&amp;VLOOKUP($A10,Часы!$A$2:$AH$33,MATCH(E$2,Часы!$A$1:$AH$1,0),0),""),"")</f>
        <v/>
      </c>
      <c r="F10" s="22" t="str">
        <f>IFERROR(IF(VLOOKUP($A10,Часы!$A$2:$AH$33,MATCH(F$2,Часы!$A$1:$AH$1,0),0),"ТО-"&amp;VLOOKUP($A10,Часы!$A$2:$AH$33,MATCH(F$2,Часы!$A$1:$AH$1,0),0),""),"")</f>
        <v/>
      </c>
      <c r="G10" s="22" t="str">
        <f>IFERROR(IF(VLOOKUP($A10,Часы!$A$2:$AH$33,MATCH(G$2,Часы!$A$1:$AH$1,0),0),"ТО-"&amp;VLOOKUP($A10,Часы!$A$2:$AH$33,MATCH(G$2,Часы!$A$1:$AH$1,0),0),""),"")</f>
        <v/>
      </c>
      <c r="H10" s="22" t="str">
        <f>IFERROR(IF(VLOOKUP($A10,Часы!$A$2:$AH$33,MATCH(H$2,Часы!$A$1:$AH$1,0),0),"ТО-"&amp;VLOOKUP($A10,Часы!$A$2:$AH$33,MATCH(H$2,Часы!$A$1:$AH$1,0),0),""),"")</f>
        <v/>
      </c>
      <c r="I10" s="22" t="str">
        <f>IFERROR(IF(VLOOKUP($A10,Часы!$A$2:$AH$33,MATCH(I$2,Часы!$A$1:$AH$1,0),0),"ТО-"&amp;VLOOKUP($A10,Часы!$A$2:$AH$33,MATCH(I$2,Часы!$A$1:$AH$1,0),0),""),"")</f>
        <v/>
      </c>
      <c r="J10" s="22" t="str">
        <f>IFERROR(IF(VLOOKUP($A10,Часы!$A$2:$AH$33,MATCH(J$2,Часы!$A$1:$AH$1,0),0),"ТО-"&amp;VLOOKUP($A10,Часы!$A$2:$AH$33,MATCH(J$2,Часы!$A$1:$AH$1,0),0),""),"")</f>
        <v/>
      </c>
      <c r="K10" s="22" t="str">
        <f>IFERROR(IF(VLOOKUP($A10,Часы!$A$2:$AH$33,MATCH(K$2,Часы!$A$1:$AH$1,0),0),"ТО-"&amp;VLOOKUP($A10,Часы!$A$2:$AH$33,MATCH(K$2,Часы!$A$1:$AH$1,0),0),""),"")</f>
        <v/>
      </c>
      <c r="L10" s="22" t="str">
        <f>IFERROR(IF(VLOOKUP($A10,Часы!$A$2:$AH$33,MATCH(L$2,Часы!$A$1:$AH$1,0),0),"ТО-"&amp;VLOOKUP($A10,Часы!$A$2:$AH$33,MATCH(L$2,Часы!$A$1:$AH$1,0),0),""),"")</f>
        <v/>
      </c>
      <c r="M10" s="22" t="str">
        <f>IFERROR(IF(VLOOKUP($A10,Часы!$A$2:$AH$33,MATCH(M$2,Часы!$A$1:$AH$1,0),0),"ТО-"&amp;VLOOKUP($A10,Часы!$A$2:$AH$33,MATCH(M$2,Часы!$A$1:$AH$1,0),0),""),"")</f>
        <v/>
      </c>
      <c r="N10" s="22" t="str">
        <f>IFERROR(IF(VLOOKUP($A10,Часы!$A$2:$AH$33,MATCH(N$2,Часы!$A$1:$AH$1,0),0),"ТО-"&amp;VLOOKUP($A10,Часы!$A$2:$AH$33,MATCH(N$2,Часы!$A$1:$AH$1,0),0),""),"")</f>
        <v/>
      </c>
      <c r="O10" s="22" t="str">
        <f>IFERROR(IF(VLOOKUP($A10,Часы!$A$2:$AH$33,MATCH(O$2,Часы!$A$1:$AH$1,0),0),"ТО-"&amp;VLOOKUP($A10,Часы!$A$2:$AH$33,MATCH(O$2,Часы!$A$1:$AH$1,0),0),""),"")</f>
        <v/>
      </c>
      <c r="P10" s="22" t="str">
        <f>IFERROR(IF(VLOOKUP($A10,Часы!$A$2:$AH$33,MATCH(P$2,Часы!$A$1:$AH$1,0),0),"ТО-"&amp;VLOOKUP($A10,Часы!$A$2:$AH$33,MATCH(P$2,Часы!$A$1:$AH$1,0),0),""),"")</f>
        <v/>
      </c>
      <c r="Q10" s="22" t="str">
        <f>IFERROR(IF(VLOOKUP($A10,Часы!$A$2:$AH$33,MATCH(Q$2,Часы!$A$1:$AH$1,0),0),"ТО-"&amp;VLOOKUP($A10,Часы!$A$2:$AH$33,MATCH(Q$2,Часы!$A$1:$AH$1,0),0),""),"")</f>
        <v/>
      </c>
      <c r="R10" s="23" t="str">
        <f t="shared" si="0"/>
        <v xml:space="preserve"> </v>
      </c>
    </row>
    <row r="11" spans="1:18" x14ac:dyDescent="0.25">
      <c r="A11" s="21" t="str">
        <f t="array" ref="A11">IFERROR(INDEX(Часы!$A$2:$A$33,SMALL(IF(Часы!$AI$2:$AI$33,ROW(Часы!$A$2:$A$33)-1),ROW(Часы!#REF!))),"")</f>
        <v/>
      </c>
      <c r="B11" s="22" t="str">
        <f>IFERROR(IF(VLOOKUP($A11,Часы!$A$2:$AH$33,MATCH(B$2,Часы!$A$1:$AH$1,0),0),"ТО-"&amp;VLOOKUP($A11,Часы!$A$2:$AH$33,MATCH(B$2,Часы!$A$1:$AH$1,0),0),""),"")</f>
        <v/>
      </c>
      <c r="C11" s="22" t="str">
        <f>IFERROR(IF(VLOOKUP($A11,Часы!$A$2:$AH$33,MATCH(C$2,Часы!$A$1:$AH$1,0),0),"ТО-"&amp;VLOOKUP($A11,Часы!$A$2:$AH$33,MATCH(C$2,Часы!$A$1:$AH$1,0),0),""),"")</f>
        <v/>
      </c>
      <c r="D11" s="22" t="str">
        <f>IFERROR(IF(VLOOKUP($A11,Часы!$A$2:$AH$33,MATCH(D$2,Часы!$A$1:$AH$1,0),0),"ТО-"&amp;VLOOKUP($A11,Часы!$A$2:$AH$33,MATCH(D$2,Часы!$A$1:$AH$1,0),0),""),"")</f>
        <v/>
      </c>
      <c r="E11" s="22" t="str">
        <f>IFERROR(IF(VLOOKUP($A11,Часы!$A$2:$AH$33,MATCH(E$2,Часы!$A$1:$AH$1,0),0),"ТО-"&amp;VLOOKUP($A11,Часы!$A$2:$AH$33,MATCH(E$2,Часы!$A$1:$AH$1,0),0),""),"")</f>
        <v/>
      </c>
      <c r="F11" s="22" t="str">
        <f>IFERROR(IF(VLOOKUP($A11,Часы!$A$2:$AH$33,MATCH(F$2,Часы!$A$1:$AH$1,0),0),"ТО-"&amp;VLOOKUP($A11,Часы!$A$2:$AH$33,MATCH(F$2,Часы!$A$1:$AH$1,0),0),""),"")</f>
        <v/>
      </c>
      <c r="G11" s="22" t="str">
        <f>IFERROR(IF(VLOOKUP($A11,Часы!$A$2:$AH$33,MATCH(G$2,Часы!$A$1:$AH$1,0),0),"ТО-"&amp;VLOOKUP($A11,Часы!$A$2:$AH$33,MATCH(G$2,Часы!$A$1:$AH$1,0),0),""),"")</f>
        <v/>
      </c>
      <c r="H11" s="22" t="str">
        <f>IFERROR(IF(VLOOKUP($A11,Часы!$A$2:$AH$33,MATCH(H$2,Часы!$A$1:$AH$1,0),0),"ТО-"&amp;VLOOKUP($A11,Часы!$A$2:$AH$33,MATCH(H$2,Часы!$A$1:$AH$1,0),0),""),"")</f>
        <v/>
      </c>
      <c r="I11" s="22" t="str">
        <f>IFERROR(IF(VLOOKUP($A11,Часы!$A$2:$AH$33,MATCH(I$2,Часы!$A$1:$AH$1,0),0),"ТО-"&amp;VLOOKUP($A11,Часы!$A$2:$AH$33,MATCH(I$2,Часы!$A$1:$AH$1,0),0),""),"")</f>
        <v/>
      </c>
      <c r="J11" s="22" t="str">
        <f>IFERROR(IF(VLOOKUP($A11,Часы!$A$2:$AH$33,MATCH(J$2,Часы!$A$1:$AH$1,0),0),"ТО-"&amp;VLOOKUP($A11,Часы!$A$2:$AH$33,MATCH(J$2,Часы!$A$1:$AH$1,0),0),""),"")</f>
        <v/>
      </c>
      <c r="K11" s="22" t="str">
        <f>IFERROR(IF(VLOOKUP($A11,Часы!$A$2:$AH$33,MATCH(K$2,Часы!$A$1:$AH$1,0),0),"ТО-"&amp;VLOOKUP($A11,Часы!$A$2:$AH$33,MATCH(K$2,Часы!$A$1:$AH$1,0),0),""),"")</f>
        <v/>
      </c>
      <c r="L11" s="22" t="str">
        <f>IFERROR(IF(VLOOKUP($A11,Часы!$A$2:$AH$33,MATCH(L$2,Часы!$A$1:$AH$1,0),0),"ТО-"&amp;VLOOKUP($A11,Часы!$A$2:$AH$33,MATCH(L$2,Часы!$A$1:$AH$1,0),0),""),"")</f>
        <v/>
      </c>
      <c r="M11" s="22" t="str">
        <f>IFERROR(IF(VLOOKUP($A11,Часы!$A$2:$AH$33,MATCH(M$2,Часы!$A$1:$AH$1,0),0),"ТО-"&amp;VLOOKUP($A11,Часы!$A$2:$AH$33,MATCH(M$2,Часы!$A$1:$AH$1,0),0),""),"")</f>
        <v/>
      </c>
      <c r="N11" s="22" t="str">
        <f>IFERROR(IF(VLOOKUP($A11,Часы!$A$2:$AH$33,MATCH(N$2,Часы!$A$1:$AH$1,0),0),"ТО-"&amp;VLOOKUP($A11,Часы!$A$2:$AH$33,MATCH(N$2,Часы!$A$1:$AH$1,0),0),""),"")</f>
        <v/>
      </c>
      <c r="O11" s="22" t="str">
        <f>IFERROR(IF(VLOOKUP($A11,Часы!$A$2:$AH$33,MATCH(O$2,Часы!$A$1:$AH$1,0),0),"ТО-"&amp;VLOOKUP($A11,Часы!$A$2:$AH$33,MATCH(O$2,Часы!$A$1:$AH$1,0),0),""),"")</f>
        <v/>
      </c>
      <c r="P11" s="22" t="str">
        <f>IFERROR(IF(VLOOKUP($A11,Часы!$A$2:$AH$33,MATCH(P$2,Часы!$A$1:$AH$1,0),0),"ТО-"&amp;VLOOKUP($A11,Часы!$A$2:$AH$33,MATCH(P$2,Часы!$A$1:$AH$1,0),0),""),"")</f>
        <v/>
      </c>
      <c r="Q11" s="22" t="str">
        <f>IFERROR(IF(VLOOKUP($A11,Часы!$A$2:$AH$33,MATCH(Q$2,Часы!$A$1:$AH$1,0),0),"ТО-"&amp;VLOOKUP($A11,Часы!$A$2:$AH$33,MATCH(Q$2,Часы!$A$1:$AH$1,0),0),""),"")</f>
        <v/>
      </c>
      <c r="R11" s="23" t="str">
        <f t="shared" si="0"/>
        <v xml:space="preserve"> </v>
      </c>
    </row>
    <row r="12" spans="1:18" x14ac:dyDescent="0.25">
      <c r="A12" s="21" t="str">
        <f t="array" ref="A12">IFERROR(INDEX(Часы!$A$2:$A$33,SMALL(IF(Часы!$AI$2:$AI$33,ROW(Часы!$A$2:$A$33)-1),ROW(Часы!#REF!))),"")</f>
        <v/>
      </c>
      <c r="B12" s="22" t="str">
        <f>IFERROR(IF(VLOOKUP($A12,Часы!$A$2:$AH$33,MATCH(B$2,Часы!$A$1:$AH$1,0),0),"ТО-"&amp;VLOOKUP($A12,Часы!$A$2:$AH$33,MATCH(B$2,Часы!$A$1:$AH$1,0),0),""),"")</f>
        <v/>
      </c>
      <c r="C12" s="22" t="str">
        <f>IFERROR(IF(VLOOKUP($A12,Часы!$A$2:$AH$33,MATCH(C$2,Часы!$A$1:$AH$1,0),0),"ТО-"&amp;VLOOKUP($A12,Часы!$A$2:$AH$33,MATCH(C$2,Часы!$A$1:$AH$1,0),0),""),"")</f>
        <v/>
      </c>
      <c r="D12" s="22" t="str">
        <f>IFERROR(IF(VLOOKUP($A12,Часы!$A$2:$AH$33,MATCH(D$2,Часы!$A$1:$AH$1,0),0),"ТО-"&amp;VLOOKUP($A12,Часы!$A$2:$AH$33,MATCH(D$2,Часы!$A$1:$AH$1,0),0),""),"")</f>
        <v/>
      </c>
      <c r="E12" s="22" t="str">
        <f>IFERROR(IF(VLOOKUP($A12,Часы!$A$2:$AH$33,MATCH(E$2,Часы!$A$1:$AH$1,0),0),"ТО-"&amp;VLOOKUP($A12,Часы!$A$2:$AH$33,MATCH(E$2,Часы!$A$1:$AH$1,0),0),""),"")</f>
        <v/>
      </c>
      <c r="F12" s="22" t="str">
        <f>IFERROR(IF(VLOOKUP($A12,Часы!$A$2:$AH$33,MATCH(F$2,Часы!$A$1:$AH$1,0),0),"ТО-"&amp;VLOOKUP($A12,Часы!$A$2:$AH$33,MATCH(F$2,Часы!$A$1:$AH$1,0),0),""),"")</f>
        <v/>
      </c>
      <c r="G12" s="22" t="str">
        <f>IFERROR(IF(VLOOKUP($A12,Часы!$A$2:$AH$33,MATCH(G$2,Часы!$A$1:$AH$1,0),0),"ТО-"&amp;VLOOKUP($A12,Часы!$A$2:$AH$33,MATCH(G$2,Часы!$A$1:$AH$1,0),0),""),"")</f>
        <v/>
      </c>
      <c r="H12" s="22" t="str">
        <f>IFERROR(IF(VLOOKUP($A12,Часы!$A$2:$AH$33,MATCH(H$2,Часы!$A$1:$AH$1,0),0),"ТО-"&amp;VLOOKUP($A12,Часы!$A$2:$AH$33,MATCH(H$2,Часы!$A$1:$AH$1,0),0),""),"")</f>
        <v/>
      </c>
      <c r="I12" s="22" t="str">
        <f>IFERROR(IF(VLOOKUP($A12,Часы!$A$2:$AH$33,MATCH(I$2,Часы!$A$1:$AH$1,0),0),"ТО-"&amp;VLOOKUP($A12,Часы!$A$2:$AH$33,MATCH(I$2,Часы!$A$1:$AH$1,0),0),""),"")</f>
        <v/>
      </c>
      <c r="J12" s="22" t="str">
        <f>IFERROR(IF(VLOOKUP($A12,Часы!$A$2:$AH$33,MATCH(J$2,Часы!$A$1:$AH$1,0),0),"ТО-"&amp;VLOOKUP($A12,Часы!$A$2:$AH$33,MATCH(J$2,Часы!$A$1:$AH$1,0),0),""),"")</f>
        <v/>
      </c>
      <c r="K12" s="22" t="str">
        <f>IFERROR(IF(VLOOKUP($A12,Часы!$A$2:$AH$33,MATCH(K$2,Часы!$A$1:$AH$1,0),0),"ТО-"&amp;VLOOKUP($A12,Часы!$A$2:$AH$33,MATCH(K$2,Часы!$A$1:$AH$1,0),0),""),"")</f>
        <v/>
      </c>
      <c r="L12" s="22" t="str">
        <f>IFERROR(IF(VLOOKUP($A12,Часы!$A$2:$AH$33,MATCH(L$2,Часы!$A$1:$AH$1,0),0),"ТО-"&amp;VLOOKUP($A12,Часы!$A$2:$AH$33,MATCH(L$2,Часы!$A$1:$AH$1,0),0),""),"")</f>
        <v/>
      </c>
      <c r="M12" s="22" t="str">
        <f>IFERROR(IF(VLOOKUP($A12,Часы!$A$2:$AH$33,MATCH(M$2,Часы!$A$1:$AH$1,0),0),"ТО-"&amp;VLOOKUP($A12,Часы!$A$2:$AH$33,MATCH(M$2,Часы!$A$1:$AH$1,0),0),""),"")</f>
        <v/>
      </c>
      <c r="N12" s="22" t="str">
        <f>IFERROR(IF(VLOOKUP($A12,Часы!$A$2:$AH$33,MATCH(N$2,Часы!$A$1:$AH$1,0),0),"ТО-"&amp;VLOOKUP($A12,Часы!$A$2:$AH$33,MATCH(N$2,Часы!$A$1:$AH$1,0),0),""),"")</f>
        <v/>
      </c>
      <c r="O12" s="22" t="str">
        <f>IFERROR(IF(VLOOKUP($A12,Часы!$A$2:$AH$33,MATCH(O$2,Часы!$A$1:$AH$1,0),0),"ТО-"&amp;VLOOKUP($A12,Часы!$A$2:$AH$33,MATCH(O$2,Часы!$A$1:$AH$1,0),0),""),"")</f>
        <v/>
      </c>
      <c r="P12" s="22" t="str">
        <f>IFERROR(IF(VLOOKUP($A12,Часы!$A$2:$AH$33,MATCH(P$2,Часы!$A$1:$AH$1,0),0),"ТО-"&amp;VLOOKUP($A12,Часы!$A$2:$AH$33,MATCH(P$2,Часы!$A$1:$AH$1,0),0),""),"")</f>
        <v/>
      </c>
      <c r="Q12" s="22" t="str">
        <f>IFERROR(IF(VLOOKUP($A12,Часы!$A$2:$AH$33,MATCH(Q$2,Часы!$A$1:$AH$1,0),0),"ТО-"&amp;VLOOKUP($A12,Часы!$A$2:$AH$33,MATCH(Q$2,Часы!$A$1:$AH$1,0),0),""),"")</f>
        <v/>
      </c>
      <c r="R12" s="23" t="str">
        <f t="shared" si="0"/>
        <v xml:space="preserve"> </v>
      </c>
    </row>
    <row r="13" spans="1:18" x14ac:dyDescent="0.25">
      <c r="A13" s="21" t="str">
        <f t="array" ref="A13">IFERROR(INDEX(Часы!$A$2:$A$33,SMALL(IF(Часы!$AI$2:$AI$33,ROW(Часы!$A$2:$A$33)-1),ROW(Часы!#REF!))),"")</f>
        <v/>
      </c>
      <c r="B13" s="22" t="str">
        <f>IFERROR(IF(VLOOKUP($A13,Часы!$A$2:$AH$33,MATCH(B$2,Часы!$A$1:$AH$1,0),0),"ТО-"&amp;VLOOKUP($A13,Часы!$A$2:$AH$33,MATCH(B$2,Часы!$A$1:$AH$1,0),0),""),"")</f>
        <v/>
      </c>
      <c r="C13" s="22" t="str">
        <f>IFERROR(IF(VLOOKUP($A13,Часы!$A$2:$AH$33,MATCH(C$2,Часы!$A$1:$AH$1,0),0),"ТО-"&amp;VLOOKUP($A13,Часы!$A$2:$AH$33,MATCH(C$2,Часы!$A$1:$AH$1,0),0),""),"")</f>
        <v/>
      </c>
      <c r="D13" s="22" t="str">
        <f>IFERROR(IF(VLOOKUP($A13,Часы!$A$2:$AH$33,MATCH(D$2,Часы!$A$1:$AH$1,0),0),"ТО-"&amp;VLOOKUP($A13,Часы!$A$2:$AH$33,MATCH(D$2,Часы!$A$1:$AH$1,0),0),""),"")</f>
        <v/>
      </c>
      <c r="E13" s="22" t="str">
        <f>IFERROR(IF(VLOOKUP($A13,Часы!$A$2:$AH$33,MATCH(E$2,Часы!$A$1:$AH$1,0),0),"ТО-"&amp;VLOOKUP($A13,Часы!$A$2:$AH$33,MATCH(E$2,Часы!$A$1:$AH$1,0),0),""),"")</f>
        <v/>
      </c>
      <c r="F13" s="22" t="str">
        <f>IFERROR(IF(VLOOKUP($A13,Часы!$A$2:$AH$33,MATCH(F$2,Часы!$A$1:$AH$1,0),0),"ТО-"&amp;VLOOKUP($A13,Часы!$A$2:$AH$33,MATCH(F$2,Часы!$A$1:$AH$1,0),0),""),"")</f>
        <v/>
      </c>
      <c r="G13" s="22" t="str">
        <f>IFERROR(IF(VLOOKUP($A13,Часы!$A$2:$AH$33,MATCH(G$2,Часы!$A$1:$AH$1,0),0),"ТО-"&amp;VLOOKUP($A13,Часы!$A$2:$AH$33,MATCH(G$2,Часы!$A$1:$AH$1,0),0),""),"")</f>
        <v/>
      </c>
      <c r="H13" s="22" t="str">
        <f>IFERROR(IF(VLOOKUP($A13,Часы!$A$2:$AH$33,MATCH(H$2,Часы!$A$1:$AH$1,0),0),"ТО-"&amp;VLOOKUP($A13,Часы!$A$2:$AH$33,MATCH(H$2,Часы!$A$1:$AH$1,0),0),""),"")</f>
        <v/>
      </c>
      <c r="I13" s="22" t="str">
        <f>IFERROR(IF(VLOOKUP($A13,Часы!$A$2:$AH$33,MATCH(I$2,Часы!$A$1:$AH$1,0),0),"ТО-"&amp;VLOOKUP($A13,Часы!$A$2:$AH$33,MATCH(I$2,Часы!$A$1:$AH$1,0),0),""),"")</f>
        <v/>
      </c>
      <c r="J13" s="22" t="str">
        <f>IFERROR(IF(VLOOKUP($A13,Часы!$A$2:$AH$33,MATCH(J$2,Часы!$A$1:$AH$1,0),0),"ТО-"&amp;VLOOKUP($A13,Часы!$A$2:$AH$33,MATCH(J$2,Часы!$A$1:$AH$1,0),0),""),"")</f>
        <v/>
      </c>
      <c r="K13" s="22" t="str">
        <f>IFERROR(IF(VLOOKUP($A13,Часы!$A$2:$AH$33,MATCH(K$2,Часы!$A$1:$AH$1,0),0),"ТО-"&amp;VLOOKUP($A13,Часы!$A$2:$AH$33,MATCH(K$2,Часы!$A$1:$AH$1,0),0),""),"")</f>
        <v/>
      </c>
      <c r="L13" s="22" t="str">
        <f>IFERROR(IF(VLOOKUP($A13,Часы!$A$2:$AH$33,MATCH(L$2,Часы!$A$1:$AH$1,0),0),"ТО-"&amp;VLOOKUP($A13,Часы!$A$2:$AH$33,MATCH(L$2,Часы!$A$1:$AH$1,0),0),""),"")</f>
        <v/>
      </c>
      <c r="M13" s="22" t="str">
        <f>IFERROR(IF(VLOOKUP($A13,Часы!$A$2:$AH$33,MATCH(M$2,Часы!$A$1:$AH$1,0),0),"ТО-"&amp;VLOOKUP($A13,Часы!$A$2:$AH$33,MATCH(M$2,Часы!$A$1:$AH$1,0),0),""),"")</f>
        <v/>
      </c>
      <c r="N13" s="22" t="str">
        <f>IFERROR(IF(VLOOKUP($A13,Часы!$A$2:$AH$33,MATCH(N$2,Часы!$A$1:$AH$1,0),0),"ТО-"&amp;VLOOKUP($A13,Часы!$A$2:$AH$33,MATCH(N$2,Часы!$A$1:$AH$1,0),0),""),"")</f>
        <v/>
      </c>
      <c r="O13" s="22" t="str">
        <f>IFERROR(IF(VLOOKUP($A13,Часы!$A$2:$AH$33,MATCH(O$2,Часы!$A$1:$AH$1,0),0),"ТО-"&amp;VLOOKUP($A13,Часы!$A$2:$AH$33,MATCH(O$2,Часы!$A$1:$AH$1,0),0),""),"")</f>
        <v/>
      </c>
      <c r="P13" s="22" t="str">
        <f>IFERROR(IF(VLOOKUP($A13,Часы!$A$2:$AH$33,MATCH(P$2,Часы!$A$1:$AH$1,0),0),"ТО-"&amp;VLOOKUP($A13,Часы!$A$2:$AH$33,MATCH(P$2,Часы!$A$1:$AH$1,0),0),""),"")</f>
        <v/>
      </c>
      <c r="Q13" s="22" t="str">
        <f>IFERROR(IF(VLOOKUP($A13,Часы!$A$2:$AH$33,MATCH(Q$2,Часы!$A$1:$AH$1,0),0),"ТО-"&amp;VLOOKUP($A13,Часы!$A$2:$AH$33,MATCH(Q$2,Часы!$A$1:$AH$1,0),0),""),"")</f>
        <v/>
      </c>
      <c r="R13" s="23" t="str">
        <f t="shared" si="0"/>
        <v xml:space="preserve"> </v>
      </c>
    </row>
    <row r="14" spans="1:18" x14ac:dyDescent="0.25">
      <c r="A14" s="21" t="str">
        <f t="array" ref="A14">IFERROR(INDEX(Часы!$A$2:$A$33,SMALL(IF(Часы!$AI$2:$AI$33,ROW(Часы!$A$2:$A$33)-1),ROW(Часы!#REF!))),"")</f>
        <v/>
      </c>
      <c r="B14" s="22" t="str">
        <f>IFERROR(IF(VLOOKUP($A14,Часы!$A$2:$AH$33,MATCH(B$2,Часы!$A$1:$AH$1,0),0),"ТО-"&amp;VLOOKUP($A14,Часы!$A$2:$AH$33,MATCH(B$2,Часы!$A$1:$AH$1,0),0),""),"")</f>
        <v/>
      </c>
      <c r="C14" s="22" t="str">
        <f>IFERROR(IF(VLOOKUP($A14,Часы!$A$2:$AH$33,MATCH(C$2,Часы!$A$1:$AH$1,0),0),"ТО-"&amp;VLOOKUP($A14,Часы!$A$2:$AH$33,MATCH(C$2,Часы!$A$1:$AH$1,0),0),""),"")</f>
        <v/>
      </c>
      <c r="D14" s="22" t="str">
        <f>IFERROR(IF(VLOOKUP($A14,Часы!$A$2:$AH$33,MATCH(D$2,Часы!$A$1:$AH$1,0),0),"ТО-"&amp;VLOOKUP($A14,Часы!$A$2:$AH$33,MATCH(D$2,Часы!$A$1:$AH$1,0),0),""),"")</f>
        <v/>
      </c>
      <c r="E14" s="22" t="str">
        <f>IFERROR(IF(VLOOKUP($A14,Часы!$A$2:$AH$33,MATCH(E$2,Часы!$A$1:$AH$1,0),0),"ТО-"&amp;VLOOKUP($A14,Часы!$A$2:$AH$33,MATCH(E$2,Часы!$A$1:$AH$1,0),0),""),"")</f>
        <v/>
      </c>
      <c r="F14" s="22" t="str">
        <f>IFERROR(IF(VLOOKUP($A14,Часы!$A$2:$AH$33,MATCH(F$2,Часы!$A$1:$AH$1,0),0),"ТО-"&amp;VLOOKUP($A14,Часы!$A$2:$AH$33,MATCH(F$2,Часы!$A$1:$AH$1,0),0),""),"")</f>
        <v/>
      </c>
      <c r="G14" s="22" t="str">
        <f>IFERROR(IF(VLOOKUP($A14,Часы!$A$2:$AH$33,MATCH(G$2,Часы!$A$1:$AH$1,0),0),"ТО-"&amp;VLOOKUP($A14,Часы!$A$2:$AH$33,MATCH(G$2,Часы!$A$1:$AH$1,0),0),""),"")</f>
        <v/>
      </c>
      <c r="H14" s="22" t="str">
        <f>IFERROR(IF(VLOOKUP($A14,Часы!$A$2:$AH$33,MATCH(H$2,Часы!$A$1:$AH$1,0),0),"ТО-"&amp;VLOOKUP($A14,Часы!$A$2:$AH$33,MATCH(H$2,Часы!$A$1:$AH$1,0),0),""),"")</f>
        <v/>
      </c>
      <c r="I14" s="22" t="str">
        <f>IFERROR(IF(VLOOKUP($A14,Часы!$A$2:$AH$33,MATCH(I$2,Часы!$A$1:$AH$1,0),0),"ТО-"&amp;VLOOKUP($A14,Часы!$A$2:$AH$33,MATCH(I$2,Часы!$A$1:$AH$1,0),0),""),"")</f>
        <v/>
      </c>
      <c r="J14" s="22" t="str">
        <f>IFERROR(IF(VLOOKUP($A14,Часы!$A$2:$AH$33,MATCH(J$2,Часы!$A$1:$AH$1,0),0),"ТО-"&amp;VLOOKUP($A14,Часы!$A$2:$AH$33,MATCH(J$2,Часы!$A$1:$AH$1,0),0),""),"")</f>
        <v/>
      </c>
      <c r="K14" s="22" t="str">
        <f>IFERROR(IF(VLOOKUP($A14,Часы!$A$2:$AH$33,MATCH(K$2,Часы!$A$1:$AH$1,0),0),"ТО-"&amp;VLOOKUP($A14,Часы!$A$2:$AH$33,MATCH(K$2,Часы!$A$1:$AH$1,0),0),""),"")</f>
        <v/>
      </c>
      <c r="L14" s="22" t="str">
        <f>IFERROR(IF(VLOOKUP($A14,Часы!$A$2:$AH$33,MATCH(L$2,Часы!$A$1:$AH$1,0),0),"ТО-"&amp;VLOOKUP($A14,Часы!$A$2:$AH$33,MATCH(L$2,Часы!$A$1:$AH$1,0),0),""),"")</f>
        <v/>
      </c>
      <c r="M14" s="22" t="str">
        <f>IFERROR(IF(VLOOKUP($A14,Часы!$A$2:$AH$33,MATCH(M$2,Часы!$A$1:$AH$1,0),0),"ТО-"&amp;VLOOKUP($A14,Часы!$A$2:$AH$33,MATCH(M$2,Часы!$A$1:$AH$1,0),0),""),"")</f>
        <v/>
      </c>
      <c r="N14" s="22" t="str">
        <f>IFERROR(IF(VLOOKUP($A14,Часы!$A$2:$AH$33,MATCH(N$2,Часы!$A$1:$AH$1,0),0),"ТО-"&amp;VLOOKUP($A14,Часы!$A$2:$AH$33,MATCH(N$2,Часы!$A$1:$AH$1,0),0),""),"")</f>
        <v/>
      </c>
      <c r="O14" s="22" t="str">
        <f>IFERROR(IF(VLOOKUP($A14,Часы!$A$2:$AH$33,MATCH(O$2,Часы!$A$1:$AH$1,0),0),"ТО-"&amp;VLOOKUP($A14,Часы!$A$2:$AH$33,MATCH(O$2,Часы!$A$1:$AH$1,0),0),""),"")</f>
        <v/>
      </c>
      <c r="P14" s="22" t="str">
        <f>IFERROR(IF(VLOOKUP($A14,Часы!$A$2:$AH$33,MATCH(P$2,Часы!$A$1:$AH$1,0),0),"ТО-"&amp;VLOOKUP($A14,Часы!$A$2:$AH$33,MATCH(P$2,Часы!$A$1:$AH$1,0),0),""),"")</f>
        <v/>
      </c>
      <c r="Q14" s="22" t="str">
        <f>IFERROR(IF(VLOOKUP($A14,Часы!$A$2:$AH$33,MATCH(Q$2,Часы!$A$1:$AH$1,0),0),"ТО-"&amp;VLOOKUP($A14,Часы!$A$2:$AH$33,MATCH(Q$2,Часы!$A$1:$AH$1,0),0),""),"")</f>
        <v/>
      </c>
      <c r="R14" s="23" t="str">
        <f t="shared" si="0"/>
        <v xml:space="preserve"> </v>
      </c>
    </row>
    <row r="15" spans="1:18" x14ac:dyDescent="0.25">
      <c r="A15" s="21" t="str">
        <f t="array" ref="A15">IFERROR(INDEX(Часы!$A$2:$A$33,SMALL(IF(Часы!$AI$2:$AI$33,ROW(Часы!$A$2:$A$33)-1),ROW(Часы!#REF!))),"")</f>
        <v/>
      </c>
      <c r="B15" s="22" t="str">
        <f>IFERROR(IF(VLOOKUP($A15,Часы!$A$2:$AH$33,MATCH(B$2,Часы!$A$1:$AH$1,0),0),"ТО-"&amp;VLOOKUP($A15,Часы!$A$2:$AH$33,MATCH(B$2,Часы!$A$1:$AH$1,0),0),""),"")</f>
        <v/>
      </c>
      <c r="C15" s="22" t="str">
        <f>IFERROR(IF(VLOOKUP($A15,Часы!$A$2:$AH$33,MATCH(C$2,Часы!$A$1:$AH$1,0),0),"ТО-"&amp;VLOOKUP($A15,Часы!$A$2:$AH$33,MATCH(C$2,Часы!$A$1:$AH$1,0),0),""),"")</f>
        <v/>
      </c>
      <c r="D15" s="22" t="str">
        <f>IFERROR(IF(VLOOKUP($A15,Часы!$A$2:$AH$33,MATCH(D$2,Часы!$A$1:$AH$1,0),0),"ТО-"&amp;VLOOKUP($A15,Часы!$A$2:$AH$33,MATCH(D$2,Часы!$A$1:$AH$1,0),0),""),"")</f>
        <v/>
      </c>
      <c r="E15" s="22" t="str">
        <f>IFERROR(IF(VLOOKUP($A15,Часы!$A$2:$AH$33,MATCH(E$2,Часы!$A$1:$AH$1,0),0),"ТО-"&amp;VLOOKUP($A15,Часы!$A$2:$AH$33,MATCH(E$2,Часы!$A$1:$AH$1,0),0),""),"")</f>
        <v/>
      </c>
      <c r="F15" s="22" t="str">
        <f>IFERROR(IF(VLOOKUP($A15,Часы!$A$2:$AH$33,MATCH(F$2,Часы!$A$1:$AH$1,0),0),"ТО-"&amp;VLOOKUP($A15,Часы!$A$2:$AH$33,MATCH(F$2,Часы!$A$1:$AH$1,0),0),""),"")</f>
        <v/>
      </c>
      <c r="G15" s="22" t="str">
        <f>IFERROR(IF(VLOOKUP($A15,Часы!$A$2:$AH$33,MATCH(G$2,Часы!$A$1:$AH$1,0),0),"ТО-"&amp;VLOOKUP($A15,Часы!$A$2:$AH$33,MATCH(G$2,Часы!$A$1:$AH$1,0),0),""),"")</f>
        <v/>
      </c>
      <c r="H15" s="22" t="str">
        <f>IFERROR(IF(VLOOKUP($A15,Часы!$A$2:$AH$33,MATCH(H$2,Часы!$A$1:$AH$1,0),0),"ТО-"&amp;VLOOKUP($A15,Часы!$A$2:$AH$33,MATCH(H$2,Часы!$A$1:$AH$1,0),0),""),"")</f>
        <v/>
      </c>
      <c r="I15" s="22" t="str">
        <f>IFERROR(IF(VLOOKUP($A15,Часы!$A$2:$AH$33,MATCH(I$2,Часы!$A$1:$AH$1,0),0),"ТО-"&amp;VLOOKUP($A15,Часы!$A$2:$AH$33,MATCH(I$2,Часы!$A$1:$AH$1,0),0),""),"")</f>
        <v/>
      </c>
      <c r="J15" s="22" t="str">
        <f>IFERROR(IF(VLOOKUP($A15,Часы!$A$2:$AH$33,MATCH(J$2,Часы!$A$1:$AH$1,0),0),"ТО-"&amp;VLOOKUP($A15,Часы!$A$2:$AH$33,MATCH(J$2,Часы!$A$1:$AH$1,0),0),""),"")</f>
        <v/>
      </c>
      <c r="K15" s="22" t="str">
        <f>IFERROR(IF(VLOOKUP($A15,Часы!$A$2:$AH$33,MATCH(K$2,Часы!$A$1:$AH$1,0),0),"ТО-"&amp;VLOOKUP($A15,Часы!$A$2:$AH$33,MATCH(K$2,Часы!$A$1:$AH$1,0),0),""),"")</f>
        <v/>
      </c>
      <c r="L15" s="22" t="str">
        <f>IFERROR(IF(VLOOKUP($A15,Часы!$A$2:$AH$33,MATCH(L$2,Часы!$A$1:$AH$1,0),0),"ТО-"&amp;VLOOKUP($A15,Часы!$A$2:$AH$33,MATCH(L$2,Часы!$A$1:$AH$1,0),0),""),"")</f>
        <v/>
      </c>
      <c r="M15" s="22" t="str">
        <f>IFERROR(IF(VLOOKUP($A15,Часы!$A$2:$AH$33,MATCH(M$2,Часы!$A$1:$AH$1,0),0),"ТО-"&amp;VLOOKUP($A15,Часы!$A$2:$AH$33,MATCH(M$2,Часы!$A$1:$AH$1,0),0),""),"")</f>
        <v/>
      </c>
      <c r="N15" s="22" t="str">
        <f>IFERROR(IF(VLOOKUP($A15,Часы!$A$2:$AH$33,MATCH(N$2,Часы!$A$1:$AH$1,0),0),"ТО-"&amp;VLOOKUP($A15,Часы!$A$2:$AH$33,MATCH(N$2,Часы!$A$1:$AH$1,0),0),""),"")</f>
        <v/>
      </c>
      <c r="O15" s="22" t="str">
        <f>IFERROR(IF(VLOOKUP($A15,Часы!$A$2:$AH$33,MATCH(O$2,Часы!$A$1:$AH$1,0),0),"ТО-"&amp;VLOOKUP($A15,Часы!$A$2:$AH$33,MATCH(O$2,Часы!$A$1:$AH$1,0),0),""),"")</f>
        <v/>
      </c>
      <c r="P15" s="22" t="str">
        <f>IFERROR(IF(VLOOKUP($A15,Часы!$A$2:$AH$33,MATCH(P$2,Часы!$A$1:$AH$1,0),0),"ТО-"&amp;VLOOKUP($A15,Часы!$A$2:$AH$33,MATCH(P$2,Часы!$A$1:$AH$1,0),0),""),"")</f>
        <v/>
      </c>
      <c r="Q15" s="22" t="str">
        <f>IFERROR(IF(VLOOKUP($A15,Часы!$A$2:$AH$33,MATCH(Q$2,Часы!$A$1:$AH$1,0),0),"ТО-"&amp;VLOOKUP($A15,Часы!$A$2:$AH$33,MATCH(Q$2,Часы!$A$1:$AH$1,0),0),""),"")</f>
        <v/>
      </c>
      <c r="R15" s="23" t="str">
        <f t="shared" si="0"/>
        <v xml:space="preserve"> </v>
      </c>
    </row>
    <row r="16" spans="1:18" x14ac:dyDescent="0.25">
      <c r="A16" s="21" t="str">
        <f t="array" ref="A16">IFERROR(INDEX(Часы!$A$2:$A$33,SMALL(IF(Часы!$AI$2:$AI$33,ROW(Часы!$A$2:$A$33)-1),ROW(Часы!#REF!))),"")</f>
        <v/>
      </c>
      <c r="B16" s="22" t="str">
        <f>IFERROR(IF(VLOOKUP($A16,Часы!$A$2:$AH$33,MATCH(B$2,Часы!$A$1:$AH$1,0),0),"ТО-"&amp;VLOOKUP($A16,Часы!$A$2:$AH$33,MATCH(B$2,Часы!$A$1:$AH$1,0),0),""),"")</f>
        <v/>
      </c>
      <c r="C16" s="22" t="str">
        <f>IFERROR(IF(VLOOKUP($A16,Часы!$A$2:$AH$33,MATCH(C$2,Часы!$A$1:$AH$1,0),0),"ТО-"&amp;VLOOKUP($A16,Часы!$A$2:$AH$33,MATCH(C$2,Часы!$A$1:$AH$1,0),0),""),"")</f>
        <v/>
      </c>
      <c r="D16" s="22" t="str">
        <f>IFERROR(IF(VLOOKUP($A16,Часы!$A$2:$AH$33,MATCH(D$2,Часы!$A$1:$AH$1,0),0),"ТО-"&amp;VLOOKUP($A16,Часы!$A$2:$AH$33,MATCH(D$2,Часы!$A$1:$AH$1,0),0),""),"")</f>
        <v/>
      </c>
      <c r="E16" s="22" t="str">
        <f>IFERROR(IF(VLOOKUP($A16,Часы!$A$2:$AH$33,MATCH(E$2,Часы!$A$1:$AH$1,0),0),"ТО-"&amp;VLOOKUP($A16,Часы!$A$2:$AH$33,MATCH(E$2,Часы!$A$1:$AH$1,0),0),""),"")</f>
        <v/>
      </c>
      <c r="F16" s="22" t="str">
        <f>IFERROR(IF(VLOOKUP($A16,Часы!$A$2:$AH$33,MATCH(F$2,Часы!$A$1:$AH$1,0),0),"ТО-"&amp;VLOOKUP($A16,Часы!$A$2:$AH$33,MATCH(F$2,Часы!$A$1:$AH$1,0),0),""),"")</f>
        <v/>
      </c>
      <c r="G16" s="22" t="str">
        <f>IFERROR(IF(VLOOKUP($A16,Часы!$A$2:$AH$33,MATCH(G$2,Часы!$A$1:$AH$1,0),0),"ТО-"&amp;VLOOKUP($A16,Часы!$A$2:$AH$33,MATCH(G$2,Часы!$A$1:$AH$1,0),0),""),"")</f>
        <v/>
      </c>
      <c r="H16" s="22" t="str">
        <f>IFERROR(IF(VLOOKUP($A16,Часы!$A$2:$AH$33,MATCH(H$2,Часы!$A$1:$AH$1,0),0),"ТО-"&amp;VLOOKUP($A16,Часы!$A$2:$AH$33,MATCH(H$2,Часы!$A$1:$AH$1,0),0),""),"")</f>
        <v/>
      </c>
      <c r="I16" s="22" t="str">
        <f>IFERROR(IF(VLOOKUP($A16,Часы!$A$2:$AH$33,MATCH(I$2,Часы!$A$1:$AH$1,0),0),"ТО-"&amp;VLOOKUP($A16,Часы!$A$2:$AH$33,MATCH(I$2,Часы!$A$1:$AH$1,0),0),""),"")</f>
        <v/>
      </c>
      <c r="J16" s="22" t="str">
        <f>IFERROR(IF(VLOOKUP($A16,Часы!$A$2:$AH$33,MATCH(J$2,Часы!$A$1:$AH$1,0),0),"ТО-"&amp;VLOOKUP($A16,Часы!$A$2:$AH$33,MATCH(J$2,Часы!$A$1:$AH$1,0),0),""),"")</f>
        <v/>
      </c>
      <c r="K16" s="22" t="str">
        <f>IFERROR(IF(VLOOKUP($A16,Часы!$A$2:$AH$33,MATCH(K$2,Часы!$A$1:$AH$1,0),0),"ТО-"&amp;VLOOKUP($A16,Часы!$A$2:$AH$33,MATCH(K$2,Часы!$A$1:$AH$1,0),0),""),"")</f>
        <v/>
      </c>
      <c r="L16" s="22" t="str">
        <f>IFERROR(IF(VLOOKUP($A16,Часы!$A$2:$AH$33,MATCH(L$2,Часы!$A$1:$AH$1,0),0),"ТО-"&amp;VLOOKUP($A16,Часы!$A$2:$AH$33,MATCH(L$2,Часы!$A$1:$AH$1,0),0),""),"")</f>
        <v/>
      </c>
      <c r="M16" s="22" t="str">
        <f>IFERROR(IF(VLOOKUP($A16,Часы!$A$2:$AH$33,MATCH(M$2,Часы!$A$1:$AH$1,0),0),"ТО-"&amp;VLOOKUP($A16,Часы!$A$2:$AH$33,MATCH(M$2,Часы!$A$1:$AH$1,0),0),""),"")</f>
        <v/>
      </c>
      <c r="N16" s="22" t="str">
        <f>IFERROR(IF(VLOOKUP($A16,Часы!$A$2:$AH$33,MATCH(N$2,Часы!$A$1:$AH$1,0),0),"ТО-"&amp;VLOOKUP($A16,Часы!$A$2:$AH$33,MATCH(N$2,Часы!$A$1:$AH$1,0),0),""),"")</f>
        <v/>
      </c>
      <c r="O16" s="22" t="str">
        <f>IFERROR(IF(VLOOKUP($A16,Часы!$A$2:$AH$33,MATCH(O$2,Часы!$A$1:$AH$1,0),0),"ТО-"&amp;VLOOKUP($A16,Часы!$A$2:$AH$33,MATCH(O$2,Часы!$A$1:$AH$1,0),0),""),"")</f>
        <v/>
      </c>
      <c r="P16" s="22" t="str">
        <f>IFERROR(IF(VLOOKUP($A16,Часы!$A$2:$AH$33,MATCH(P$2,Часы!$A$1:$AH$1,0),0),"ТО-"&amp;VLOOKUP($A16,Часы!$A$2:$AH$33,MATCH(P$2,Часы!$A$1:$AH$1,0),0),""),"")</f>
        <v/>
      </c>
      <c r="Q16" s="22" t="str">
        <f>IFERROR(IF(VLOOKUP($A16,Часы!$A$2:$AH$33,MATCH(Q$2,Часы!$A$1:$AH$1,0),0),"ТО-"&amp;VLOOKUP($A16,Часы!$A$2:$AH$33,MATCH(Q$2,Часы!$A$1:$AH$1,0),0),""),"")</f>
        <v/>
      </c>
      <c r="R16" s="23" t="str">
        <f t="shared" si="0"/>
        <v xml:space="preserve"> </v>
      </c>
    </row>
    <row r="17" spans="1:18" x14ac:dyDescent="0.25">
      <c r="A17" s="21" t="str">
        <f t="array" ref="A17">IFERROR(INDEX(Часы!$A$2:$A$33,SMALL(IF(Часы!$AI$2:$AI$33,ROW(Часы!$A$2:$A$33)-1),ROW(Часы!#REF!))),"")</f>
        <v/>
      </c>
      <c r="B17" s="22" t="str">
        <f>IFERROR(IF(VLOOKUP($A17,Часы!$A$2:$AH$33,MATCH(B$2,Часы!$A$1:$AH$1,0),0),"ТО-"&amp;VLOOKUP($A17,Часы!$A$2:$AH$33,MATCH(B$2,Часы!$A$1:$AH$1,0),0),""),"")</f>
        <v/>
      </c>
      <c r="C17" s="22" t="str">
        <f>IFERROR(IF(VLOOKUP($A17,Часы!$A$2:$AH$33,MATCH(C$2,Часы!$A$1:$AH$1,0),0),"ТО-"&amp;VLOOKUP($A17,Часы!$A$2:$AH$33,MATCH(C$2,Часы!$A$1:$AH$1,0),0),""),"")</f>
        <v/>
      </c>
      <c r="D17" s="22" t="str">
        <f>IFERROR(IF(VLOOKUP($A17,Часы!$A$2:$AH$33,MATCH(D$2,Часы!$A$1:$AH$1,0),0),"ТО-"&amp;VLOOKUP($A17,Часы!$A$2:$AH$33,MATCH(D$2,Часы!$A$1:$AH$1,0),0),""),"")</f>
        <v/>
      </c>
      <c r="E17" s="22" t="str">
        <f>IFERROR(IF(VLOOKUP($A17,Часы!$A$2:$AH$33,MATCH(E$2,Часы!$A$1:$AH$1,0),0),"ТО-"&amp;VLOOKUP($A17,Часы!$A$2:$AH$33,MATCH(E$2,Часы!$A$1:$AH$1,0),0),""),"")</f>
        <v/>
      </c>
      <c r="F17" s="22" t="str">
        <f>IFERROR(IF(VLOOKUP($A17,Часы!$A$2:$AH$33,MATCH(F$2,Часы!$A$1:$AH$1,0),0),"ТО-"&amp;VLOOKUP($A17,Часы!$A$2:$AH$33,MATCH(F$2,Часы!$A$1:$AH$1,0),0),""),"")</f>
        <v/>
      </c>
      <c r="G17" s="22" t="str">
        <f>IFERROR(IF(VLOOKUP($A17,Часы!$A$2:$AH$33,MATCH(G$2,Часы!$A$1:$AH$1,0),0),"ТО-"&amp;VLOOKUP($A17,Часы!$A$2:$AH$33,MATCH(G$2,Часы!$A$1:$AH$1,0),0),""),"")</f>
        <v/>
      </c>
      <c r="H17" s="22" t="str">
        <f>IFERROR(IF(VLOOKUP($A17,Часы!$A$2:$AH$33,MATCH(H$2,Часы!$A$1:$AH$1,0),0),"ТО-"&amp;VLOOKUP($A17,Часы!$A$2:$AH$33,MATCH(H$2,Часы!$A$1:$AH$1,0),0),""),"")</f>
        <v/>
      </c>
      <c r="I17" s="22" t="str">
        <f>IFERROR(IF(VLOOKUP($A17,Часы!$A$2:$AH$33,MATCH(I$2,Часы!$A$1:$AH$1,0),0),"ТО-"&amp;VLOOKUP($A17,Часы!$A$2:$AH$33,MATCH(I$2,Часы!$A$1:$AH$1,0),0),""),"")</f>
        <v/>
      </c>
      <c r="J17" s="22" t="str">
        <f>IFERROR(IF(VLOOKUP($A17,Часы!$A$2:$AH$33,MATCH(J$2,Часы!$A$1:$AH$1,0),0),"ТО-"&amp;VLOOKUP($A17,Часы!$A$2:$AH$33,MATCH(J$2,Часы!$A$1:$AH$1,0),0),""),"")</f>
        <v/>
      </c>
      <c r="K17" s="22" t="str">
        <f>IFERROR(IF(VLOOKUP($A17,Часы!$A$2:$AH$33,MATCH(K$2,Часы!$A$1:$AH$1,0),0),"ТО-"&amp;VLOOKUP($A17,Часы!$A$2:$AH$33,MATCH(K$2,Часы!$A$1:$AH$1,0),0),""),"")</f>
        <v/>
      </c>
      <c r="L17" s="22" t="str">
        <f>IFERROR(IF(VLOOKUP($A17,Часы!$A$2:$AH$33,MATCH(L$2,Часы!$A$1:$AH$1,0),0),"ТО-"&amp;VLOOKUP($A17,Часы!$A$2:$AH$33,MATCH(L$2,Часы!$A$1:$AH$1,0),0),""),"")</f>
        <v/>
      </c>
      <c r="M17" s="22" t="str">
        <f>IFERROR(IF(VLOOKUP($A17,Часы!$A$2:$AH$33,MATCH(M$2,Часы!$A$1:$AH$1,0),0),"ТО-"&amp;VLOOKUP($A17,Часы!$A$2:$AH$33,MATCH(M$2,Часы!$A$1:$AH$1,0),0),""),"")</f>
        <v/>
      </c>
      <c r="N17" s="22" t="str">
        <f>IFERROR(IF(VLOOKUP($A17,Часы!$A$2:$AH$33,MATCH(N$2,Часы!$A$1:$AH$1,0),0),"ТО-"&amp;VLOOKUP($A17,Часы!$A$2:$AH$33,MATCH(N$2,Часы!$A$1:$AH$1,0),0),""),"")</f>
        <v/>
      </c>
      <c r="O17" s="22" t="str">
        <f>IFERROR(IF(VLOOKUP($A17,Часы!$A$2:$AH$33,MATCH(O$2,Часы!$A$1:$AH$1,0),0),"ТО-"&amp;VLOOKUP($A17,Часы!$A$2:$AH$33,MATCH(O$2,Часы!$A$1:$AH$1,0),0),""),"")</f>
        <v/>
      </c>
      <c r="P17" s="22" t="str">
        <f>IFERROR(IF(VLOOKUP($A17,Часы!$A$2:$AH$33,MATCH(P$2,Часы!$A$1:$AH$1,0),0),"ТО-"&amp;VLOOKUP($A17,Часы!$A$2:$AH$33,MATCH(P$2,Часы!$A$1:$AH$1,0),0),""),"")</f>
        <v/>
      </c>
      <c r="Q17" s="22" t="str">
        <f>IFERROR(IF(VLOOKUP($A17,Часы!$A$2:$AH$33,MATCH(Q$2,Часы!$A$1:$AH$1,0),0),"ТО-"&amp;VLOOKUP($A17,Часы!$A$2:$AH$33,MATCH(Q$2,Часы!$A$1:$AH$1,0),0),""),"")</f>
        <v/>
      </c>
      <c r="R17" s="23" t="str">
        <f t="shared" si="0"/>
        <v xml:space="preserve"> </v>
      </c>
    </row>
    <row r="18" spans="1:18" x14ac:dyDescent="0.25">
      <c r="A18" s="21" t="str">
        <f t="array" ref="A18">IFERROR(INDEX(Часы!$A$2:$A$33,SMALL(IF(Часы!$AI$2:$AI$33,ROW(Часы!$A$2:$A$33)-1),ROW(Часы!#REF!))),"")</f>
        <v/>
      </c>
      <c r="B18" s="22" t="str">
        <f>IFERROR(IF(VLOOKUP($A18,Часы!$A$2:$AH$33,MATCH(B$2,Часы!$A$1:$AH$1,0),0),"ТО-"&amp;VLOOKUP($A18,Часы!$A$2:$AH$33,MATCH(B$2,Часы!$A$1:$AH$1,0),0),""),"")</f>
        <v/>
      </c>
      <c r="C18" s="22" t="str">
        <f>IFERROR(IF(VLOOKUP($A18,Часы!$A$2:$AH$33,MATCH(C$2,Часы!$A$1:$AH$1,0),0),"ТО-"&amp;VLOOKUP($A18,Часы!$A$2:$AH$33,MATCH(C$2,Часы!$A$1:$AH$1,0),0),""),"")</f>
        <v/>
      </c>
      <c r="D18" s="22" t="str">
        <f>IFERROR(IF(VLOOKUP($A18,Часы!$A$2:$AH$33,MATCH(D$2,Часы!$A$1:$AH$1,0),0),"ТО-"&amp;VLOOKUP($A18,Часы!$A$2:$AH$33,MATCH(D$2,Часы!$A$1:$AH$1,0),0),""),"")</f>
        <v/>
      </c>
      <c r="E18" s="22" t="str">
        <f>IFERROR(IF(VLOOKUP($A18,Часы!$A$2:$AH$33,MATCH(E$2,Часы!$A$1:$AH$1,0),0),"ТО-"&amp;VLOOKUP($A18,Часы!$A$2:$AH$33,MATCH(E$2,Часы!$A$1:$AH$1,0),0),""),"")</f>
        <v/>
      </c>
      <c r="F18" s="22" t="str">
        <f>IFERROR(IF(VLOOKUP($A18,Часы!$A$2:$AH$33,MATCH(F$2,Часы!$A$1:$AH$1,0),0),"ТО-"&amp;VLOOKUP($A18,Часы!$A$2:$AH$33,MATCH(F$2,Часы!$A$1:$AH$1,0),0),""),"")</f>
        <v/>
      </c>
      <c r="G18" s="22" t="str">
        <f>IFERROR(IF(VLOOKUP($A18,Часы!$A$2:$AH$33,MATCH(G$2,Часы!$A$1:$AH$1,0),0),"ТО-"&amp;VLOOKUP($A18,Часы!$A$2:$AH$33,MATCH(G$2,Часы!$A$1:$AH$1,0),0),""),"")</f>
        <v/>
      </c>
      <c r="H18" s="22" t="str">
        <f>IFERROR(IF(VLOOKUP($A18,Часы!$A$2:$AH$33,MATCH(H$2,Часы!$A$1:$AH$1,0),0),"ТО-"&amp;VLOOKUP($A18,Часы!$A$2:$AH$33,MATCH(H$2,Часы!$A$1:$AH$1,0),0),""),"")</f>
        <v/>
      </c>
      <c r="I18" s="22" t="str">
        <f>IFERROR(IF(VLOOKUP($A18,Часы!$A$2:$AH$33,MATCH(I$2,Часы!$A$1:$AH$1,0),0),"ТО-"&amp;VLOOKUP($A18,Часы!$A$2:$AH$33,MATCH(I$2,Часы!$A$1:$AH$1,0),0),""),"")</f>
        <v/>
      </c>
      <c r="J18" s="22" t="str">
        <f>IFERROR(IF(VLOOKUP($A18,Часы!$A$2:$AH$33,MATCH(J$2,Часы!$A$1:$AH$1,0),0),"ТО-"&amp;VLOOKUP($A18,Часы!$A$2:$AH$33,MATCH(J$2,Часы!$A$1:$AH$1,0),0),""),"")</f>
        <v/>
      </c>
      <c r="K18" s="22" t="str">
        <f>IFERROR(IF(VLOOKUP($A18,Часы!$A$2:$AH$33,MATCH(K$2,Часы!$A$1:$AH$1,0),0),"ТО-"&amp;VLOOKUP($A18,Часы!$A$2:$AH$33,MATCH(K$2,Часы!$A$1:$AH$1,0),0),""),"")</f>
        <v/>
      </c>
      <c r="L18" s="22" t="str">
        <f>IFERROR(IF(VLOOKUP($A18,Часы!$A$2:$AH$33,MATCH(L$2,Часы!$A$1:$AH$1,0),0),"ТО-"&amp;VLOOKUP($A18,Часы!$A$2:$AH$33,MATCH(L$2,Часы!$A$1:$AH$1,0),0),""),"")</f>
        <v/>
      </c>
      <c r="M18" s="22" t="str">
        <f>IFERROR(IF(VLOOKUP($A18,Часы!$A$2:$AH$33,MATCH(M$2,Часы!$A$1:$AH$1,0),0),"ТО-"&amp;VLOOKUP($A18,Часы!$A$2:$AH$33,MATCH(M$2,Часы!$A$1:$AH$1,0),0),""),"")</f>
        <v/>
      </c>
      <c r="N18" s="22" t="str">
        <f>IFERROR(IF(VLOOKUP($A18,Часы!$A$2:$AH$33,MATCH(N$2,Часы!$A$1:$AH$1,0),0),"ТО-"&amp;VLOOKUP($A18,Часы!$A$2:$AH$33,MATCH(N$2,Часы!$A$1:$AH$1,0),0),""),"")</f>
        <v/>
      </c>
      <c r="O18" s="22" t="str">
        <f>IFERROR(IF(VLOOKUP($A18,Часы!$A$2:$AH$33,MATCH(O$2,Часы!$A$1:$AH$1,0),0),"ТО-"&amp;VLOOKUP($A18,Часы!$A$2:$AH$33,MATCH(O$2,Часы!$A$1:$AH$1,0),0),""),"")</f>
        <v/>
      </c>
      <c r="P18" s="22" t="str">
        <f>IFERROR(IF(VLOOKUP($A18,Часы!$A$2:$AH$33,MATCH(P$2,Часы!$A$1:$AH$1,0),0),"ТО-"&amp;VLOOKUP($A18,Часы!$A$2:$AH$33,MATCH(P$2,Часы!$A$1:$AH$1,0),0),""),"")</f>
        <v/>
      </c>
      <c r="Q18" s="22" t="str">
        <f>IFERROR(IF(VLOOKUP($A18,Часы!$A$2:$AH$33,MATCH(Q$2,Часы!$A$1:$AH$1,0),0),"ТО-"&amp;VLOOKUP($A18,Часы!$A$2:$AH$33,MATCH(Q$2,Часы!$A$1:$AH$1,0),0),""),"")</f>
        <v/>
      </c>
      <c r="R18" s="23" t="str">
        <f t="shared" si="0"/>
        <v xml:space="preserve"> </v>
      </c>
    </row>
    <row r="19" spans="1:18" x14ac:dyDescent="0.25">
      <c r="A19" s="21" t="str">
        <f t="array" ref="A19">IFERROR(INDEX(Часы!$A$2:$A$33,SMALL(IF(Часы!$AI$2:$AI$33,ROW(Часы!$A$2:$A$33)-1),ROW(Часы!#REF!))),"")</f>
        <v/>
      </c>
      <c r="B19" s="22" t="str">
        <f>IFERROR(IF(VLOOKUP($A19,Часы!$A$2:$AH$33,MATCH(B$2,Часы!$A$1:$AH$1,0),0),"ТО-"&amp;VLOOKUP($A19,Часы!$A$2:$AH$33,MATCH(B$2,Часы!$A$1:$AH$1,0),0),""),"")</f>
        <v/>
      </c>
      <c r="C19" s="22" t="str">
        <f>IFERROR(IF(VLOOKUP($A19,Часы!$A$2:$AH$33,MATCH(C$2,Часы!$A$1:$AH$1,0),0),"ТО-"&amp;VLOOKUP($A19,Часы!$A$2:$AH$33,MATCH(C$2,Часы!$A$1:$AH$1,0),0),""),"")</f>
        <v/>
      </c>
      <c r="D19" s="22" t="str">
        <f>IFERROR(IF(VLOOKUP($A19,Часы!$A$2:$AH$33,MATCH(D$2,Часы!$A$1:$AH$1,0),0),"ТО-"&amp;VLOOKUP($A19,Часы!$A$2:$AH$33,MATCH(D$2,Часы!$A$1:$AH$1,0),0),""),"")</f>
        <v/>
      </c>
      <c r="E19" s="22" t="str">
        <f>IFERROR(IF(VLOOKUP($A19,Часы!$A$2:$AH$33,MATCH(E$2,Часы!$A$1:$AH$1,0),0),"ТО-"&amp;VLOOKUP($A19,Часы!$A$2:$AH$33,MATCH(E$2,Часы!$A$1:$AH$1,0),0),""),"")</f>
        <v/>
      </c>
      <c r="F19" s="22" t="str">
        <f>IFERROR(IF(VLOOKUP($A19,Часы!$A$2:$AH$33,MATCH(F$2,Часы!$A$1:$AH$1,0),0),"ТО-"&amp;VLOOKUP($A19,Часы!$A$2:$AH$33,MATCH(F$2,Часы!$A$1:$AH$1,0),0),""),"")</f>
        <v/>
      </c>
      <c r="G19" s="22" t="str">
        <f>IFERROR(IF(VLOOKUP($A19,Часы!$A$2:$AH$33,MATCH(G$2,Часы!$A$1:$AH$1,0),0),"ТО-"&amp;VLOOKUP($A19,Часы!$A$2:$AH$33,MATCH(G$2,Часы!$A$1:$AH$1,0),0),""),"")</f>
        <v/>
      </c>
      <c r="H19" s="22" t="str">
        <f>IFERROR(IF(VLOOKUP($A19,Часы!$A$2:$AH$33,MATCH(H$2,Часы!$A$1:$AH$1,0),0),"ТО-"&amp;VLOOKUP($A19,Часы!$A$2:$AH$33,MATCH(H$2,Часы!$A$1:$AH$1,0),0),""),"")</f>
        <v/>
      </c>
      <c r="I19" s="22" t="str">
        <f>IFERROR(IF(VLOOKUP($A19,Часы!$A$2:$AH$33,MATCH(I$2,Часы!$A$1:$AH$1,0),0),"ТО-"&amp;VLOOKUP($A19,Часы!$A$2:$AH$33,MATCH(I$2,Часы!$A$1:$AH$1,0),0),""),"")</f>
        <v/>
      </c>
      <c r="J19" s="22" t="str">
        <f>IFERROR(IF(VLOOKUP($A19,Часы!$A$2:$AH$33,MATCH(J$2,Часы!$A$1:$AH$1,0),0),"ТО-"&amp;VLOOKUP($A19,Часы!$A$2:$AH$33,MATCH(J$2,Часы!$A$1:$AH$1,0),0),""),"")</f>
        <v/>
      </c>
      <c r="K19" s="22" t="str">
        <f>IFERROR(IF(VLOOKUP($A19,Часы!$A$2:$AH$33,MATCH(K$2,Часы!$A$1:$AH$1,0),0),"ТО-"&amp;VLOOKUP($A19,Часы!$A$2:$AH$33,MATCH(K$2,Часы!$A$1:$AH$1,0),0),""),"")</f>
        <v/>
      </c>
      <c r="L19" s="22" t="str">
        <f>IFERROR(IF(VLOOKUP($A19,Часы!$A$2:$AH$33,MATCH(L$2,Часы!$A$1:$AH$1,0),0),"ТО-"&amp;VLOOKUP($A19,Часы!$A$2:$AH$33,MATCH(L$2,Часы!$A$1:$AH$1,0),0),""),"")</f>
        <v/>
      </c>
      <c r="M19" s="22" t="str">
        <f>IFERROR(IF(VLOOKUP($A19,Часы!$A$2:$AH$33,MATCH(M$2,Часы!$A$1:$AH$1,0),0),"ТО-"&amp;VLOOKUP($A19,Часы!$A$2:$AH$33,MATCH(M$2,Часы!$A$1:$AH$1,0),0),""),"")</f>
        <v/>
      </c>
      <c r="N19" s="22" t="str">
        <f>IFERROR(IF(VLOOKUP($A19,Часы!$A$2:$AH$33,MATCH(N$2,Часы!$A$1:$AH$1,0),0),"ТО-"&amp;VLOOKUP($A19,Часы!$A$2:$AH$33,MATCH(N$2,Часы!$A$1:$AH$1,0),0),""),"")</f>
        <v/>
      </c>
      <c r="O19" s="22" t="str">
        <f>IFERROR(IF(VLOOKUP($A19,Часы!$A$2:$AH$33,MATCH(O$2,Часы!$A$1:$AH$1,0),0),"ТО-"&amp;VLOOKUP($A19,Часы!$A$2:$AH$33,MATCH(O$2,Часы!$A$1:$AH$1,0),0),""),"")</f>
        <v/>
      </c>
      <c r="P19" s="22" t="str">
        <f>IFERROR(IF(VLOOKUP($A19,Часы!$A$2:$AH$33,MATCH(P$2,Часы!$A$1:$AH$1,0),0),"ТО-"&amp;VLOOKUP($A19,Часы!$A$2:$AH$33,MATCH(P$2,Часы!$A$1:$AH$1,0),0),""),"")</f>
        <v/>
      </c>
      <c r="Q19" s="22" t="str">
        <f>IFERROR(IF(VLOOKUP($A19,Часы!$A$2:$AH$33,MATCH(Q$2,Часы!$A$1:$AH$1,0),0),"ТО-"&amp;VLOOKUP($A19,Часы!$A$2:$AH$33,MATCH(Q$2,Часы!$A$1:$AH$1,0),0),""),"")</f>
        <v/>
      </c>
      <c r="R19" s="23" t="str">
        <f t="shared" si="0"/>
        <v xml:space="preserve"> </v>
      </c>
    </row>
    <row r="20" spans="1:18" x14ac:dyDescent="0.25">
      <c r="A20" s="21" t="str">
        <f t="array" ref="A20">IFERROR(INDEX(Часы!$A$2:$A$33,SMALL(IF(Часы!$AI$2:$AI$33,ROW(Часы!$A$2:$A$33)-1),ROW(Часы!#REF!))),"")</f>
        <v/>
      </c>
      <c r="B20" s="22" t="str">
        <f>IFERROR(IF(VLOOKUP($A20,Часы!$A$2:$AH$33,MATCH(B$2,Часы!$A$1:$AH$1,0),0),"ТО-"&amp;VLOOKUP($A20,Часы!$A$2:$AH$33,MATCH(B$2,Часы!$A$1:$AH$1,0),0),""),"")</f>
        <v/>
      </c>
      <c r="C20" s="22" t="str">
        <f>IFERROR(IF(VLOOKUP($A20,Часы!$A$2:$AH$33,MATCH(C$2,Часы!$A$1:$AH$1,0),0),"ТО-"&amp;VLOOKUP($A20,Часы!$A$2:$AH$33,MATCH(C$2,Часы!$A$1:$AH$1,0),0),""),"")</f>
        <v/>
      </c>
      <c r="D20" s="22" t="str">
        <f>IFERROR(IF(VLOOKUP($A20,Часы!$A$2:$AH$33,MATCH(D$2,Часы!$A$1:$AH$1,0),0),"ТО-"&amp;VLOOKUP($A20,Часы!$A$2:$AH$33,MATCH(D$2,Часы!$A$1:$AH$1,0),0),""),"")</f>
        <v/>
      </c>
      <c r="E20" s="22" t="str">
        <f>IFERROR(IF(VLOOKUP($A20,Часы!$A$2:$AH$33,MATCH(E$2,Часы!$A$1:$AH$1,0),0),"ТО-"&amp;VLOOKUP($A20,Часы!$A$2:$AH$33,MATCH(E$2,Часы!$A$1:$AH$1,0),0),""),"")</f>
        <v/>
      </c>
      <c r="F20" s="22" t="str">
        <f>IFERROR(IF(VLOOKUP($A20,Часы!$A$2:$AH$33,MATCH(F$2,Часы!$A$1:$AH$1,0),0),"ТО-"&amp;VLOOKUP($A20,Часы!$A$2:$AH$33,MATCH(F$2,Часы!$A$1:$AH$1,0),0),""),"")</f>
        <v/>
      </c>
      <c r="G20" s="22" t="str">
        <f>IFERROR(IF(VLOOKUP($A20,Часы!$A$2:$AH$33,MATCH(G$2,Часы!$A$1:$AH$1,0),0),"ТО-"&amp;VLOOKUP($A20,Часы!$A$2:$AH$33,MATCH(G$2,Часы!$A$1:$AH$1,0),0),""),"")</f>
        <v/>
      </c>
      <c r="H20" s="22" t="str">
        <f>IFERROR(IF(VLOOKUP($A20,Часы!$A$2:$AH$33,MATCH(H$2,Часы!$A$1:$AH$1,0),0),"ТО-"&amp;VLOOKUP($A20,Часы!$A$2:$AH$33,MATCH(H$2,Часы!$A$1:$AH$1,0),0),""),"")</f>
        <v/>
      </c>
      <c r="I20" s="22" t="str">
        <f>IFERROR(IF(VLOOKUP($A20,Часы!$A$2:$AH$33,MATCH(I$2,Часы!$A$1:$AH$1,0),0),"ТО-"&amp;VLOOKUP($A20,Часы!$A$2:$AH$33,MATCH(I$2,Часы!$A$1:$AH$1,0),0),""),"")</f>
        <v/>
      </c>
      <c r="J20" s="22" t="str">
        <f>IFERROR(IF(VLOOKUP($A20,Часы!$A$2:$AH$33,MATCH(J$2,Часы!$A$1:$AH$1,0),0),"ТО-"&amp;VLOOKUP($A20,Часы!$A$2:$AH$33,MATCH(J$2,Часы!$A$1:$AH$1,0),0),""),"")</f>
        <v/>
      </c>
      <c r="K20" s="22" t="str">
        <f>IFERROR(IF(VLOOKUP($A20,Часы!$A$2:$AH$33,MATCH(K$2,Часы!$A$1:$AH$1,0),0),"ТО-"&amp;VLOOKUP($A20,Часы!$A$2:$AH$33,MATCH(K$2,Часы!$A$1:$AH$1,0),0),""),"")</f>
        <v/>
      </c>
      <c r="L20" s="22" t="str">
        <f>IFERROR(IF(VLOOKUP($A20,Часы!$A$2:$AH$33,MATCH(L$2,Часы!$A$1:$AH$1,0),0),"ТО-"&amp;VLOOKUP($A20,Часы!$A$2:$AH$33,MATCH(L$2,Часы!$A$1:$AH$1,0),0),""),"")</f>
        <v/>
      </c>
      <c r="M20" s="22" t="str">
        <f>IFERROR(IF(VLOOKUP($A20,Часы!$A$2:$AH$33,MATCH(M$2,Часы!$A$1:$AH$1,0),0),"ТО-"&amp;VLOOKUP($A20,Часы!$A$2:$AH$33,MATCH(M$2,Часы!$A$1:$AH$1,0),0),""),"")</f>
        <v/>
      </c>
      <c r="N20" s="22" t="str">
        <f>IFERROR(IF(VLOOKUP($A20,Часы!$A$2:$AH$33,MATCH(N$2,Часы!$A$1:$AH$1,0),0),"ТО-"&amp;VLOOKUP($A20,Часы!$A$2:$AH$33,MATCH(N$2,Часы!$A$1:$AH$1,0),0),""),"")</f>
        <v/>
      </c>
      <c r="O20" s="22" t="str">
        <f>IFERROR(IF(VLOOKUP($A20,Часы!$A$2:$AH$33,MATCH(O$2,Часы!$A$1:$AH$1,0),0),"ТО-"&amp;VLOOKUP($A20,Часы!$A$2:$AH$33,MATCH(O$2,Часы!$A$1:$AH$1,0),0),""),"")</f>
        <v/>
      </c>
      <c r="P20" s="22" t="str">
        <f>IFERROR(IF(VLOOKUP($A20,Часы!$A$2:$AH$33,MATCH(P$2,Часы!$A$1:$AH$1,0),0),"ТО-"&amp;VLOOKUP($A20,Часы!$A$2:$AH$33,MATCH(P$2,Часы!$A$1:$AH$1,0),0),""),"")</f>
        <v/>
      </c>
      <c r="Q20" s="22" t="str">
        <f>IFERROR(IF(VLOOKUP($A20,Часы!$A$2:$AH$33,MATCH(Q$2,Часы!$A$1:$AH$1,0),0),"ТО-"&amp;VLOOKUP($A20,Часы!$A$2:$AH$33,MATCH(Q$2,Часы!$A$1:$AH$1,0),0),""),"")</f>
        <v/>
      </c>
      <c r="R20" s="23" t="str">
        <f t="shared" si="0"/>
        <v xml:space="preserve"> </v>
      </c>
    </row>
    <row r="21" spans="1:18" x14ac:dyDescent="0.25">
      <c r="A21" s="21" t="str">
        <f t="array" ref="A21">IFERROR(INDEX(Часы!$A$2:$A$33,SMALL(IF(Часы!$AI$2:$AI$33,ROW(Часы!$A$2:$A$33)-1),ROW(Часы!#REF!))),"")</f>
        <v/>
      </c>
      <c r="B21" s="22" t="str">
        <f>IFERROR(IF(VLOOKUP($A21,Часы!$A$2:$AH$33,MATCH(B$2,Часы!$A$1:$AH$1,0),0),"ТО-"&amp;VLOOKUP($A21,Часы!$A$2:$AH$33,MATCH(B$2,Часы!$A$1:$AH$1,0),0),""),"")</f>
        <v/>
      </c>
      <c r="C21" s="22" t="str">
        <f>IFERROR(IF(VLOOKUP($A21,Часы!$A$2:$AH$33,MATCH(C$2,Часы!$A$1:$AH$1,0),0),"ТО-"&amp;VLOOKUP($A21,Часы!$A$2:$AH$33,MATCH(C$2,Часы!$A$1:$AH$1,0),0),""),"")</f>
        <v/>
      </c>
      <c r="D21" s="22" t="str">
        <f>IFERROR(IF(VLOOKUP($A21,Часы!$A$2:$AH$33,MATCH(D$2,Часы!$A$1:$AH$1,0),0),"ТО-"&amp;VLOOKUP($A21,Часы!$A$2:$AH$33,MATCH(D$2,Часы!$A$1:$AH$1,0),0),""),"")</f>
        <v/>
      </c>
      <c r="E21" s="22" t="str">
        <f>IFERROR(IF(VLOOKUP($A21,Часы!$A$2:$AH$33,MATCH(E$2,Часы!$A$1:$AH$1,0),0),"ТО-"&amp;VLOOKUP($A21,Часы!$A$2:$AH$33,MATCH(E$2,Часы!$A$1:$AH$1,0),0),""),"")</f>
        <v/>
      </c>
      <c r="F21" s="22" t="str">
        <f>IFERROR(IF(VLOOKUP($A21,Часы!$A$2:$AH$33,MATCH(F$2,Часы!$A$1:$AH$1,0),0),"ТО-"&amp;VLOOKUP($A21,Часы!$A$2:$AH$33,MATCH(F$2,Часы!$A$1:$AH$1,0),0),""),"")</f>
        <v/>
      </c>
      <c r="G21" s="22" t="str">
        <f>IFERROR(IF(VLOOKUP($A21,Часы!$A$2:$AH$33,MATCH(G$2,Часы!$A$1:$AH$1,0),0),"ТО-"&amp;VLOOKUP($A21,Часы!$A$2:$AH$33,MATCH(G$2,Часы!$A$1:$AH$1,0),0),""),"")</f>
        <v/>
      </c>
      <c r="H21" s="22" t="str">
        <f>IFERROR(IF(VLOOKUP($A21,Часы!$A$2:$AH$33,MATCH(H$2,Часы!$A$1:$AH$1,0),0),"ТО-"&amp;VLOOKUP($A21,Часы!$A$2:$AH$33,MATCH(H$2,Часы!$A$1:$AH$1,0),0),""),"")</f>
        <v/>
      </c>
      <c r="I21" s="22" t="str">
        <f>IFERROR(IF(VLOOKUP($A21,Часы!$A$2:$AH$33,MATCH(I$2,Часы!$A$1:$AH$1,0),0),"ТО-"&amp;VLOOKUP($A21,Часы!$A$2:$AH$33,MATCH(I$2,Часы!$A$1:$AH$1,0),0),""),"")</f>
        <v/>
      </c>
      <c r="J21" s="22" t="str">
        <f>IFERROR(IF(VLOOKUP($A21,Часы!$A$2:$AH$33,MATCH(J$2,Часы!$A$1:$AH$1,0),0),"ТО-"&amp;VLOOKUP($A21,Часы!$A$2:$AH$33,MATCH(J$2,Часы!$A$1:$AH$1,0),0),""),"")</f>
        <v/>
      </c>
      <c r="K21" s="22" t="str">
        <f>IFERROR(IF(VLOOKUP($A21,Часы!$A$2:$AH$33,MATCH(K$2,Часы!$A$1:$AH$1,0),0),"ТО-"&amp;VLOOKUP($A21,Часы!$A$2:$AH$33,MATCH(K$2,Часы!$A$1:$AH$1,0),0),""),"")</f>
        <v/>
      </c>
      <c r="L21" s="22" t="str">
        <f>IFERROR(IF(VLOOKUP($A21,Часы!$A$2:$AH$33,MATCH(L$2,Часы!$A$1:$AH$1,0),0),"ТО-"&amp;VLOOKUP($A21,Часы!$A$2:$AH$33,MATCH(L$2,Часы!$A$1:$AH$1,0),0),""),"")</f>
        <v/>
      </c>
      <c r="M21" s="22" t="str">
        <f>IFERROR(IF(VLOOKUP($A21,Часы!$A$2:$AH$33,MATCH(M$2,Часы!$A$1:$AH$1,0),0),"ТО-"&amp;VLOOKUP($A21,Часы!$A$2:$AH$33,MATCH(M$2,Часы!$A$1:$AH$1,0),0),""),"")</f>
        <v/>
      </c>
      <c r="N21" s="22" t="str">
        <f>IFERROR(IF(VLOOKUP($A21,Часы!$A$2:$AH$33,MATCH(N$2,Часы!$A$1:$AH$1,0),0),"ТО-"&amp;VLOOKUP($A21,Часы!$A$2:$AH$33,MATCH(N$2,Часы!$A$1:$AH$1,0),0),""),"")</f>
        <v/>
      </c>
      <c r="O21" s="22" t="str">
        <f>IFERROR(IF(VLOOKUP($A21,Часы!$A$2:$AH$33,MATCH(O$2,Часы!$A$1:$AH$1,0),0),"ТО-"&amp;VLOOKUP($A21,Часы!$A$2:$AH$33,MATCH(O$2,Часы!$A$1:$AH$1,0),0),""),"")</f>
        <v/>
      </c>
      <c r="P21" s="22" t="str">
        <f>IFERROR(IF(VLOOKUP($A21,Часы!$A$2:$AH$33,MATCH(P$2,Часы!$A$1:$AH$1,0),0),"ТО-"&amp;VLOOKUP($A21,Часы!$A$2:$AH$33,MATCH(P$2,Часы!$A$1:$AH$1,0),0),""),"")</f>
        <v/>
      </c>
      <c r="Q21" s="22" t="str">
        <f>IFERROR(IF(VLOOKUP($A21,Часы!$A$2:$AH$33,MATCH(Q$2,Часы!$A$1:$AH$1,0),0),"ТО-"&amp;VLOOKUP($A21,Часы!$A$2:$AH$33,MATCH(Q$2,Часы!$A$1:$AH$1,0),0),""),"")</f>
        <v/>
      </c>
      <c r="R21" s="23" t="str">
        <f t="shared" si="0"/>
        <v xml:space="preserve"> </v>
      </c>
    </row>
    <row r="22" spans="1:18" x14ac:dyDescent="0.25">
      <c r="A22" s="21" t="str">
        <f t="array" ref="A22">IFERROR(INDEX(Часы!$A$2:$A$33,SMALL(IF(Часы!$AI$2:$AI$33,ROW(Часы!$A$2:$A$33)-1),ROW(Часы!#REF!))),"")</f>
        <v/>
      </c>
      <c r="B22" s="22" t="str">
        <f>IFERROR(IF(VLOOKUP($A22,Часы!$A$2:$AH$33,MATCH(B$2,Часы!$A$1:$AH$1,0),0),"ТО-"&amp;VLOOKUP($A22,Часы!$A$2:$AH$33,MATCH(B$2,Часы!$A$1:$AH$1,0),0),""),"")</f>
        <v/>
      </c>
      <c r="C22" s="22" t="str">
        <f>IFERROR(IF(VLOOKUP($A22,Часы!$A$2:$AH$33,MATCH(C$2,Часы!$A$1:$AH$1,0),0),"ТО-"&amp;VLOOKUP($A22,Часы!$A$2:$AH$33,MATCH(C$2,Часы!$A$1:$AH$1,0),0),""),"")</f>
        <v/>
      </c>
      <c r="D22" s="22" t="str">
        <f>IFERROR(IF(VLOOKUP($A22,Часы!$A$2:$AH$33,MATCH(D$2,Часы!$A$1:$AH$1,0),0),"ТО-"&amp;VLOOKUP($A22,Часы!$A$2:$AH$33,MATCH(D$2,Часы!$A$1:$AH$1,0),0),""),"")</f>
        <v/>
      </c>
      <c r="E22" s="22" t="str">
        <f>IFERROR(IF(VLOOKUP($A22,Часы!$A$2:$AH$33,MATCH(E$2,Часы!$A$1:$AH$1,0),0),"ТО-"&amp;VLOOKUP($A22,Часы!$A$2:$AH$33,MATCH(E$2,Часы!$A$1:$AH$1,0),0),""),"")</f>
        <v/>
      </c>
      <c r="F22" s="22" t="str">
        <f>IFERROR(IF(VLOOKUP($A22,Часы!$A$2:$AH$33,MATCH(F$2,Часы!$A$1:$AH$1,0),0),"ТО-"&amp;VLOOKUP($A22,Часы!$A$2:$AH$33,MATCH(F$2,Часы!$A$1:$AH$1,0),0),""),"")</f>
        <v/>
      </c>
      <c r="G22" s="22" t="str">
        <f>IFERROR(IF(VLOOKUP($A22,Часы!$A$2:$AH$33,MATCH(G$2,Часы!$A$1:$AH$1,0),0),"ТО-"&amp;VLOOKUP($A22,Часы!$A$2:$AH$33,MATCH(G$2,Часы!$A$1:$AH$1,0),0),""),"")</f>
        <v/>
      </c>
      <c r="H22" s="22" t="str">
        <f>IFERROR(IF(VLOOKUP($A22,Часы!$A$2:$AH$33,MATCH(H$2,Часы!$A$1:$AH$1,0),0),"ТО-"&amp;VLOOKUP($A22,Часы!$A$2:$AH$33,MATCH(H$2,Часы!$A$1:$AH$1,0),0),""),"")</f>
        <v/>
      </c>
      <c r="I22" s="22" t="str">
        <f>IFERROR(IF(VLOOKUP($A22,Часы!$A$2:$AH$33,MATCH(I$2,Часы!$A$1:$AH$1,0),0),"ТО-"&amp;VLOOKUP($A22,Часы!$A$2:$AH$33,MATCH(I$2,Часы!$A$1:$AH$1,0),0),""),"")</f>
        <v/>
      </c>
      <c r="J22" s="22" t="str">
        <f>IFERROR(IF(VLOOKUP($A22,Часы!$A$2:$AH$33,MATCH(J$2,Часы!$A$1:$AH$1,0),0),"ТО-"&amp;VLOOKUP($A22,Часы!$A$2:$AH$33,MATCH(J$2,Часы!$A$1:$AH$1,0),0),""),"")</f>
        <v/>
      </c>
      <c r="K22" s="22" t="str">
        <f>IFERROR(IF(VLOOKUP($A22,Часы!$A$2:$AH$33,MATCH(K$2,Часы!$A$1:$AH$1,0),0),"ТО-"&amp;VLOOKUP($A22,Часы!$A$2:$AH$33,MATCH(K$2,Часы!$A$1:$AH$1,0),0),""),"")</f>
        <v/>
      </c>
      <c r="L22" s="22" t="str">
        <f>IFERROR(IF(VLOOKUP($A22,Часы!$A$2:$AH$33,MATCH(L$2,Часы!$A$1:$AH$1,0),0),"ТО-"&amp;VLOOKUP($A22,Часы!$A$2:$AH$33,MATCH(L$2,Часы!$A$1:$AH$1,0),0),""),"")</f>
        <v/>
      </c>
      <c r="M22" s="22" t="str">
        <f>IFERROR(IF(VLOOKUP($A22,Часы!$A$2:$AH$33,MATCH(M$2,Часы!$A$1:$AH$1,0),0),"ТО-"&amp;VLOOKUP($A22,Часы!$A$2:$AH$33,MATCH(M$2,Часы!$A$1:$AH$1,0),0),""),"")</f>
        <v/>
      </c>
      <c r="N22" s="22" t="str">
        <f>IFERROR(IF(VLOOKUP($A22,Часы!$A$2:$AH$33,MATCH(N$2,Часы!$A$1:$AH$1,0),0),"ТО-"&amp;VLOOKUP($A22,Часы!$A$2:$AH$33,MATCH(N$2,Часы!$A$1:$AH$1,0),0),""),"")</f>
        <v/>
      </c>
      <c r="O22" s="22" t="str">
        <f>IFERROR(IF(VLOOKUP($A22,Часы!$A$2:$AH$33,MATCH(O$2,Часы!$A$1:$AH$1,0),0),"ТО-"&amp;VLOOKUP($A22,Часы!$A$2:$AH$33,MATCH(O$2,Часы!$A$1:$AH$1,0),0),""),"")</f>
        <v/>
      </c>
      <c r="P22" s="22" t="str">
        <f>IFERROR(IF(VLOOKUP($A22,Часы!$A$2:$AH$33,MATCH(P$2,Часы!$A$1:$AH$1,0),0),"ТО-"&amp;VLOOKUP($A22,Часы!$A$2:$AH$33,MATCH(P$2,Часы!$A$1:$AH$1,0),0),""),"")</f>
        <v/>
      </c>
      <c r="Q22" s="22" t="str">
        <f>IFERROR(IF(VLOOKUP($A22,Часы!$A$2:$AH$33,MATCH(Q$2,Часы!$A$1:$AH$1,0),0),"ТО-"&amp;VLOOKUP($A22,Часы!$A$2:$AH$33,MATCH(Q$2,Часы!$A$1:$AH$1,0),0),""),"")</f>
        <v/>
      </c>
      <c r="R22" s="23" t="str">
        <f t="shared" si="0"/>
        <v xml:space="preserve"> </v>
      </c>
    </row>
    <row r="23" spans="1:18" x14ac:dyDescent="0.25">
      <c r="A23" s="21" t="str">
        <f t="array" ref="A23">IFERROR(INDEX(Часы!$A$2:$A$33,SMALL(IF(Часы!$AI$2:$AI$33,ROW(Часы!$A$2:$A$33)-1),ROW(Часы!#REF!))),"")</f>
        <v/>
      </c>
      <c r="B23" s="22" t="str">
        <f>IFERROR(IF(VLOOKUP($A23,Часы!$A$2:$AH$33,MATCH(B$2,Часы!$A$1:$AH$1,0),0),"ТО-"&amp;VLOOKUP($A23,Часы!$A$2:$AH$33,MATCH(B$2,Часы!$A$1:$AH$1,0),0),""),"")</f>
        <v/>
      </c>
      <c r="C23" s="22" t="str">
        <f>IFERROR(IF(VLOOKUP($A23,Часы!$A$2:$AH$33,MATCH(C$2,Часы!$A$1:$AH$1,0),0),"ТО-"&amp;VLOOKUP($A23,Часы!$A$2:$AH$33,MATCH(C$2,Часы!$A$1:$AH$1,0),0),""),"")</f>
        <v/>
      </c>
      <c r="D23" s="22" t="str">
        <f>IFERROR(IF(VLOOKUP($A23,Часы!$A$2:$AH$33,MATCH(D$2,Часы!$A$1:$AH$1,0),0),"ТО-"&amp;VLOOKUP($A23,Часы!$A$2:$AH$33,MATCH(D$2,Часы!$A$1:$AH$1,0),0),""),"")</f>
        <v/>
      </c>
      <c r="E23" s="22" t="str">
        <f>IFERROR(IF(VLOOKUP($A23,Часы!$A$2:$AH$33,MATCH(E$2,Часы!$A$1:$AH$1,0),0),"ТО-"&amp;VLOOKUP($A23,Часы!$A$2:$AH$33,MATCH(E$2,Часы!$A$1:$AH$1,0),0),""),"")</f>
        <v/>
      </c>
      <c r="F23" s="22" t="str">
        <f>IFERROR(IF(VLOOKUP($A23,Часы!$A$2:$AH$33,MATCH(F$2,Часы!$A$1:$AH$1,0),0),"ТО-"&amp;VLOOKUP($A23,Часы!$A$2:$AH$33,MATCH(F$2,Часы!$A$1:$AH$1,0),0),""),"")</f>
        <v/>
      </c>
      <c r="G23" s="22" t="str">
        <f>IFERROR(IF(VLOOKUP($A23,Часы!$A$2:$AH$33,MATCH(G$2,Часы!$A$1:$AH$1,0),0),"ТО-"&amp;VLOOKUP($A23,Часы!$A$2:$AH$33,MATCH(G$2,Часы!$A$1:$AH$1,0),0),""),"")</f>
        <v/>
      </c>
      <c r="H23" s="22" t="str">
        <f>IFERROR(IF(VLOOKUP($A23,Часы!$A$2:$AH$33,MATCH(H$2,Часы!$A$1:$AH$1,0),0),"ТО-"&amp;VLOOKUP($A23,Часы!$A$2:$AH$33,MATCH(H$2,Часы!$A$1:$AH$1,0),0),""),"")</f>
        <v/>
      </c>
      <c r="I23" s="22" t="str">
        <f>IFERROR(IF(VLOOKUP($A23,Часы!$A$2:$AH$33,MATCH(I$2,Часы!$A$1:$AH$1,0),0),"ТО-"&amp;VLOOKUP($A23,Часы!$A$2:$AH$33,MATCH(I$2,Часы!$A$1:$AH$1,0),0),""),"")</f>
        <v/>
      </c>
      <c r="J23" s="22" t="str">
        <f>IFERROR(IF(VLOOKUP($A23,Часы!$A$2:$AH$33,MATCH(J$2,Часы!$A$1:$AH$1,0),0),"ТО-"&amp;VLOOKUP($A23,Часы!$A$2:$AH$33,MATCH(J$2,Часы!$A$1:$AH$1,0),0),""),"")</f>
        <v/>
      </c>
      <c r="K23" s="22" t="str">
        <f>IFERROR(IF(VLOOKUP($A23,Часы!$A$2:$AH$33,MATCH(K$2,Часы!$A$1:$AH$1,0),0),"ТО-"&amp;VLOOKUP($A23,Часы!$A$2:$AH$33,MATCH(K$2,Часы!$A$1:$AH$1,0),0),""),"")</f>
        <v/>
      </c>
      <c r="L23" s="22" t="str">
        <f>IFERROR(IF(VLOOKUP($A23,Часы!$A$2:$AH$33,MATCH(L$2,Часы!$A$1:$AH$1,0),0),"ТО-"&amp;VLOOKUP($A23,Часы!$A$2:$AH$33,MATCH(L$2,Часы!$A$1:$AH$1,0),0),""),"")</f>
        <v/>
      </c>
      <c r="M23" s="22" t="str">
        <f>IFERROR(IF(VLOOKUP($A23,Часы!$A$2:$AH$33,MATCH(M$2,Часы!$A$1:$AH$1,0),0),"ТО-"&amp;VLOOKUP($A23,Часы!$A$2:$AH$33,MATCH(M$2,Часы!$A$1:$AH$1,0),0),""),"")</f>
        <v/>
      </c>
      <c r="N23" s="22" t="str">
        <f>IFERROR(IF(VLOOKUP($A23,Часы!$A$2:$AH$33,MATCH(N$2,Часы!$A$1:$AH$1,0),0),"ТО-"&amp;VLOOKUP($A23,Часы!$A$2:$AH$33,MATCH(N$2,Часы!$A$1:$AH$1,0),0),""),"")</f>
        <v/>
      </c>
      <c r="O23" s="22" t="str">
        <f>IFERROR(IF(VLOOKUP($A23,Часы!$A$2:$AH$33,MATCH(O$2,Часы!$A$1:$AH$1,0),0),"ТО-"&amp;VLOOKUP($A23,Часы!$A$2:$AH$33,MATCH(O$2,Часы!$A$1:$AH$1,0),0),""),"")</f>
        <v/>
      </c>
      <c r="P23" s="22" t="str">
        <f>IFERROR(IF(VLOOKUP($A23,Часы!$A$2:$AH$33,MATCH(P$2,Часы!$A$1:$AH$1,0),0),"ТО-"&amp;VLOOKUP($A23,Часы!$A$2:$AH$33,MATCH(P$2,Часы!$A$1:$AH$1,0),0),""),"")</f>
        <v/>
      </c>
      <c r="Q23" s="22" t="str">
        <f>IFERROR(IF(VLOOKUP($A23,Часы!$A$2:$AH$33,MATCH(Q$2,Часы!$A$1:$AH$1,0),0),"ТО-"&amp;VLOOKUP($A23,Часы!$A$2:$AH$33,MATCH(Q$2,Часы!$A$1:$AH$1,0),0),""),"")</f>
        <v/>
      </c>
      <c r="R23" s="23" t="str">
        <f t="shared" si="0"/>
        <v xml:space="preserve"> </v>
      </c>
    </row>
    <row r="24" spans="1:18" x14ac:dyDescent="0.25">
      <c r="A24" s="21" t="str">
        <f t="array" ref="A24">IFERROR(INDEX(Часы!$A$2:$A$33,SMALL(IF(Часы!$AI$2:$AI$33,ROW(Часы!$A$2:$A$33)-1),ROW(Часы!#REF!))),"")</f>
        <v/>
      </c>
      <c r="B24" s="22" t="str">
        <f>IFERROR(IF(VLOOKUP($A24,Часы!$A$2:$AH$33,MATCH(B$2,Часы!$A$1:$AH$1,0),0),"ТО-"&amp;VLOOKUP($A24,Часы!$A$2:$AH$33,MATCH(B$2,Часы!$A$1:$AH$1,0),0),""),"")</f>
        <v/>
      </c>
      <c r="C24" s="22" t="str">
        <f>IFERROR(IF(VLOOKUP($A24,Часы!$A$2:$AH$33,MATCH(C$2,Часы!$A$1:$AH$1,0),0),"ТО-"&amp;VLOOKUP($A24,Часы!$A$2:$AH$33,MATCH(C$2,Часы!$A$1:$AH$1,0),0),""),"")</f>
        <v/>
      </c>
      <c r="D24" s="22" t="str">
        <f>IFERROR(IF(VLOOKUP($A24,Часы!$A$2:$AH$33,MATCH(D$2,Часы!$A$1:$AH$1,0),0),"ТО-"&amp;VLOOKUP($A24,Часы!$A$2:$AH$33,MATCH(D$2,Часы!$A$1:$AH$1,0),0),""),"")</f>
        <v/>
      </c>
      <c r="E24" s="22" t="str">
        <f>IFERROR(IF(VLOOKUP($A24,Часы!$A$2:$AH$33,MATCH(E$2,Часы!$A$1:$AH$1,0),0),"ТО-"&amp;VLOOKUP($A24,Часы!$A$2:$AH$33,MATCH(E$2,Часы!$A$1:$AH$1,0),0),""),"")</f>
        <v/>
      </c>
      <c r="F24" s="22" t="str">
        <f>IFERROR(IF(VLOOKUP($A24,Часы!$A$2:$AH$33,MATCH(F$2,Часы!$A$1:$AH$1,0),0),"ТО-"&amp;VLOOKUP($A24,Часы!$A$2:$AH$33,MATCH(F$2,Часы!$A$1:$AH$1,0),0),""),"")</f>
        <v/>
      </c>
      <c r="G24" s="22" t="str">
        <f>IFERROR(IF(VLOOKUP($A24,Часы!$A$2:$AH$33,MATCH(G$2,Часы!$A$1:$AH$1,0),0),"ТО-"&amp;VLOOKUP($A24,Часы!$A$2:$AH$33,MATCH(G$2,Часы!$A$1:$AH$1,0),0),""),"")</f>
        <v/>
      </c>
      <c r="H24" s="22" t="str">
        <f>IFERROR(IF(VLOOKUP($A24,Часы!$A$2:$AH$33,MATCH(H$2,Часы!$A$1:$AH$1,0),0),"ТО-"&amp;VLOOKUP($A24,Часы!$A$2:$AH$33,MATCH(H$2,Часы!$A$1:$AH$1,0),0),""),"")</f>
        <v/>
      </c>
      <c r="I24" s="22" t="str">
        <f>IFERROR(IF(VLOOKUP($A24,Часы!$A$2:$AH$33,MATCH(I$2,Часы!$A$1:$AH$1,0),0),"ТО-"&amp;VLOOKUP($A24,Часы!$A$2:$AH$33,MATCH(I$2,Часы!$A$1:$AH$1,0),0),""),"")</f>
        <v/>
      </c>
      <c r="J24" s="22" t="str">
        <f>IFERROR(IF(VLOOKUP($A24,Часы!$A$2:$AH$33,MATCH(J$2,Часы!$A$1:$AH$1,0),0),"ТО-"&amp;VLOOKUP($A24,Часы!$A$2:$AH$33,MATCH(J$2,Часы!$A$1:$AH$1,0),0),""),"")</f>
        <v/>
      </c>
      <c r="K24" s="22" t="str">
        <f>IFERROR(IF(VLOOKUP($A24,Часы!$A$2:$AH$33,MATCH(K$2,Часы!$A$1:$AH$1,0),0),"ТО-"&amp;VLOOKUP($A24,Часы!$A$2:$AH$33,MATCH(K$2,Часы!$A$1:$AH$1,0),0),""),"")</f>
        <v/>
      </c>
      <c r="L24" s="22" t="str">
        <f>IFERROR(IF(VLOOKUP($A24,Часы!$A$2:$AH$33,MATCH(L$2,Часы!$A$1:$AH$1,0),0),"ТО-"&amp;VLOOKUP($A24,Часы!$A$2:$AH$33,MATCH(L$2,Часы!$A$1:$AH$1,0),0),""),"")</f>
        <v/>
      </c>
      <c r="M24" s="22" t="str">
        <f>IFERROR(IF(VLOOKUP($A24,Часы!$A$2:$AH$33,MATCH(M$2,Часы!$A$1:$AH$1,0),0),"ТО-"&amp;VLOOKUP($A24,Часы!$A$2:$AH$33,MATCH(M$2,Часы!$A$1:$AH$1,0),0),""),"")</f>
        <v/>
      </c>
      <c r="N24" s="22" t="str">
        <f>IFERROR(IF(VLOOKUP($A24,Часы!$A$2:$AH$33,MATCH(N$2,Часы!$A$1:$AH$1,0),0),"ТО-"&amp;VLOOKUP($A24,Часы!$A$2:$AH$33,MATCH(N$2,Часы!$A$1:$AH$1,0),0),""),"")</f>
        <v/>
      </c>
      <c r="O24" s="22" t="str">
        <f>IFERROR(IF(VLOOKUP($A24,Часы!$A$2:$AH$33,MATCH(O$2,Часы!$A$1:$AH$1,0),0),"ТО-"&amp;VLOOKUP($A24,Часы!$A$2:$AH$33,MATCH(O$2,Часы!$A$1:$AH$1,0),0),""),"")</f>
        <v/>
      </c>
      <c r="P24" s="22" t="str">
        <f>IFERROR(IF(VLOOKUP($A24,Часы!$A$2:$AH$33,MATCH(P$2,Часы!$A$1:$AH$1,0),0),"ТО-"&amp;VLOOKUP($A24,Часы!$A$2:$AH$33,MATCH(P$2,Часы!$A$1:$AH$1,0),0),""),"")</f>
        <v/>
      </c>
      <c r="Q24" s="22" t="str">
        <f>IFERROR(IF(VLOOKUP($A24,Часы!$A$2:$AH$33,MATCH(Q$2,Часы!$A$1:$AH$1,0),0),"ТО-"&amp;VLOOKUP($A24,Часы!$A$2:$AH$33,MATCH(Q$2,Часы!$A$1:$AH$1,0),0),""),"")</f>
        <v/>
      </c>
      <c r="R24" s="23" t="str">
        <f t="shared" si="0"/>
        <v xml:space="preserve"> </v>
      </c>
    </row>
    <row r="25" spans="1:18" x14ac:dyDescent="0.25">
      <c r="A25" s="21" t="str">
        <f t="array" ref="A25">IFERROR(INDEX(Часы!$A$2:$A$33,SMALL(IF(Часы!$AI$2:$AI$33,ROW(Часы!$A$2:$A$33)-1),ROW(Часы!#REF!))),"")</f>
        <v/>
      </c>
      <c r="B25" s="22" t="str">
        <f>IFERROR(IF(VLOOKUP($A25,Часы!$A$2:$AH$33,MATCH(B$2,Часы!$A$1:$AH$1,0),0),"ТО-"&amp;VLOOKUP($A25,Часы!$A$2:$AH$33,MATCH(B$2,Часы!$A$1:$AH$1,0),0),""),"")</f>
        <v/>
      </c>
      <c r="C25" s="22" t="str">
        <f>IFERROR(IF(VLOOKUP($A25,Часы!$A$2:$AH$33,MATCH(C$2,Часы!$A$1:$AH$1,0),0),"ТО-"&amp;VLOOKUP($A25,Часы!$A$2:$AH$33,MATCH(C$2,Часы!$A$1:$AH$1,0),0),""),"")</f>
        <v/>
      </c>
      <c r="D25" s="22" t="str">
        <f>IFERROR(IF(VLOOKUP($A25,Часы!$A$2:$AH$33,MATCH(D$2,Часы!$A$1:$AH$1,0),0),"ТО-"&amp;VLOOKUP($A25,Часы!$A$2:$AH$33,MATCH(D$2,Часы!$A$1:$AH$1,0),0),""),"")</f>
        <v/>
      </c>
      <c r="E25" s="22" t="str">
        <f>IFERROR(IF(VLOOKUP($A25,Часы!$A$2:$AH$33,MATCH(E$2,Часы!$A$1:$AH$1,0),0),"ТО-"&amp;VLOOKUP($A25,Часы!$A$2:$AH$33,MATCH(E$2,Часы!$A$1:$AH$1,0),0),""),"")</f>
        <v/>
      </c>
      <c r="F25" s="22" t="str">
        <f>IFERROR(IF(VLOOKUP($A25,Часы!$A$2:$AH$33,MATCH(F$2,Часы!$A$1:$AH$1,0),0),"ТО-"&amp;VLOOKUP($A25,Часы!$A$2:$AH$33,MATCH(F$2,Часы!$A$1:$AH$1,0),0),""),"")</f>
        <v/>
      </c>
      <c r="G25" s="22" t="str">
        <f>IFERROR(IF(VLOOKUP($A25,Часы!$A$2:$AH$33,MATCH(G$2,Часы!$A$1:$AH$1,0),0),"ТО-"&amp;VLOOKUP($A25,Часы!$A$2:$AH$33,MATCH(G$2,Часы!$A$1:$AH$1,0),0),""),"")</f>
        <v/>
      </c>
      <c r="H25" s="22" t="str">
        <f>IFERROR(IF(VLOOKUP($A25,Часы!$A$2:$AH$33,MATCH(H$2,Часы!$A$1:$AH$1,0),0),"ТО-"&amp;VLOOKUP($A25,Часы!$A$2:$AH$33,MATCH(H$2,Часы!$A$1:$AH$1,0),0),""),"")</f>
        <v/>
      </c>
      <c r="I25" s="22" t="str">
        <f>IFERROR(IF(VLOOKUP($A25,Часы!$A$2:$AH$33,MATCH(I$2,Часы!$A$1:$AH$1,0),0),"ТО-"&amp;VLOOKUP($A25,Часы!$A$2:$AH$33,MATCH(I$2,Часы!$A$1:$AH$1,0),0),""),"")</f>
        <v/>
      </c>
      <c r="J25" s="22" t="str">
        <f>IFERROR(IF(VLOOKUP($A25,Часы!$A$2:$AH$33,MATCH(J$2,Часы!$A$1:$AH$1,0),0),"ТО-"&amp;VLOOKUP($A25,Часы!$A$2:$AH$33,MATCH(J$2,Часы!$A$1:$AH$1,0),0),""),"")</f>
        <v/>
      </c>
      <c r="K25" s="22" t="str">
        <f>IFERROR(IF(VLOOKUP($A25,Часы!$A$2:$AH$33,MATCH(K$2,Часы!$A$1:$AH$1,0),0),"ТО-"&amp;VLOOKUP($A25,Часы!$A$2:$AH$33,MATCH(K$2,Часы!$A$1:$AH$1,0),0),""),"")</f>
        <v/>
      </c>
      <c r="L25" s="22" t="str">
        <f>IFERROR(IF(VLOOKUP($A25,Часы!$A$2:$AH$33,MATCH(L$2,Часы!$A$1:$AH$1,0),0),"ТО-"&amp;VLOOKUP($A25,Часы!$A$2:$AH$33,MATCH(L$2,Часы!$A$1:$AH$1,0),0),""),"")</f>
        <v/>
      </c>
      <c r="M25" s="22" t="str">
        <f>IFERROR(IF(VLOOKUP($A25,Часы!$A$2:$AH$33,MATCH(M$2,Часы!$A$1:$AH$1,0),0),"ТО-"&amp;VLOOKUP($A25,Часы!$A$2:$AH$33,MATCH(M$2,Часы!$A$1:$AH$1,0),0),""),"")</f>
        <v/>
      </c>
      <c r="N25" s="22" t="str">
        <f>IFERROR(IF(VLOOKUP($A25,Часы!$A$2:$AH$33,MATCH(N$2,Часы!$A$1:$AH$1,0),0),"ТО-"&amp;VLOOKUP($A25,Часы!$A$2:$AH$33,MATCH(N$2,Часы!$A$1:$AH$1,0),0),""),"")</f>
        <v/>
      </c>
      <c r="O25" s="22" t="str">
        <f>IFERROR(IF(VLOOKUP($A25,Часы!$A$2:$AH$33,MATCH(O$2,Часы!$A$1:$AH$1,0),0),"ТО-"&amp;VLOOKUP($A25,Часы!$A$2:$AH$33,MATCH(O$2,Часы!$A$1:$AH$1,0),0),""),"")</f>
        <v/>
      </c>
      <c r="P25" s="22" t="str">
        <f>IFERROR(IF(VLOOKUP($A25,Часы!$A$2:$AH$33,MATCH(P$2,Часы!$A$1:$AH$1,0),0),"ТО-"&amp;VLOOKUP($A25,Часы!$A$2:$AH$33,MATCH(P$2,Часы!$A$1:$AH$1,0),0),""),"")</f>
        <v/>
      </c>
      <c r="Q25" s="22" t="str">
        <f>IFERROR(IF(VLOOKUP($A25,Часы!$A$2:$AH$33,MATCH(Q$2,Часы!$A$1:$AH$1,0),0),"ТО-"&amp;VLOOKUP($A25,Часы!$A$2:$AH$33,MATCH(Q$2,Часы!$A$1:$AH$1,0),0),""),"")</f>
        <v/>
      </c>
      <c r="R25" s="23" t="str">
        <f t="shared" si="0"/>
        <v xml:space="preserve"> </v>
      </c>
    </row>
    <row r="26" spans="1:18" x14ac:dyDescent="0.25">
      <c r="A26" s="21" t="str">
        <f t="array" ref="A26">IFERROR(INDEX(Часы!$A$2:$A$33,SMALL(IF(Часы!$AI$2:$AI$33,ROW(Часы!$A$2:$A$33)-1),ROW(Часы!#REF!))),"")</f>
        <v/>
      </c>
      <c r="B26" s="22" t="str">
        <f>IFERROR(IF(VLOOKUP($A26,Часы!$A$2:$AH$33,MATCH(B$2,Часы!$A$1:$AH$1,0),0),"ТО-"&amp;VLOOKUP($A26,Часы!$A$2:$AH$33,MATCH(B$2,Часы!$A$1:$AH$1,0),0),""),"")</f>
        <v/>
      </c>
      <c r="C26" s="22" t="str">
        <f>IFERROR(IF(VLOOKUP($A26,Часы!$A$2:$AH$33,MATCH(C$2,Часы!$A$1:$AH$1,0),0),"ТО-"&amp;VLOOKUP($A26,Часы!$A$2:$AH$33,MATCH(C$2,Часы!$A$1:$AH$1,0),0),""),"")</f>
        <v/>
      </c>
      <c r="D26" s="22" t="str">
        <f>IFERROR(IF(VLOOKUP($A26,Часы!$A$2:$AH$33,MATCH(D$2,Часы!$A$1:$AH$1,0),0),"ТО-"&amp;VLOOKUP($A26,Часы!$A$2:$AH$33,MATCH(D$2,Часы!$A$1:$AH$1,0),0),""),"")</f>
        <v/>
      </c>
      <c r="E26" s="22" t="str">
        <f>IFERROR(IF(VLOOKUP($A26,Часы!$A$2:$AH$33,MATCH(E$2,Часы!$A$1:$AH$1,0),0),"ТО-"&amp;VLOOKUP($A26,Часы!$A$2:$AH$33,MATCH(E$2,Часы!$A$1:$AH$1,0),0),""),"")</f>
        <v/>
      </c>
      <c r="F26" s="22" t="str">
        <f>IFERROR(IF(VLOOKUP($A26,Часы!$A$2:$AH$33,MATCH(F$2,Часы!$A$1:$AH$1,0),0),"ТО-"&amp;VLOOKUP($A26,Часы!$A$2:$AH$33,MATCH(F$2,Часы!$A$1:$AH$1,0),0),""),"")</f>
        <v/>
      </c>
      <c r="G26" s="22" t="str">
        <f>IFERROR(IF(VLOOKUP($A26,Часы!$A$2:$AH$33,MATCH(G$2,Часы!$A$1:$AH$1,0),0),"ТО-"&amp;VLOOKUP($A26,Часы!$A$2:$AH$33,MATCH(G$2,Часы!$A$1:$AH$1,0),0),""),"")</f>
        <v/>
      </c>
      <c r="H26" s="22" t="str">
        <f>IFERROR(IF(VLOOKUP($A26,Часы!$A$2:$AH$33,MATCH(H$2,Часы!$A$1:$AH$1,0),0),"ТО-"&amp;VLOOKUP($A26,Часы!$A$2:$AH$33,MATCH(H$2,Часы!$A$1:$AH$1,0),0),""),"")</f>
        <v/>
      </c>
      <c r="I26" s="22" t="str">
        <f>IFERROR(IF(VLOOKUP($A26,Часы!$A$2:$AH$33,MATCH(I$2,Часы!$A$1:$AH$1,0),0),"ТО-"&amp;VLOOKUP($A26,Часы!$A$2:$AH$33,MATCH(I$2,Часы!$A$1:$AH$1,0),0),""),"")</f>
        <v/>
      </c>
      <c r="J26" s="22" t="str">
        <f>IFERROR(IF(VLOOKUP($A26,Часы!$A$2:$AH$33,MATCH(J$2,Часы!$A$1:$AH$1,0),0),"ТО-"&amp;VLOOKUP($A26,Часы!$A$2:$AH$33,MATCH(J$2,Часы!$A$1:$AH$1,0),0),""),"")</f>
        <v/>
      </c>
      <c r="K26" s="22" t="str">
        <f>IFERROR(IF(VLOOKUP($A26,Часы!$A$2:$AH$33,MATCH(K$2,Часы!$A$1:$AH$1,0),0),"ТО-"&amp;VLOOKUP($A26,Часы!$A$2:$AH$33,MATCH(K$2,Часы!$A$1:$AH$1,0),0),""),"")</f>
        <v/>
      </c>
      <c r="L26" s="22" t="str">
        <f>IFERROR(IF(VLOOKUP($A26,Часы!$A$2:$AH$33,MATCH(L$2,Часы!$A$1:$AH$1,0),0),"ТО-"&amp;VLOOKUP($A26,Часы!$A$2:$AH$33,MATCH(L$2,Часы!$A$1:$AH$1,0),0),""),"")</f>
        <v/>
      </c>
      <c r="M26" s="22" t="str">
        <f>IFERROR(IF(VLOOKUP($A26,Часы!$A$2:$AH$33,MATCH(M$2,Часы!$A$1:$AH$1,0),0),"ТО-"&amp;VLOOKUP($A26,Часы!$A$2:$AH$33,MATCH(M$2,Часы!$A$1:$AH$1,0),0),""),"")</f>
        <v/>
      </c>
      <c r="N26" s="22" t="str">
        <f>IFERROR(IF(VLOOKUP($A26,Часы!$A$2:$AH$33,MATCH(N$2,Часы!$A$1:$AH$1,0),0),"ТО-"&amp;VLOOKUP($A26,Часы!$A$2:$AH$33,MATCH(N$2,Часы!$A$1:$AH$1,0),0),""),"")</f>
        <v/>
      </c>
      <c r="O26" s="22" t="str">
        <f>IFERROR(IF(VLOOKUP($A26,Часы!$A$2:$AH$33,MATCH(O$2,Часы!$A$1:$AH$1,0),0),"ТО-"&amp;VLOOKUP($A26,Часы!$A$2:$AH$33,MATCH(O$2,Часы!$A$1:$AH$1,0),0),""),"")</f>
        <v/>
      </c>
      <c r="P26" s="22" t="str">
        <f>IFERROR(IF(VLOOKUP($A26,Часы!$A$2:$AH$33,MATCH(P$2,Часы!$A$1:$AH$1,0),0),"ТО-"&amp;VLOOKUP($A26,Часы!$A$2:$AH$33,MATCH(P$2,Часы!$A$1:$AH$1,0),0),""),"")</f>
        <v/>
      </c>
      <c r="Q26" s="22" t="str">
        <f>IFERROR(IF(VLOOKUP($A26,Часы!$A$2:$AH$33,MATCH(Q$2,Часы!$A$1:$AH$1,0),0),"ТО-"&amp;VLOOKUP($A26,Часы!$A$2:$AH$33,MATCH(Q$2,Часы!$A$1:$AH$1,0),0),""),"")</f>
        <v/>
      </c>
      <c r="R26" s="23" t="str">
        <f t="shared" si="0"/>
        <v xml:space="preserve"> </v>
      </c>
    </row>
    <row r="27" spans="1:18" x14ac:dyDescent="0.25">
      <c r="A27" s="21" t="str">
        <f t="array" ref="A27">IFERROR(INDEX(Часы!$A$2:$A$33,SMALL(IF(Часы!$AI$2:$AI$33,ROW(Часы!$A$2:$A$33)-1),ROW(Часы!#REF!))),"")</f>
        <v/>
      </c>
      <c r="B27" s="22" t="str">
        <f>IFERROR(IF(VLOOKUP($A27,Часы!$A$2:$AH$33,MATCH(B$2,Часы!$A$1:$AH$1,0),0),"ТО-"&amp;VLOOKUP($A27,Часы!$A$2:$AH$33,MATCH(B$2,Часы!$A$1:$AH$1,0),0),""),"")</f>
        <v/>
      </c>
      <c r="C27" s="22" t="str">
        <f>IFERROR(IF(VLOOKUP($A27,Часы!$A$2:$AH$33,MATCH(C$2,Часы!$A$1:$AH$1,0),0),"ТО-"&amp;VLOOKUP($A27,Часы!$A$2:$AH$33,MATCH(C$2,Часы!$A$1:$AH$1,0),0),""),"")</f>
        <v/>
      </c>
      <c r="D27" s="22" t="str">
        <f>IFERROR(IF(VLOOKUP($A27,Часы!$A$2:$AH$33,MATCH(D$2,Часы!$A$1:$AH$1,0),0),"ТО-"&amp;VLOOKUP($A27,Часы!$A$2:$AH$33,MATCH(D$2,Часы!$A$1:$AH$1,0),0),""),"")</f>
        <v/>
      </c>
      <c r="E27" s="22" t="str">
        <f>IFERROR(IF(VLOOKUP($A27,Часы!$A$2:$AH$33,MATCH(E$2,Часы!$A$1:$AH$1,0),0),"ТО-"&amp;VLOOKUP($A27,Часы!$A$2:$AH$33,MATCH(E$2,Часы!$A$1:$AH$1,0),0),""),"")</f>
        <v/>
      </c>
      <c r="F27" s="22" t="str">
        <f>IFERROR(IF(VLOOKUP($A27,Часы!$A$2:$AH$33,MATCH(F$2,Часы!$A$1:$AH$1,0),0),"ТО-"&amp;VLOOKUP($A27,Часы!$A$2:$AH$33,MATCH(F$2,Часы!$A$1:$AH$1,0),0),""),"")</f>
        <v/>
      </c>
      <c r="G27" s="22" t="str">
        <f>IFERROR(IF(VLOOKUP($A27,Часы!$A$2:$AH$33,MATCH(G$2,Часы!$A$1:$AH$1,0),0),"ТО-"&amp;VLOOKUP($A27,Часы!$A$2:$AH$33,MATCH(G$2,Часы!$A$1:$AH$1,0),0),""),"")</f>
        <v/>
      </c>
      <c r="H27" s="22" t="str">
        <f>IFERROR(IF(VLOOKUP($A27,Часы!$A$2:$AH$33,MATCH(H$2,Часы!$A$1:$AH$1,0),0),"ТО-"&amp;VLOOKUP($A27,Часы!$A$2:$AH$33,MATCH(H$2,Часы!$A$1:$AH$1,0),0),""),"")</f>
        <v/>
      </c>
      <c r="I27" s="22" t="str">
        <f>IFERROR(IF(VLOOKUP($A27,Часы!$A$2:$AH$33,MATCH(I$2,Часы!$A$1:$AH$1,0),0),"ТО-"&amp;VLOOKUP($A27,Часы!$A$2:$AH$33,MATCH(I$2,Часы!$A$1:$AH$1,0),0),""),"")</f>
        <v/>
      </c>
      <c r="J27" s="22" t="str">
        <f>IFERROR(IF(VLOOKUP($A27,Часы!$A$2:$AH$33,MATCH(J$2,Часы!$A$1:$AH$1,0),0),"ТО-"&amp;VLOOKUP($A27,Часы!$A$2:$AH$33,MATCH(J$2,Часы!$A$1:$AH$1,0),0),""),"")</f>
        <v/>
      </c>
      <c r="K27" s="22" t="str">
        <f>IFERROR(IF(VLOOKUP($A27,Часы!$A$2:$AH$33,MATCH(K$2,Часы!$A$1:$AH$1,0),0),"ТО-"&amp;VLOOKUP($A27,Часы!$A$2:$AH$33,MATCH(K$2,Часы!$A$1:$AH$1,0),0),""),"")</f>
        <v/>
      </c>
      <c r="L27" s="22" t="str">
        <f>IFERROR(IF(VLOOKUP($A27,Часы!$A$2:$AH$33,MATCH(L$2,Часы!$A$1:$AH$1,0),0),"ТО-"&amp;VLOOKUP($A27,Часы!$A$2:$AH$33,MATCH(L$2,Часы!$A$1:$AH$1,0),0),""),"")</f>
        <v/>
      </c>
      <c r="M27" s="22" t="str">
        <f>IFERROR(IF(VLOOKUP($A27,Часы!$A$2:$AH$33,MATCH(M$2,Часы!$A$1:$AH$1,0),0),"ТО-"&amp;VLOOKUP($A27,Часы!$A$2:$AH$33,MATCH(M$2,Часы!$A$1:$AH$1,0),0),""),"")</f>
        <v/>
      </c>
      <c r="N27" s="22" t="str">
        <f>IFERROR(IF(VLOOKUP($A27,Часы!$A$2:$AH$33,MATCH(N$2,Часы!$A$1:$AH$1,0),0),"ТО-"&amp;VLOOKUP($A27,Часы!$A$2:$AH$33,MATCH(N$2,Часы!$A$1:$AH$1,0),0),""),"")</f>
        <v/>
      </c>
      <c r="O27" s="22" t="str">
        <f>IFERROR(IF(VLOOKUP($A27,Часы!$A$2:$AH$33,MATCH(O$2,Часы!$A$1:$AH$1,0),0),"ТО-"&amp;VLOOKUP($A27,Часы!$A$2:$AH$33,MATCH(O$2,Часы!$A$1:$AH$1,0),0),""),"")</f>
        <v/>
      </c>
      <c r="P27" s="22" t="str">
        <f>IFERROR(IF(VLOOKUP($A27,Часы!$A$2:$AH$33,MATCH(P$2,Часы!$A$1:$AH$1,0),0),"ТО-"&amp;VLOOKUP($A27,Часы!$A$2:$AH$33,MATCH(P$2,Часы!$A$1:$AH$1,0),0),""),"")</f>
        <v/>
      </c>
      <c r="Q27" s="22" t="str">
        <f>IFERROR(IF(VLOOKUP($A27,Часы!$A$2:$AH$33,MATCH(Q$2,Часы!$A$1:$AH$1,0),0),"ТО-"&amp;VLOOKUP($A27,Часы!$A$2:$AH$33,MATCH(Q$2,Часы!$A$1:$AH$1,0),0),""),"")</f>
        <v/>
      </c>
      <c r="R27" s="23" t="str">
        <f t="shared" si="0"/>
        <v xml:space="preserve"> </v>
      </c>
    </row>
    <row r="28" spans="1:18" x14ac:dyDescent="0.25">
      <c r="A28" s="21" t="str">
        <f t="array" ref="A28">IFERROR(INDEX(Часы!$A$2:$A$33,SMALL(IF(Часы!$AI$2:$AI$33,ROW(Часы!$A$2:$A$33)-1),ROW(Часы!#REF!))),"")</f>
        <v/>
      </c>
      <c r="B28" s="22" t="str">
        <f>IFERROR(IF(VLOOKUP($A28,Часы!$A$2:$AH$33,MATCH(B$2,Часы!$A$1:$AH$1,0),0),"ТО-"&amp;VLOOKUP($A28,Часы!$A$2:$AH$33,MATCH(B$2,Часы!$A$1:$AH$1,0),0),""),"")</f>
        <v/>
      </c>
      <c r="C28" s="22" t="str">
        <f>IFERROR(IF(VLOOKUP($A28,Часы!$A$2:$AH$33,MATCH(C$2,Часы!$A$1:$AH$1,0),0),"ТО-"&amp;VLOOKUP($A28,Часы!$A$2:$AH$33,MATCH(C$2,Часы!$A$1:$AH$1,0),0),""),"")</f>
        <v/>
      </c>
      <c r="D28" s="22" t="str">
        <f>IFERROR(IF(VLOOKUP($A28,Часы!$A$2:$AH$33,MATCH(D$2,Часы!$A$1:$AH$1,0),0),"ТО-"&amp;VLOOKUP($A28,Часы!$A$2:$AH$33,MATCH(D$2,Часы!$A$1:$AH$1,0),0),""),"")</f>
        <v/>
      </c>
      <c r="E28" s="22" t="str">
        <f>IFERROR(IF(VLOOKUP($A28,Часы!$A$2:$AH$33,MATCH(E$2,Часы!$A$1:$AH$1,0),0),"ТО-"&amp;VLOOKUP($A28,Часы!$A$2:$AH$33,MATCH(E$2,Часы!$A$1:$AH$1,0),0),""),"")</f>
        <v/>
      </c>
      <c r="F28" s="22" t="str">
        <f>IFERROR(IF(VLOOKUP($A28,Часы!$A$2:$AH$33,MATCH(F$2,Часы!$A$1:$AH$1,0),0),"ТО-"&amp;VLOOKUP($A28,Часы!$A$2:$AH$33,MATCH(F$2,Часы!$A$1:$AH$1,0),0),""),"")</f>
        <v/>
      </c>
      <c r="G28" s="22" t="str">
        <f>IFERROR(IF(VLOOKUP($A28,Часы!$A$2:$AH$33,MATCH(G$2,Часы!$A$1:$AH$1,0),0),"ТО-"&amp;VLOOKUP($A28,Часы!$A$2:$AH$33,MATCH(G$2,Часы!$A$1:$AH$1,0),0),""),"")</f>
        <v/>
      </c>
      <c r="H28" s="22" t="str">
        <f>IFERROR(IF(VLOOKUP($A28,Часы!$A$2:$AH$33,MATCH(H$2,Часы!$A$1:$AH$1,0),0),"ТО-"&amp;VLOOKUP($A28,Часы!$A$2:$AH$33,MATCH(H$2,Часы!$A$1:$AH$1,0),0),""),"")</f>
        <v/>
      </c>
      <c r="I28" s="22" t="str">
        <f>IFERROR(IF(VLOOKUP($A28,Часы!$A$2:$AH$33,MATCH(I$2,Часы!$A$1:$AH$1,0),0),"ТО-"&amp;VLOOKUP($A28,Часы!$A$2:$AH$33,MATCH(I$2,Часы!$A$1:$AH$1,0),0),""),"")</f>
        <v/>
      </c>
      <c r="J28" s="22" t="str">
        <f>IFERROR(IF(VLOOKUP($A28,Часы!$A$2:$AH$33,MATCH(J$2,Часы!$A$1:$AH$1,0),0),"ТО-"&amp;VLOOKUP($A28,Часы!$A$2:$AH$33,MATCH(J$2,Часы!$A$1:$AH$1,0),0),""),"")</f>
        <v/>
      </c>
      <c r="K28" s="22" t="str">
        <f>IFERROR(IF(VLOOKUP($A28,Часы!$A$2:$AH$33,MATCH(K$2,Часы!$A$1:$AH$1,0),0),"ТО-"&amp;VLOOKUP($A28,Часы!$A$2:$AH$33,MATCH(K$2,Часы!$A$1:$AH$1,0),0),""),"")</f>
        <v/>
      </c>
      <c r="L28" s="22" t="str">
        <f>IFERROR(IF(VLOOKUP($A28,Часы!$A$2:$AH$33,MATCH(L$2,Часы!$A$1:$AH$1,0),0),"ТО-"&amp;VLOOKUP($A28,Часы!$A$2:$AH$33,MATCH(L$2,Часы!$A$1:$AH$1,0),0),""),"")</f>
        <v/>
      </c>
      <c r="M28" s="22" t="str">
        <f>IFERROR(IF(VLOOKUP($A28,Часы!$A$2:$AH$33,MATCH(M$2,Часы!$A$1:$AH$1,0),0),"ТО-"&amp;VLOOKUP($A28,Часы!$A$2:$AH$33,MATCH(M$2,Часы!$A$1:$AH$1,0),0),""),"")</f>
        <v/>
      </c>
      <c r="N28" s="22" t="str">
        <f>IFERROR(IF(VLOOKUP($A28,Часы!$A$2:$AH$33,MATCH(N$2,Часы!$A$1:$AH$1,0),0),"ТО-"&amp;VLOOKUP($A28,Часы!$A$2:$AH$33,MATCH(N$2,Часы!$A$1:$AH$1,0),0),""),"")</f>
        <v/>
      </c>
      <c r="O28" s="22" t="str">
        <f>IFERROR(IF(VLOOKUP($A28,Часы!$A$2:$AH$33,MATCH(O$2,Часы!$A$1:$AH$1,0),0),"ТО-"&amp;VLOOKUP($A28,Часы!$A$2:$AH$33,MATCH(O$2,Часы!$A$1:$AH$1,0),0),""),"")</f>
        <v/>
      </c>
      <c r="P28" s="22" t="str">
        <f>IFERROR(IF(VLOOKUP($A28,Часы!$A$2:$AH$33,MATCH(P$2,Часы!$A$1:$AH$1,0),0),"ТО-"&amp;VLOOKUP($A28,Часы!$A$2:$AH$33,MATCH(P$2,Часы!$A$1:$AH$1,0),0),""),"")</f>
        <v/>
      </c>
      <c r="Q28" s="22" t="str">
        <f>IFERROR(IF(VLOOKUP($A28,Часы!$A$2:$AH$33,MATCH(Q$2,Часы!$A$1:$AH$1,0),0),"ТО-"&amp;VLOOKUP($A28,Часы!$A$2:$AH$33,MATCH(Q$2,Часы!$A$1:$AH$1,0),0),""),"")</f>
        <v/>
      </c>
      <c r="R28" s="23" t="str">
        <f t="shared" si="0"/>
        <v xml:space="preserve"> </v>
      </c>
    </row>
    <row r="29" spans="1:18" x14ac:dyDescent="0.25">
      <c r="A29" s="21" t="str">
        <f t="array" ref="A29">IFERROR(INDEX(Часы!$A$2:$A$33,SMALL(IF(Часы!$AI$2:$AI$33,ROW(Часы!$A$2:$A$33)-1),ROW(Часы!#REF!))),"")</f>
        <v/>
      </c>
      <c r="B29" s="22" t="str">
        <f>IFERROR(IF(VLOOKUP($A29,Часы!$A$2:$AH$33,MATCH(B$2,Часы!$A$1:$AH$1,0),0),"ТО-"&amp;VLOOKUP($A29,Часы!$A$2:$AH$33,MATCH(B$2,Часы!$A$1:$AH$1,0),0),""),"")</f>
        <v/>
      </c>
      <c r="C29" s="22" t="str">
        <f>IFERROR(IF(VLOOKUP($A29,Часы!$A$2:$AH$33,MATCH(C$2,Часы!$A$1:$AH$1,0),0),"ТО-"&amp;VLOOKUP($A29,Часы!$A$2:$AH$33,MATCH(C$2,Часы!$A$1:$AH$1,0),0),""),"")</f>
        <v/>
      </c>
      <c r="D29" s="22" t="str">
        <f>IFERROR(IF(VLOOKUP($A29,Часы!$A$2:$AH$33,MATCH(D$2,Часы!$A$1:$AH$1,0),0),"ТО-"&amp;VLOOKUP($A29,Часы!$A$2:$AH$33,MATCH(D$2,Часы!$A$1:$AH$1,0),0),""),"")</f>
        <v/>
      </c>
      <c r="E29" s="22" t="str">
        <f>IFERROR(IF(VLOOKUP($A29,Часы!$A$2:$AH$33,MATCH(E$2,Часы!$A$1:$AH$1,0),0),"ТО-"&amp;VLOOKUP($A29,Часы!$A$2:$AH$33,MATCH(E$2,Часы!$A$1:$AH$1,0),0),""),"")</f>
        <v/>
      </c>
      <c r="F29" s="22" t="str">
        <f>IFERROR(IF(VLOOKUP($A29,Часы!$A$2:$AH$33,MATCH(F$2,Часы!$A$1:$AH$1,0),0),"ТО-"&amp;VLOOKUP($A29,Часы!$A$2:$AH$33,MATCH(F$2,Часы!$A$1:$AH$1,0),0),""),"")</f>
        <v/>
      </c>
      <c r="G29" s="22" t="str">
        <f>IFERROR(IF(VLOOKUP($A29,Часы!$A$2:$AH$33,MATCH(G$2,Часы!$A$1:$AH$1,0),0),"ТО-"&amp;VLOOKUP($A29,Часы!$A$2:$AH$33,MATCH(G$2,Часы!$A$1:$AH$1,0),0),""),"")</f>
        <v/>
      </c>
      <c r="H29" s="22" t="str">
        <f>IFERROR(IF(VLOOKUP($A29,Часы!$A$2:$AH$33,MATCH(H$2,Часы!$A$1:$AH$1,0),0),"ТО-"&amp;VLOOKUP($A29,Часы!$A$2:$AH$33,MATCH(H$2,Часы!$A$1:$AH$1,0),0),""),"")</f>
        <v/>
      </c>
      <c r="I29" s="22" t="str">
        <f>IFERROR(IF(VLOOKUP($A29,Часы!$A$2:$AH$33,MATCH(I$2,Часы!$A$1:$AH$1,0),0),"ТО-"&amp;VLOOKUP($A29,Часы!$A$2:$AH$33,MATCH(I$2,Часы!$A$1:$AH$1,0),0),""),"")</f>
        <v/>
      </c>
      <c r="J29" s="22" t="str">
        <f>IFERROR(IF(VLOOKUP($A29,Часы!$A$2:$AH$33,MATCH(J$2,Часы!$A$1:$AH$1,0),0),"ТО-"&amp;VLOOKUP($A29,Часы!$A$2:$AH$33,MATCH(J$2,Часы!$A$1:$AH$1,0),0),""),"")</f>
        <v/>
      </c>
      <c r="K29" s="22" t="str">
        <f>IFERROR(IF(VLOOKUP($A29,Часы!$A$2:$AH$33,MATCH(K$2,Часы!$A$1:$AH$1,0),0),"ТО-"&amp;VLOOKUP($A29,Часы!$A$2:$AH$33,MATCH(K$2,Часы!$A$1:$AH$1,0),0),""),"")</f>
        <v/>
      </c>
      <c r="L29" s="22" t="str">
        <f>IFERROR(IF(VLOOKUP($A29,Часы!$A$2:$AH$33,MATCH(L$2,Часы!$A$1:$AH$1,0),0),"ТО-"&amp;VLOOKUP($A29,Часы!$A$2:$AH$33,MATCH(L$2,Часы!$A$1:$AH$1,0),0),""),"")</f>
        <v/>
      </c>
      <c r="M29" s="22" t="str">
        <f>IFERROR(IF(VLOOKUP($A29,Часы!$A$2:$AH$33,MATCH(M$2,Часы!$A$1:$AH$1,0),0),"ТО-"&amp;VLOOKUP($A29,Часы!$A$2:$AH$33,MATCH(M$2,Часы!$A$1:$AH$1,0),0),""),"")</f>
        <v/>
      </c>
      <c r="N29" s="22" t="str">
        <f>IFERROR(IF(VLOOKUP($A29,Часы!$A$2:$AH$33,MATCH(N$2,Часы!$A$1:$AH$1,0),0),"ТО-"&amp;VLOOKUP($A29,Часы!$A$2:$AH$33,MATCH(N$2,Часы!$A$1:$AH$1,0),0),""),"")</f>
        <v/>
      </c>
      <c r="O29" s="22" t="str">
        <f>IFERROR(IF(VLOOKUP($A29,Часы!$A$2:$AH$33,MATCH(O$2,Часы!$A$1:$AH$1,0),0),"ТО-"&amp;VLOOKUP($A29,Часы!$A$2:$AH$33,MATCH(O$2,Часы!$A$1:$AH$1,0),0),""),"")</f>
        <v/>
      </c>
      <c r="P29" s="22" t="str">
        <f>IFERROR(IF(VLOOKUP($A29,Часы!$A$2:$AH$33,MATCH(P$2,Часы!$A$1:$AH$1,0),0),"ТО-"&amp;VLOOKUP($A29,Часы!$A$2:$AH$33,MATCH(P$2,Часы!$A$1:$AH$1,0),0),""),"")</f>
        <v/>
      </c>
      <c r="Q29" s="22" t="str">
        <f>IFERROR(IF(VLOOKUP($A29,Часы!$A$2:$AH$33,MATCH(Q$2,Часы!$A$1:$AH$1,0),0),"ТО-"&amp;VLOOKUP($A29,Часы!$A$2:$AH$33,MATCH(Q$2,Часы!$A$1:$AH$1,0),0),""),"")</f>
        <v/>
      </c>
      <c r="R29" s="23" t="str">
        <f t="shared" si="0"/>
        <v xml:space="preserve"> </v>
      </c>
    </row>
    <row r="30" spans="1:18" x14ac:dyDescent="0.25">
      <c r="A30" s="21" t="str">
        <f t="array" ref="A30">IFERROR(INDEX(Часы!$A$2:$A$33,SMALL(IF(Часы!$AI$2:$AI$33,ROW(Часы!$A$2:$A$33)-1),ROW(Часы!#REF!))),"")</f>
        <v/>
      </c>
      <c r="B30" s="22" t="str">
        <f>IFERROR(IF(VLOOKUP($A30,Часы!$A$2:$AH$33,MATCH(B$2,Часы!$A$1:$AH$1,0),0),"ТО-"&amp;VLOOKUP($A30,Часы!$A$2:$AH$33,MATCH(B$2,Часы!$A$1:$AH$1,0),0),""),"")</f>
        <v/>
      </c>
      <c r="C30" s="22" t="str">
        <f>IFERROR(IF(VLOOKUP($A30,Часы!$A$2:$AH$33,MATCH(C$2,Часы!$A$1:$AH$1,0),0),"ТО-"&amp;VLOOKUP($A30,Часы!$A$2:$AH$33,MATCH(C$2,Часы!$A$1:$AH$1,0),0),""),"")</f>
        <v/>
      </c>
      <c r="D30" s="22" t="str">
        <f>IFERROR(IF(VLOOKUP($A30,Часы!$A$2:$AH$33,MATCH(D$2,Часы!$A$1:$AH$1,0),0),"ТО-"&amp;VLOOKUP($A30,Часы!$A$2:$AH$33,MATCH(D$2,Часы!$A$1:$AH$1,0),0),""),"")</f>
        <v/>
      </c>
      <c r="E30" s="22" t="str">
        <f>IFERROR(IF(VLOOKUP($A30,Часы!$A$2:$AH$33,MATCH(E$2,Часы!$A$1:$AH$1,0),0),"ТО-"&amp;VLOOKUP($A30,Часы!$A$2:$AH$33,MATCH(E$2,Часы!$A$1:$AH$1,0),0),""),"")</f>
        <v/>
      </c>
      <c r="F30" s="22" t="str">
        <f>IFERROR(IF(VLOOKUP($A30,Часы!$A$2:$AH$33,MATCH(F$2,Часы!$A$1:$AH$1,0),0),"ТО-"&amp;VLOOKUP($A30,Часы!$A$2:$AH$33,MATCH(F$2,Часы!$A$1:$AH$1,0),0),""),"")</f>
        <v/>
      </c>
      <c r="G30" s="22" t="str">
        <f>IFERROR(IF(VLOOKUP($A30,Часы!$A$2:$AH$33,MATCH(G$2,Часы!$A$1:$AH$1,0),0),"ТО-"&amp;VLOOKUP($A30,Часы!$A$2:$AH$33,MATCH(G$2,Часы!$A$1:$AH$1,0),0),""),"")</f>
        <v/>
      </c>
      <c r="H30" s="22" t="str">
        <f>IFERROR(IF(VLOOKUP($A30,Часы!$A$2:$AH$33,MATCH(H$2,Часы!$A$1:$AH$1,0),0),"ТО-"&amp;VLOOKUP($A30,Часы!$A$2:$AH$33,MATCH(H$2,Часы!$A$1:$AH$1,0),0),""),"")</f>
        <v/>
      </c>
      <c r="I30" s="22" t="str">
        <f>IFERROR(IF(VLOOKUP($A30,Часы!$A$2:$AH$33,MATCH(I$2,Часы!$A$1:$AH$1,0),0),"ТО-"&amp;VLOOKUP($A30,Часы!$A$2:$AH$33,MATCH(I$2,Часы!$A$1:$AH$1,0),0),""),"")</f>
        <v/>
      </c>
      <c r="J30" s="22" t="str">
        <f>IFERROR(IF(VLOOKUP($A30,Часы!$A$2:$AH$33,MATCH(J$2,Часы!$A$1:$AH$1,0),0),"ТО-"&amp;VLOOKUP($A30,Часы!$A$2:$AH$33,MATCH(J$2,Часы!$A$1:$AH$1,0),0),""),"")</f>
        <v/>
      </c>
      <c r="K30" s="22" t="str">
        <f>IFERROR(IF(VLOOKUP($A30,Часы!$A$2:$AH$33,MATCH(K$2,Часы!$A$1:$AH$1,0),0),"ТО-"&amp;VLOOKUP($A30,Часы!$A$2:$AH$33,MATCH(K$2,Часы!$A$1:$AH$1,0),0),""),"")</f>
        <v/>
      </c>
      <c r="L30" s="22" t="str">
        <f>IFERROR(IF(VLOOKUP($A30,Часы!$A$2:$AH$33,MATCH(L$2,Часы!$A$1:$AH$1,0),0),"ТО-"&amp;VLOOKUP($A30,Часы!$A$2:$AH$33,MATCH(L$2,Часы!$A$1:$AH$1,0),0),""),"")</f>
        <v/>
      </c>
      <c r="M30" s="22" t="str">
        <f>IFERROR(IF(VLOOKUP($A30,Часы!$A$2:$AH$33,MATCH(M$2,Часы!$A$1:$AH$1,0),0),"ТО-"&amp;VLOOKUP($A30,Часы!$A$2:$AH$33,MATCH(M$2,Часы!$A$1:$AH$1,0),0),""),"")</f>
        <v/>
      </c>
      <c r="N30" s="22" t="str">
        <f>IFERROR(IF(VLOOKUP($A30,Часы!$A$2:$AH$33,MATCH(N$2,Часы!$A$1:$AH$1,0),0),"ТО-"&amp;VLOOKUP($A30,Часы!$A$2:$AH$33,MATCH(N$2,Часы!$A$1:$AH$1,0),0),""),"")</f>
        <v/>
      </c>
      <c r="O30" s="22" t="str">
        <f>IFERROR(IF(VLOOKUP($A30,Часы!$A$2:$AH$33,MATCH(O$2,Часы!$A$1:$AH$1,0),0),"ТО-"&amp;VLOOKUP($A30,Часы!$A$2:$AH$33,MATCH(O$2,Часы!$A$1:$AH$1,0),0),""),"")</f>
        <v/>
      </c>
      <c r="P30" s="22" t="str">
        <f>IFERROR(IF(VLOOKUP($A30,Часы!$A$2:$AH$33,MATCH(P$2,Часы!$A$1:$AH$1,0),0),"ТО-"&amp;VLOOKUP($A30,Часы!$A$2:$AH$33,MATCH(P$2,Часы!$A$1:$AH$1,0),0),""),"")</f>
        <v/>
      </c>
      <c r="Q30" s="22" t="str">
        <f>IFERROR(IF(VLOOKUP($A30,Часы!$A$2:$AH$33,MATCH(Q$2,Часы!$A$1:$AH$1,0),0),"ТО-"&amp;VLOOKUP($A30,Часы!$A$2:$AH$33,MATCH(Q$2,Часы!$A$1:$AH$1,0),0),""),"")</f>
        <v/>
      </c>
      <c r="R30" s="23" t="str">
        <f t="shared" si="0"/>
        <v xml:space="preserve"> </v>
      </c>
    </row>
    <row r="31" spans="1:18" x14ac:dyDescent="0.25">
      <c r="A31" s="21" t="str">
        <f t="array" ref="A31">IFERROR(INDEX(Часы!$A$2:$A$33,SMALL(IF(Часы!$AI$2:$AI$33,ROW(Часы!$A$2:$A$33)-1),ROW(Часы!#REF!))),"")</f>
        <v/>
      </c>
      <c r="B31" s="22" t="str">
        <f>IFERROR(IF(VLOOKUP($A31,Часы!$A$2:$AH$33,MATCH(B$2,Часы!$A$1:$AH$1,0),0),"ТО-"&amp;VLOOKUP($A31,Часы!$A$2:$AH$33,MATCH(B$2,Часы!$A$1:$AH$1,0),0),""),"")</f>
        <v/>
      </c>
      <c r="C31" s="22" t="str">
        <f>IFERROR(IF(VLOOKUP($A31,Часы!$A$2:$AH$33,MATCH(C$2,Часы!$A$1:$AH$1,0),0),"ТО-"&amp;VLOOKUP($A31,Часы!$A$2:$AH$33,MATCH(C$2,Часы!$A$1:$AH$1,0),0),""),"")</f>
        <v/>
      </c>
      <c r="D31" s="22" t="str">
        <f>IFERROR(IF(VLOOKUP($A31,Часы!$A$2:$AH$33,MATCH(D$2,Часы!$A$1:$AH$1,0),0),"ТО-"&amp;VLOOKUP($A31,Часы!$A$2:$AH$33,MATCH(D$2,Часы!$A$1:$AH$1,0),0),""),"")</f>
        <v/>
      </c>
      <c r="E31" s="22" t="str">
        <f>IFERROR(IF(VLOOKUP($A31,Часы!$A$2:$AH$33,MATCH(E$2,Часы!$A$1:$AH$1,0),0),"ТО-"&amp;VLOOKUP($A31,Часы!$A$2:$AH$33,MATCH(E$2,Часы!$A$1:$AH$1,0),0),""),"")</f>
        <v/>
      </c>
      <c r="F31" s="22" t="str">
        <f>IFERROR(IF(VLOOKUP($A31,Часы!$A$2:$AH$33,MATCH(F$2,Часы!$A$1:$AH$1,0),0),"ТО-"&amp;VLOOKUP($A31,Часы!$A$2:$AH$33,MATCH(F$2,Часы!$A$1:$AH$1,0),0),""),"")</f>
        <v/>
      </c>
      <c r="G31" s="22" t="str">
        <f>IFERROR(IF(VLOOKUP($A31,Часы!$A$2:$AH$33,MATCH(G$2,Часы!$A$1:$AH$1,0),0),"ТО-"&amp;VLOOKUP($A31,Часы!$A$2:$AH$33,MATCH(G$2,Часы!$A$1:$AH$1,0),0),""),"")</f>
        <v/>
      </c>
      <c r="H31" s="22" t="str">
        <f>IFERROR(IF(VLOOKUP($A31,Часы!$A$2:$AH$33,MATCH(H$2,Часы!$A$1:$AH$1,0),0),"ТО-"&amp;VLOOKUP($A31,Часы!$A$2:$AH$33,MATCH(H$2,Часы!$A$1:$AH$1,0),0),""),"")</f>
        <v/>
      </c>
      <c r="I31" s="22" t="str">
        <f>IFERROR(IF(VLOOKUP($A31,Часы!$A$2:$AH$33,MATCH(I$2,Часы!$A$1:$AH$1,0),0),"ТО-"&amp;VLOOKUP($A31,Часы!$A$2:$AH$33,MATCH(I$2,Часы!$A$1:$AH$1,0),0),""),"")</f>
        <v/>
      </c>
      <c r="J31" s="22" t="str">
        <f>IFERROR(IF(VLOOKUP($A31,Часы!$A$2:$AH$33,MATCH(J$2,Часы!$A$1:$AH$1,0),0),"ТО-"&amp;VLOOKUP($A31,Часы!$A$2:$AH$33,MATCH(J$2,Часы!$A$1:$AH$1,0),0),""),"")</f>
        <v/>
      </c>
      <c r="K31" s="22" t="str">
        <f>IFERROR(IF(VLOOKUP($A31,Часы!$A$2:$AH$33,MATCH(K$2,Часы!$A$1:$AH$1,0),0),"ТО-"&amp;VLOOKUP($A31,Часы!$A$2:$AH$33,MATCH(K$2,Часы!$A$1:$AH$1,0),0),""),"")</f>
        <v/>
      </c>
      <c r="L31" s="22" t="str">
        <f>IFERROR(IF(VLOOKUP($A31,Часы!$A$2:$AH$33,MATCH(L$2,Часы!$A$1:$AH$1,0),0),"ТО-"&amp;VLOOKUP($A31,Часы!$A$2:$AH$33,MATCH(L$2,Часы!$A$1:$AH$1,0),0),""),"")</f>
        <v/>
      </c>
      <c r="M31" s="22" t="str">
        <f>IFERROR(IF(VLOOKUP($A31,Часы!$A$2:$AH$33,MATCH(M$2,Часы!$A$1:$AH$1,0),0),"ТО-"&amp;VLOOKUP($A31,Часы!$A$2:$AH$33,MATCH(M$2,Часы!$A$1:$AH$1,0),0),""),"")</f>
        <v/>
      </c>
      <c r="N31" s="22" t="str">
        <f>IFERROR(IF(VLOOKUP($A31,Часы!$A$2:$AH$33,MATCH(N$2,Часы!$A$1:$AH$1,0),0),"ТО-"&amp;VLOOKUP($A31,Часы!$A$2:$AH$33,MATCH(N$2,Часы!$A$1:$AH$1,0),0),""),"")</f>
        <v/>
      </c>
      <c r="O31" s="22" t="str">
        <f>IFERROR(IF(VLOOKUP($A31,Часы!$A$2:$AH$33,MATCH(O$2,Часы!$A$1:$AH$1,0),0),"ТО-"&amp;VLOOKUP($A31,Часы!$A$2:$AH$33,MATCH(O$2,Часы!$A$1:$AH$1,0),0),""),"")</f>
        <v/>
      </c>
      <c r="P31" s="22" t="str">
        <f>IFERROR(IF(VLOOKUP($A31,Часы!$A$2:$AH$33,MATCH(P$2,Часы!$A$1:$AH$1,0),0),"ТО-"&amp;VLOOKUP($A31,Часы!$A$2:$AH$33,MATCH(P$2,Часы!$A$1:$AH$1,0),0),""),"")</f>
        <v/>
      </c>
      <c r="Q31" s="22" t="str">
        <f>IFERROR(IF(VLOOKUP($A31,Часы!$A$2:$AH$33,MATCH(Q$2,Часы!$A$1:$AH$1,0),0),"ТО-"&amp;VLOOKUP($A31,Часы!$A$2:$AH$33,MATCH(Q$2,Часы!$A$1:$AH$1,0),0),""),"")</f>
        <v/>
      </c>
      <c r="R31" s="23" t="str">
        <f t="shared" si="0"/>
        <v xml:space="preserve"> </v>
      </c>
    </row>
    <row r="32" spans="1:18" x14ac:dyDescent="0.25">
      <c r="A32" s="21" t="str">
        <f t="array" ref="A32">IFERROR(INDEX(Часы!$A$2:$A$33,SMALL(IF(Часы!$AI$2:$AI$33,ROW(Часы!$A$2:$A$33)-1),ROW(Часы!#REF!))),"")</f>
        <v/>
      </c>
      <c r="B32" s="22" t="str">
        <f>IFERROR(IF(VLOOKUP($A32,Часы!$A$2:$AH$33,MATCH(B$2,Часы!$A$1:$AH$1,0),0),"ТО-"&amp;VLOOKUP($A32,Часы!$A$2:$AH$33,MATCH(B$2,Часы!$A$1:$AH$1,0),0),""),"")</f>
        <v/>
      </c>
      <c r="C32" s="22" t="str">
        <f>IFERROR(IF(VLOOKUP($A32,Часы!$A$2:$AH$33,MATCH(C$2,Часы!$A$1:$AH$1,0),0),"ТО-"&amp;VLOOKUP($A32,Часы!$A$2:$AH$33,MATCH(C$2,Часы!$A$1:$AH$1,0),0),""),"")</f>
        <v/>
      </c>
      <c r="D32" s="22" t="str">
        <f>IFERROR(IF(VLOOKUP($A32,Часы!$A$2:$AH$33,MATCH(D$2,Часы!$A$1:$AH$1,0),0),"ТО-"&amp;VLOOKUP($A32,Часы!$A$2:$AH$33,MATCH(D$2,Часы!$A$1:$AH$1,0),0),""),"")</f>
        <v/>
      </c>
      <c r="E32" s="22" t="str">
        <f>IFERROR(IF(VLOOKUP($A32,Часы!$A$2:$AH$33,MATCH(E$2,Часы!$A$1:$AH$1,0),0),"ТО-"&amp;VLOOKUP($A32,Часы!$A$2:$AH$33,MATCH(E$2,Часы!$A$1:$AH$1,0),0),""),"")</f>
        <v/>
      </c>
      <c r="F32" s="22" t="str">
        <f>IFERROR(IF(VLOOKUP($A32,Часы!$A$2:$AH$33,MATCH(F$2,Часы!$A$1:$AH$1,0),0),"ТО-"&amp;VLOOKUP($A32,Часы!$A$2:$AH$33,MATCH(F$2,Часы!$A$1:$AH$1,0),0),""),"")</f>
        <v/>
      </c>
      <c r="G32" s="22" t="str">
        <f>IFERROR(IF(VLOOKUP($A32,Часы!$A$2:$AH$33,MATCH(G$2,Часы!$A$1:$AH$1,0),0),"ТО-"&amp;VLOOKUP($A32,Часы!$A$2:$AH$33,MATCH(G$2,Часы!$A$1:$AH$1,0),0),""),"")</f>
        <v/>
      </c>
      <c r="H32" s="22" t="str">
        <f>IFERROR(IF(VLOOKUP($A32,Часы!$A$2:$AH$33,MATCH(H$2,Часы!$A$1:$AH$1,0),0),"ТО-"&amp;VLOOKUP($A32,Часы!$A$2:$AH$33,MATCH(H$2,Часы!$A$1:$AH$1,0),0),""),"")</f>
        <v/>
      </c>
      <c r="I32" s="22" t="str">
        <f>IFERROR(IF(VLOOKUP($A32,Часы!$A$2:$AH$33,MATCH(I$2,Часы!$A$1:$AH$1,0),0),"ТО-"&amp;VLOOKUP($A32,Часы!$A$2:$AH$33,MATCH(I$2,Часы!$A$1:$AH$1,0),0),""),"")</f>
        <v/>
      </c>
      <c r="J32" s="22" t="str">
        <f>IFERROR(IF(VLOOKUP($A32,Часы!$A$2:$AH$33,MATCH(J$2,Часы!$A$1:$AH$1,0),0),"ТО-"&amp;VLOOKUP($A32,Часы!$A$2:$AH$33,MATCH(J$2,Часы!$A$1:$AH$1,0),0),""),"")</f>
        <v/>
      </c>
      <c r="K32" s="22" t="str">
        <f>IFERROR(IF(VLOOKUP($A32,Часы!$A$2:$AH$33,MATCH(K$2,Часы!$A$1:$AH$1,0),0),"ТО-"&amp;VLOOKUP($A32,Часы!$A$2:$AH$33,MATCH(K$2,Часы!$A$1:$AH$1,0),0),""),"")</f>
        <v/>
      </c>
      <c r="L32" s="22" t="str">
        <f>IFERROR(IF(VLOOKUP($A32,Часы!$A$2:$AH$33,MATCH(L$2,Часы!$A$1:$AH$1,0),0),"ТО-"&amp;VLOOKUP($A32,Часы!$A$2:$AH$33,MATCH(L$2,Часы!$A$1:$AH$1,0),0),""),"")</f>
        <v/>
      </c>
      <c r="M32" s="22" t="str">
        <f>IFERROR(IF(VLOOKUP($A32,Часы!$A$2:$AH$33,MATCH(M$2,Часы!$A$1:$AH$1,0),0),"ТО-"&amp;VLOOKUP($A32,Часы!$A$2:$AH$33,MATCH(M$2,Часы!$A$1:$AH$1,0),0),""),"")</f>
        <v/>
      </c>
      <c r="N32" s="22" t="str">
        <f>IFERROR(IF(VLOOKUP($A32,Часы!$A$2:$AH$33,MATCH(N$2,Часы!$A$1:$AH$1,0),0),"ТО-"&amp;VLOOKUP($A32,Часы!$A$2:$AH$33,MATCH(N$2,Часы!$A$1:$AH$1,0),0),""),"")</f>
        <v/>
      </c>
      <c r="O32" s="22" t="str">
        <f>IFERROR(IF(VLOOKUP($A32,Часы!$A$2:$AH$33,MATCH(O$2,Часы!$A$1:$AH$1,0),0),"ТО-"&amp;VLOOKUP($A32,Часы!$A$2:$AH$33,MATCH(O$2,Часы!$A$1:$AH$1,0),0),""),"")</f>
        <v/>
      </c>
      <c r="P32" s="22" t="str">
        <f>IFERROR(IF(VLOOKUP($A32,Часы!$A$2:$AH$33,MATCH(P$2,Часы!$A$1:$AH$1,0),0),"ТО-"&amp;VLOOKUP($A32,Часы!$A$2:$AH$33,MATCH(P$2,Часы!$A$1:$AH$1,0),0),""),"")</f>
        <v/>
      </c>
      <c r="Q32" s="22" t="str">
        <f>IFERROR(IF(VLOOKUP($A32,Часы!$A$2:$AH$33,MATCH(Q$2,Часы!$A$1:$AH$1,0),0),"ТО-"&amp;VLOOKUP($A32,Часы!$A$2:$AH$33,MATCH(Q$2,Часы!$A$1:$AH$1,0),0),""),"")</f>
        <v/>
      </c>
      <c r="R32" s="23" t="str">
        <f t="shared" si="0"/>
        <v xml:space="preserve"> </v>
      </c>
    </row>
    <row r="33" spans="1:18" x14ac:dyDescent="0.25">
      <c r="A33" s="21" t="str">
        <f t="array" ref="A33">IFERROR(INDEX(Часы!$A$2:$A$33,SMALL(IF(Часы!$AI$2:$AI$33,ROW(Часы!$A$2:$A$33)-1),ROW(Часы!#REF!))),"")</f>
        <v/>
      </c>
      <c r="B33" s="22" t="str">
        <f>IFERROR(IF(VLOOKUP($A33,Часы!$A$2:$AH$33,MATCH(B$2,Часы!$A$1:$AH$1,0),0),"ТО-"&amp;VLOOKUP($A33,Часы!$A$2:$AH$33,MATCH(B$2,Часы!$A$1:$AH$1,0),0),""),"")</f>
        <v/>
      </c>
      <c r="C33" s="22" t="str">
        <f>IFERROR(IF(VLOOKUP($A33,Часы!$A$2:$AH$33,MATCH(C$2,Часы!$A$1:$AH$1,0),0),"ТО-"&amp;VLOOKUP($A33,Часы!$A$2:$AH$33,MATCH(C$2,Часы!$A$1:$AH$1,0),0),""),"")</f>
        <v/>
      </c>
      <c r="D33" s="22" t="str">
        <f>IFERROR(IF(VLOOKUP($A33,Часы!$A$2:$AH$33,MATCH(D$2,Часы!$A$1:$AH$1,0),0),"ТО-"&amp;VLOOKUP($A33,Часы!$A$2:$AH$33,MATCH(D$2,Часы!$A$1:$AH$1,0),0),""),"")</f>
        <v/>
      </c>
      <c r="E33" s="22" t="str">
        <f>IFERROR(IF(VLOOKUP($A33,Часы!$A$2:$AH$33,MATCH(E$2,Часы!$A$1:$AH$1,0),0),"ТО-"&amp;VLOOKUP($A33,Часы!$A$2:$AH$33,MATCH(E$2,Часы!$A$1:$AH$1,0),0),""),"")</f>
        <v/>
      </c>
      <c r="F33" s="22" t="str">
        <f>IFERROR(IF(VLOOKUP($A33,Часы!$A$2:$AH$33,MATCH(F$2,Часы!$A$1:$AH$1,0),0),"ТО-"&amp;VLOOKUP($A33,Часы!$A$2:$AH$33,MATCH(F$2,Часы!$A$1:$AH$1,0),0),""),"")</f>
        <v/>
      </c>
      <c r="G33" s="22" t="str">
        <f>IFERROR(IF(VLOOKUP($A33,Часы!$A$2:$AH$33,MATCH(G$2,Часы!$A$1:$AH$1,0),0),"ТО-"&amp;VLOOKUP($A33,Часы!$A$2:$AH$33,MATCH(G$2,Часы!$A$1:$AH$1,0),0),""),"")</f>
        <v/>
      </c>
      <c r="H33" s="22" t="str">
        <f>IFERROR(IF(VLOOKUP($A33,Часы!$A$2:$AH$33,MATCH(H$2,Часы!$A$1:$AH$1,0),0),"ТО-"&amp;VLOOKUP($A33,Часы!$A$2:$AH$33,MATCH(H$2,Часы!$A$1:$AH$1,0),0),""),"")</f>
        <v/>
      </c>
      <c r="I33" s="22" t="str">
        <f>IFERROR(IF(VLOOKUP($A33,Часы!$A$2:$AH$33,MATCH(I$2,Часы!$A$1:$AH$1,0),0),"ТО-"&amp;VLOOKUP($A33,Часы!$A$2:$AH$33,MATCH(I$2,Часы!$A$1:$AH$1,0),0),""),"")</f>
        <v/>
      </c>
      <c r="J33" s="22" t="str">
        <f>IFERROR(IF(VLOOKUP($A33,Часы!$A$2:$AH$33,MATCH(J$2,Часы!$A$1:$AH$1,0),0),"ТО-"&amp;VLOOKUP($A33,Часы!$A$2:$AH$33,MATCH(J$2,Часы!$A$1:$AH$1,0),0),""),"")</f>
        <v/>
      </c>
      <c r="K33" s="22" t="str">
        <f>IFERROR(IF(VLOOKUP($A33,Часы!$A$2:$AH$33,MATCH(K$2,Часы!$A$1:$AH$1,0),0),"ТО-"&amp;VLOOKUP($A33,Часы!$A$2:$AH$33,MATCH(K$2,Часы!$A$1:$AH$1,0),0),""),"")</f>
        <v/>
      </c>
      <c r="L33" s="22" t="str">
        <f>IFERROR(IF(VLOOKUP($A33,Часы!$A$2:$AH$33,MATCH(L$2,Часы!$A$1:$AH$1,0),0),"ТО-"&amp;VLOOKUP($A33,Часы!$A$2:$AH$33,MATCH(L$2,Часы!$A$1:$AH$1,0),0),""),"")</f>
        <v/>
      </c>
      <c r="M33" s="22" t="str">
        <f>IFERROR(IF(VLOOKUP($A33,Часы!$A$2:$AH$33,MATCH(M$2,Часы!$A$1:$AH$1,0),0),"ТО-"&amp;VLOOKUP($A33,Часы!$A$2:$AH$33,MATCH(M$2,Часы!$A$1:$AH$1,0),0),""),"")</f>
        <v/>
      </c>
      <c r="N33" s="22" t="str">
        <f>IFERROR(IF(VLOOKUP($A33,Часы!$A$2:$AH$33,MATCH(N$2,Часы!$A$1:$AH$1,0),0),"ТО-"&amp;VLOOKUP($A33,Часы!$A$2:$AH$33,MATCH(N$2,Часы!$A$1:$AH$1,0),0),""),"")</f>
        <v/>
      </c>
      <c r="O33" s="22" t="str">
        <f>IFERROR(IF(VLOOKUP($A33,Часы!$A$2:$AH$33,MATCH(O$2,Часы!$A$1:$AH$1,0),0),"ТО-"&amp;VLOOKUP($A33,Часы!$A$2:$AH$33,MATCH(O$2,Часы!$A$1:$AH$1,0),0),""),"")</f>
        <v/>
      </c>
      <c r="P33" s="22" t="str">
        <f>IFERROR(IF(VLOOKUP($A33,Часы!$A$2:$AH$33,MATCH(P$2,Часы!$A$1:$AH$1,0),0),"ТО-"&amp;VLOOKUP($A33,Часы!$A$2:$AH$33,MATCH(P$2,Часы!$A$1:$AH$1,0),0),""),"")</f>
        <v/>
      </c>
      <c r="Q33" s="22" t="str">
        <f>IFERROR(IF(VLOOKUP($A33,Часы!$A$2:$AH$33,MATCH(Q$2,Часы!$A$1:$AH$1,0),0),"ТО-"&amp;VLOOKUP($A33,Часы!$A$2:$AH$33,MATCH(Q$2,Часы!$A$1:$AH$1,0),0),""),"")</f>
        <v/>
      </c>
      <c r="R33" s="23" t="str">
        <f t="shared" si="0"/>
        <v xml:space="preserve"> </v>
      </c>
    </row>
    <row r="34" spans="1:18" x14ac:dyDescent="0.25">
      <c r="A34" s="21" t="str">
        <f t="array" ref="A34">IFERROR(INDEX(Часы!$A$2:$A$33,SMALL(IF(Часы!$AI$2:$AI$33,ROW(Часы!$A$2:$A$33)-1),ROW(Часы!#REF!))),"")</f>
        <v/>
      </c>
      <c r="B34" s="22" t="str">
        <f>IFERROR(IF(VLOOKUP($A34,Часы!$A$2:$AH$33,MATCH(B$2,Часы!$A$1:$AH$1,0),0),"ТО-"&amp;VLOOKUP($A34,Часы!$A$2:$AH$33,MATCH(B$2,Часы!$A$1:$AH$1,0),0),""),"")</f>
        <v/>
      </c>
      <c r="C34" s="22" t="str">
        <f>IFERROR(IF(VLOOKUP($A34,Часы!$A$2:$AH$33,MATCH(C$2,Часы!$A$1:$AH$1,0),0),"ТО-"&amp;VLOOKUP($A34,Часы!$A$2:$AH$33,MATCH(C$2,Часы!$A$1:$AH$1,0),0),""),"")</f>
        <v/>
      </c>
      <c r="D34" s="22" t="str">
        <f>IFERROR(IF(VLOOKUP($A34,Часы!$A$2:$AH$33,MATCH(D$2,Часы!$A$1:$AH$1,0),0),"ТО-"&amp;VLOOKUP($A34,Часы!$A$2:$AH$33,MATCH(D$2,Часы!$A$1:$AH$1,0),0),""),"")</f>
        <v/>
      </c>
      <c r="E34" s="22" t="str">
        <f>IFERROR(IF(VLOOKUP($A34,Часы!$A$2:$AH$33,MATCH(E$2,Часы!$A$1:$AH$1,0),0),"ТО-"&amp;VLOOKUP($A34,Часы!$A$2:$AH$33,MATCH(E$2,Часы!$A$1:$AH$1,0),0),""),"")</f>
        <v/>
      </c>
      <c r="F34" s="22" t="str">
        <f>IFERROR(IF(VLOOKUP($A34,Часы!$A$2:$AH$33,MATCH(F$2,Часы!$A$1:$AH$1,0),0),"ТО-"&amp;VLOOKUP($A34,Часы!$A$2:$AH$33,MATCH(F$2,Часы!$A$1:$AH$1,0),0),""),"")</f>
        <v/>
      </c>
      <c r="G34" s="22" t="str">
        <f>IFERROR(IF(VLOOKUP($A34,Часы!$A$2:$AH$33,MATCH(G$2,Часы!$A$1:$AH$1,0),0),"ТО-"&amp;VLOOKUP($A34,Часы!$A$2:$AH$33,MATCH(G$2,Часы!$A$1:$AH$1,0),0),""),"")</f>
        <v/>
      </c>
      <c r="H34" s="22" t="str">
        <f>IFERROR(IF(VLOOKUP($A34,Часы!$A$2:$AH$33,MATCH(H$2,Часы!$A$1:$AH$1,0),0),"ТО-"&amp;VLOOKUP($A34,Часы!$A$2:$AH$33,MATCH(H$2,Часы!$A$1:$AH$1,0),0),""),"")</f>
        <v/>
      </c>
      <c r="I34" s="22" t="str">
        <f>IFERROR(IF(VLOOKUP($A34,Часы!$A$2:$AH$33,MATCH(I$2,Часы!$A$1:$AH$1,0),0),"ТО-"&amp;VLOOKUP($A34,Часы!$A$2:$AH$33,MATCH(I$2,Часы!$A$1:$AH$1,0),0),""),"")</f>
        <v/>
      </c>
      <c r="J34" s="22" t="str">
        <f>IFERROR(IF(VLOOKUP($A34,Часы!$A$2:$AH$33,MATCH(J$2,Часы!$A$1:$AH$1,0),0),"ТО-"&amp;VLOOKUP($A34,Часы!$A$2:$AH$33,MATCH(J$2,Часы!$A$1:$AH$1,0),0),""),"")</f>
        <v/>
      </c>
      <c r="K34" s="22" t="str">
        <f>IFERROR(IF(VLOOKUP($A34,Часы!$A$2:$AH$33,MATCH(K$2,Часы!$A$1:$AH$1,0),0),"ТО-"&amp;VLOOKUP($A34,Часы!$A$2:$AH$33,MATCH(K$2,Часы!$A$1:$AH$1,0),0),""),"")</f>
        <v/>
      </c>
      <c r="L34" s="22" t="str">
        <f>IFERROR(IF(VLOOKUP($A34,Часы!$A$2:$AH$33,MATCH(L$2,Часы!$A$1:$AH$1,0),0),"ТО-"&amp;VLOOKUP($A34,Часы!$A$2:$AH$33,MATCH(L$2,Часы!$A$1:$AH$1,0),0),""),"")</f>
        <v/>
      </c>
      <c r="M34" s="22" t="str">
        <f>IFERROR(IF(VLOOKUP($A34,Часы!$A$2:$AH$33,MATCH(M$2,Часы!$A$1:$AH$1,0),0),"ТО-"&amp;VLOOKUP($A34,Часы!$A$2:$AH$33,MATCH(M$2,Часы!$A$1:$AH$1,0),0),""),"")</f>
        <v/>
      </c>
      <c r="N34" s="22" t="str">
        <f>IFERROR(IF(VLOOKUP($A34,Часы!$A$2:$AH$33,MATCH(N$2,Часы!$A$1:$AH$1,0),0),"ТО-"&amp;VLOOKUP($A34,Часы!$A$2:$AH$33,MATCH(N$2,Часы!$A$1:$AH$1,0),0),""),"")</f>
        <v/>
      </c>
      <c r="O34" s="22" t="str">
        <f>IFERROR(IF(VLOOKUP($A34,Часы!$A$2:$AH$33,MATCH(O$2,Часы!$A$1:$AH$1,0),0),"ТО-"&amp;VLOOKUP($A34,Часы!$A$2:$AH$33,MATCH(O$2,Часы!$A$1:$AH$1,0),0),""),"")</f>
        <v/>
      </c>
      <c r="P34" s="22" t="str">
        <f>IFERROR(IF(VLOOKUP($A34,Часы!$A$2:$AH$33,MATCH(P$2,Часы!$A$1:$AH$1,0),0),"ТО-"&amp;VLOOKUP($A34,Часы!$A$2:$AH$33,MATCH(P$2,Часы!$A$1:$AH$1,0),0),""),"")</f>
        <v/>
      </c>
      <c r="Q34" s="22" t="str">
        <f>IFERROR(IF(VLOOKUP($A34,Часы!$A$2:$AH$33,MATCH(Q$2,Часы!$A$1:$AH$1,0),0),"ТО-"&amp;VLOOKUP($A34,Часы!$A$2:$AH$33,MATCH(Q$2,Часы!$A$1:$AH$1,0),0),""),"")</f>
        <v/>
      </c>
      <c r="R34" s="23" t="str">
        <f t="shared" si="0"/>
        <v xml:space="preserve"> </v>
      </c>
    </row>
    <row r="35" spans="1:18" x14ac:dyDescent="0.25">
      <c r="A35" s="21" t="str">
        <f t="array" ref="A35">IFERROR(INDEX(Часы!$A$2:$A$33,SMALL(IF(Часы!$AI$2:$AI$33,ROW(Часы!$A$2:$A$33)-1),ROW(Часы!#REF!))),"")</f>
        <v/>
      </c>
      <c r="B35" s="22" t="str">
        <f>IFERROR(IF(VLOOKUP($A35,Часы!$A$2:$AH$33,MATCH(B$2,Часы!$A$1:$AH$1,0),0),"ТО-"&amp;VLOOKUP($A35,Часы!$A$2:$AH$33,MATCH(B$2,Часы!$A$1:$AH$1,0),0),""),"")</f>
        <v/>
      </c>
      <c r="C35" s="22" t="str">
        <f>IFERROR(IF(VLOOKUP($A35,Часы!$A$2:$AH$33,MATCH(C$2,Часы!$A$1:$AH$1,0),0),"ТО-"&amp;VLOOKUP($A35,Часы!$A$2:$AH$33,MATCH(C$2,Часы!$A$1:$AH$1,0),0),""),"")</f>
        <v/>
      </c>
      <c r="D35" s="22" t="str">
        <f>IFERROR(IF(VLOOKUP($A35,Часы!$A$2:$AH$33,MATCH(D$2,Часы!$A$1:$AH$1,0),0),"ТО-"&amp;VLOOKUP($A35,Часы!$A$2:$AH$33,MATCH(D$2,Часы!$A$1:$AH$1,0),0),""),"")</f>
        <v/>
      </c>
      <c r="E35" s="22" t="str">
        <f>IFERROR(IF(VLOOKUP($A35,Часы!$A$2:$AH$33,MATCH(E$2,Часы!$A$1:$AH$1,0),0),"ТО-"&amp;VLOOKUP($A35,Часы!$A$2:$AH$33,MATCH(E$2,Часы!$A$1:$AH$1,0),0),""),"")</f>
        <v/>
      </c>
      <c r="F35" s="22" t="str">
        <f>IFERROR(IF(VLOOKUP($A35,Часы!$A$2:$AH$33,MATCH(F$2,Часы!$A$1:$AH$1,0),0),"ТО-"&amp;VLOOKUP($A35,Часы!$A$2:$AH$33,MATCH(F$2,Часы!$A$1:$AH$1,0),0),""),"")</f>
        <v/>
      </c>
      <c r="G35" s="22" t="str">
        <f>IFERROR(IF(VLOOKUP($A35,Часы!$A$2:$AH$33,MATCH(G$2,Часы!$A$1:$AH$1,0),0),"ТО-"&amp;VLOOKUP($A35,Часы!$A$2:$AH$33,MATCH(G$2,Часы!$A$1:$AH$1,0),0),""),"")</f>
        <v/>
      </c>
      <c r="H35" s="22" t="str">
        <f>IFERROR(IF(VLOOKUP($A35,Часы!$A$2:$AH$33,MATCH(H$2,Часы!$A$1:$AH$1,0),0),"ТО-"&amp;VLOOKUP($A35,Часы!$A$2:$AH$33,MATCH(H$2,Часы!$A$1:$AH$1,0),0),""),"")</f>
        <v/>
      </c>
      <c r="I35" s="22" t="str">
        <f>IFERROR(IF(VLOOKUP($A35,Часы!$A$2:$AH$33,MATCH(I$2,Часы!$A$1:$AH$1,0),0),"ТО-"&amp;VLOOKUP($A35,Часы!$A$2:$AH$33,MATCH(I$2,Часы!$A$1:$AH$1,0),0),""),"")</f>
        <v/>
      </c>
      <c r="J35" s="22" t="str">
        <f>IFERROR(IF(VLOOKUP($A35,Часы!$A$2:$AH$33,MATCH(J$2,Часы!$A$1:$AH$1,0),0),"ТО-"&amp;VLOOKUP($A35,Часы!$A$2:$AH$33,MATCH(J$2,Часы!$A$1:$AH$1,0),0),""),"")</f>
        <v/>
      </c>
      <c r="K35" s="22" t="str">
        <f>IFERROR(IF(VLOOKUP($A35,Часы!$A$2:$AH$33,MATCH(K$2,Часы!$A$1:$AH$1,0),0),"ТО-"&amp;VLOOKUP($A35,Часы!$A$2:$AH$33,MATCH(K$2,Часы!$A$1:$AH$1,0),0),""),"")</f>
        <v/>
      </c>
      <c r="L35" s="22" t="str">
        <f>IFERROR(IF(VLOOKUP($A35,Часы!$A$2:$AH$33,MATCH(L$2,Часы!$A$1:$AH$1,0),0),"ТО-"&amp;VLOOKUP($A35,Часы!$A$2:$AH$33,MATCH(L$2,Часы!$A$1:$AH$1,0),0),""),"")</f>
        <v/>
      </c>
      <c r="M35" s="22" t="str">
        <f>IFERROR(IF(VLOOKUP($A35,Часы!$A$2:$AH$33,MATCH(M$2,Часы!$A$1:$AH$1,0),0),"ТО-"&amp;VLOOKUP($A35,Часы!$A$2:$AH$33,MATCH(M$2,Часы!$A$1:$AH$1,0),0),""),"")</f>
        <v/>
      </c>
      <c r="N35" s="22" t="str">
        <f>IFERROR(IF(VLOOKUP($A35,Часы!$A$2:$AH$33,MATCH(N$2,Часы!$A$1:$AH$1,0),0),"ТО-"&amp;VLOOKUP($A35,Часы!$A$2:$AH$33,MATCH(N$2,Часы!$A$1:$AH$1,0),0),""),"")</f>
        <v/>
      </c>
      <c r="O35" s="22" t="str">
        <f>IFERROR(IF(VLOOKUP($A35,Часы!$A$2:$AH$33,MATCH(O$2,Часы!$A$1:$AH$1,0),0),"ТО-"&amp;VLOOKUP($A35,Часы!$A$2:$AH$33,MATCH(O$2,Часы!$A$1:$AH$1,0),0),""),"")</f>
        <v/>
      </c>
      <c r="P35" s="22" t="str">
        <f>IFERROR(IF(VLOOKUP($A35,Часы!$A$2:$AH$33,MATCH(P$2,Часы!$A$1:$AH$1,0),0),"ТО-"&amp;VLOOKUP($A35,Часы!$A$2:$AH$33,MATCH(P$2,Часы!$A$1:$AH$1,0),0),""),"")</f>
        <v/>
      </c>
      <c r="Q35" s="22" t="str">
        <f>IFERROR(IF(VLOOKUP($A35,Часы!$A$2:$AH$33,MATCH(Q$2,Часы!$A$1:$AH$1,0),0),"ТО-"&amp;VLOOKUP($A35,Часы!$A$2:$AH$33,MATCH(Q$2,Часы!$A$1:$AH$1,0),0),""),"")</f>
        <v/>
      </c>
      <c r="R35" s="23" t="str">
        <f t="shared" si="0"/>
        <v xml:space="preserve"> </v>
      </c>
    </row>
    <row r="36" spans="1:18" x14ac:dyDescent="0.25">
      <c r="A36" s="21" t="str">
        <f t="array" ref="A36">IFERROR(INDEX(Часы!$A$2:$A$33,SMALL(IF(Часы!$AI$2:$AI$33,ROW(Часы!$A$2:$A$33)-1),ROW(Часы!#REF!))),"")</f>
        <v/>
      </c>
      <c r="B36" s="22" t="str">
        <f>IFERROR(IF(VLOOKUP($A36,Часы!$A$2:$AH$33,MATCH(B$2,Часы!$A$1:$AH$1,0),0),"ТО-"&amp;VLOOKUP($A36,Часы!$A$2:$AH$33,MATCH(B$2,Часы!$A$1:$AH$1,0),0),""),"")</f>
        <v/>
      </c>
      <c r="C36" s="22" t="str">
        <f>IFERROR(IF(VLOOKUP($A36,Часы!$A$2:$AH$33,MATCH(C$2,Часы!$A$1:$AH$1,0),0),"ТО-"&amp;VLOOKUP($A36,Часы!$A$2:$AH$33,MATCH(C$2,Часы!$A$1:$AH$1,0),0),""),"")</f>
        <v/>
      </c>
      <c r="D36" s="22" t="str">
        <f>IFERROR(IF(VLOOKUP($A36,Часы!$A$2:$AH$33,MATCH(D$2,Часы!$A$1:$AH$1,0),0),"ТО-"&amp;VLOOKUP($A36,Часы!$A$2:$AH$33,MATCH(D$2,Часы!$A$1:$AH$1,0),0),""),"")</f>
        <v/>
      </c>
      <c r="E36" s="22" t="str">
        <f>IFERROR(IF(VLOOKUP($A36,Часы!$A$2:$AH$33,MATCH(E$2,Часы!$A$1:$AH$1,0),0),"ТО-"&amp;VLOOKUP($A36,Часы!$A$2:$AH$33,MATCH(E$2,Часы!$A$1:$AH$1,0),0),""),"")</f>
        <v/>
      </c>
      <c r="F36" s="22" t="str">
        <f>IFERROR(IF(VLOOKUP($A36,Часы!$A$2:$AH$33,MATCH(F$2,Часы!$A$1:$AH$1,0),0),"ТО-"&amp;VLOOKUP($A36,Часы!$A$2:$AH$33,MATCH(F$2,Часы!$A$1:$AH$1,0),0),""),"")</f>
        <v/>
      </c>
      <c r="G36" s="22" t="str">
        <f>IFERROR(IF(VLOOKUP($A36,Часы!$A$2:$AH$33,MATCH(G$2,Часы!$A$1:$AH$1,0),0),"ТО-"&amp;VLOOKUP($A36,Часы!$A$2:$AH$33,MATCH(G$2,Часы!$A$1:$AH$1,0),0),""),"")</f>
        <v/>
      </c>
      <c r="H36" s="22" t="str">
        <f>IFERROR(IF(VLOOKUP($A36,Часы!$A$2:$AH$33,MATCH(H$2,Часы!$A$1:$AH$1,0),0),"ТО-"&amp;VLOOKUP($A36,Часы!$A$2:$AH$33,MATCH(H$2,Часы!$A$1:$AH$1,0),0),""),"")</f>
        <v/>
      </c>
      <c r="I36" s="22" t="str">
        <f>IFERROR(IF(VLOOKUP($A36,Часы!$A$2:$AH$33,MATCH(I$2,Часы!$A$1:$AH$1,0),0),"ТО-"&amp;VLOOKUP($A36,Часы!$A$2:$AH$33,MATCH(I$2,Часы!$A$1:$AH$1,0),0),""),"")</f>
        <v/>
      </c>
      <c r="J36" s="22" t="str">
        <f>IFERROR(IF(VLOOKUP($A36,Часы!$A$2:$AH$33,MATCH(J$2,Часы!$A$1:$AH$1,0),0),"ТО-"&amp;VLOOKUP($A36,Часы!$A$2:$AH$33,MATCH(J$2,Часы!$A$1:$AH$1,0),0),""),"")</f>
        <v/>
      </c>
      <c r="K36" s="22" t="str">
        <f>IFERROR(IF(VLOOKUP($A36,Часы!$A$2:$AH$33,MATCH(K$2,Часы!$A$1:$AH$1,0),0),"ТО-"&amp;VLOOKUP($A36,Часы!$A$2:$AH$33,MATCH(K$2,Часы!$A$1:$AH$1,0),0),""),"")</f>
        <v/>
      </c>
      <c r="L36" s="22" t="str">
        <f>IFERROR(IF(VLOOKUP($A36,Часы!$A$2:$AH$33,MATCH(L$2,Часы!$A$1:$AH$1,0),0),"ТО-"&amp;VLOOKUP($A36,Часы!$A$2:$AH$33,MATCH(L$2,Часы!$A$1:$AH$1,0),0),""),"")</f>
        <v/>
      </c>
      <c r="M36" s="22" t="str">
        <f>IFERROR(IF(VLOOKUP($A36,Часы!$A$2:$AH$33,MATCH(M$2,Часы!$A$1:$AH$1,0),0),"ТО-"&amp;VLOOKUP($A36,Часы!$A$2:$AH$33,MATCH(M$2,Часы!$A$1:$AH$1,0),0),""),"")</f>
        <v/>
      </c>
      <c r="N36" s="22" t="str">
        <f>IFERROR(IF(VLOOKUP($A36,Часы!$A$2:$AH$33,MATCH(N$2,Часы!$A$1:$AH$1,0),0),"ТО-"&amp;VLOOKUP($A36,Часы!$A$2:$AH$33,MATCH(N$2,Часы!$A$1:$AH$1,0),0),""),"")</f>
        <v/>
      </c>
      <c r="O36" s="22" t="str">
        <f>IFERROR(IF(VLOOKUP($A36,Часы!$A$2:$AH$33,MATCH(O$2,Часы!$A$1:$AH$1,0),0),"ТО-"&amp;VLOOKUP($A36,Часы!$A$2:$AH$33,MATCH(O$2,Часы!$A$1:$AH$1,0),0),""),"")</f>
        <v/>
      </c>
      <c r="P36" s="22" t="str">
        <f>IFERROR(IF(VLOOKUP($A36,Часы!$A$2:$AH$33,MATCH(P$2,Часы!$A$1:$AH$1,0),0),"ТО-"&amp;VLOOKUP($A36,Часы!$A$2:$AH$33,MATCH(P$2,Часы!$A$1:$AH$1,0),0),""),"")</f>
        <v/>
      </c>
      <c r="Q36" s="22" t="str">
        <f>IFERROR(IF(VLOOKUP($A36,Часы!$A$2:$AH$33,MATCH(Q$2,Часы!$A$1:$AH$1,0),0),"ТО-"&amp;VLOOKUP($A36,Часы!$A$2:$AH$33,MATCH(Q$2,Часы!$A$1:$AH$1,0),0),""),"")</f>
        <v/>
      </c>
      <c r="R36" s="23" t="str">
        <f t="shared" si="0"/>
        <v xml:space="preserve"> </v>
      </c>
    </row>
    <row r="37" spans="1:18" x14ac:dyDescent="0.25">
      <c r="A37" s="21" t="str">
        <f t="array" ref="A37">IFERROR(INDEX(Часы!$A$2:$A$33,SMALL(IF(Часы!$AI$2:$AI$33,ROW(Часы!$A$2:$A$33)-1),ROW(Часы!#REF!))),"")</f>
        <v/>
      </c>
      <c r="B37" s="22" t="str">
        <f>IFERROR(IF(VLOOKUP($A37,Часы!$A$2:$AH$33,MATCH(B$2,Часы!$A$1:$AH$1,0),0),"ТО-"&amp;VLOOKUP($A37,Часы!$A$2:$AH$33,MATCH(B$2,Часы!$A$1:$AH$1,0),0),""),"")</f>
        <v/>
      </c>
      <c r="C37" s="22" t="str">
        <f>IFERROR(IF(VLOOKUP($A37,Часы!$A$2:$AH$33,MATCH(C$2,Часы!$A$1:$AH$1,0),0),"ТО-"&amp;VLOOKUP($A37,Часы!$A$2:$AH$33,MATCH(C$2,Часы!$A$1:$AH$1,0),0),""),"")</f>
        <v/>
      </c>
      <c r="D37" s="22" t="str">
        <f>IFERROR(IF(VLOOKUP($A37,Часы!$A$2:$AH$33,MATCH(D$2,Часы!$A$1:$AH$1,0),0),"ТО-"&amp;VLOOKUP($A37,Часы!$A$2:$AH$33,MATCH(D$2,Часы!$A$1:$AH$1,0),0),""),"")</f>
        <v/>
      </c>
      <c r="E37" s="22" t="str">
        <f>IFERROR(IF(VLOOKUP($A37,Часы!$A$2:$AH$33,MATCH(E$2,Часы!$A$1:$AH$1,0),0),"ТО-"&amp;VLOOKUP($A37,Часы!$A$2:$AH$33,MATCH(E$2,Часы!$A$1:$AH$1,0),0),""),"")</f>
        <v/>
      </c>
      <c r="F37" s="22" t="str">
        <f>IFERROR(IF(VLOOKUP($A37,Часы!$A$2:$AH$33,MATCH(F$2,Часы!$A$1:$AH$1,0),0),"ТО-"&amp;VLOOKUP($A37,Часы!$A$2:$AH$33,MATCH(F$2,Часы!$A$1:$AH$1,0),0),""),"")</f>
        <v/>
      </c>
      <c r="G37" s="22" t="str">
        <f>IFERROR(IF(VLOOKUP($A37,Часы!$A$2:$AH$33,MATCH(G$2,Часы!$A$1:$AH$1,0),0),"ТО-"&amp;VLOOKUP($A37,Часы!$A$2:$AH$33,MATCH(G$2,Часы!$A$1:$AH$1,0),0),""),"")</f>
        <v/>
      </c>
      <c r="H37" s="22" t="str">
        <f>IFERROR(IF(VLOOKUP($A37,Часы!$A$2:$AH$33,MATCH(H$2,Часы!$A$1:$AH$1,0),0),"ТО-"&amp;VLOOKUP($A37,Часы!$A$2:$AH$33,MATCH(H$2,Часы!$A$1:$AH$1,0),0),""),"")</f>
        <v/>
      </c>
      <c r="I37" s="22" t="str">
        <f>IFERROR(IF(VLOOKUP($A37,Часы!$A$2:$AH$33,MATCH(I$2,Часы!$A$1:$AH$1,0),0),"ТО-"&amp;VLOOKUP($A37,Часы!$A$2:$AH$33,MATCH(I$2,Часы!$A$1:$AH$1,0),0),""),"")</f>
        <v/>
      </c>
      <c r="J37" s="22" t="str">
        <f>IFERROR(IF(VLOOKUP($A37,Часы!$A$2:$AH$33,MATCH(J$2,Часы!$A$1:$AH$1,0),0),"ТО-"&amp;VLOOKUP($A37,Часы!$A$2:$AH$33,MATCH(J$2,Часы!$A$1:$AH$1,0),0),""),"")</f>
        <v/>
      </c>
      <c r="K37" s="22" t="str">
        <f>IFERROR(IF(VLOOKUP($A37,Часы!$A$2:$AH$33,MATCH(K$2,Часы!$A$1:$AH$1,0),0),"ТО-"&amp;VLOOKUP($A37,Часы!$A$2:$AH$33,MATCH(K$2,Часы!$A$1:$AH$1,0),0),""),"")</f>
        <v/>
      </c>
      <c r="L37" s="22" t="str">
        <f>IFERROR(IF(VLOOKUP($A37,Часы!$A$2:$AH$33,MATCH(L$2,Часы!$A$1:$AH$1,0),0),"ТО-"&amp;VLOOKUP($A37,Часы!$A$2:$AH$33,MATCH(L$2,Часы!$A$1:$AH$1,0),0),""),"")</f>
        <v/>
      </c>
      <c r="M37" s="22" t="str">
        <f>IFERROR(IF(VLOOKUP($A37,Часы!$A$2:$AH$33,MATCH(M$2,Часы!$A$1:$AH$1,0),0),"ТО-"&amp;VLOOKUP($A37,Часы!$A$2:$AH$33,MATCH(M$2,Часы!$A$1:$AH$1,0),0),""),"")</f>
        <v/>
      </c>
      <c r="N37" s="22" t="str">
        <f>IFERROR(IF(VLOOKUP($A37,Часы!$A$2:$AH$33,MATCH(N$2,Часы!$A$1:$AH$1,0),0),"ТО-"&amp;VLOOKUP($A37,Часы!$A$2:$AH$33,MATCH(N$2,Часы!$A$1:$AH$1,0),0),""),"")</f>
        <v/>
      </c>
      <c r="O37" s="22" t="str">
        <f>IFERROR(IF(VLOOKUP($A37,Часы!$A$2:$AH$33,MATCH(O$2,Часы!$A$1:$AH$1,0),0),"ТО-"&amp;VLOOKUP($A37,Часы!$A$2:$AH$33,MATCH(O$2,Часы!$A$1:$AH$1,0),0),""),"")</f>
        <v/>
      </c>
      <c r="P37" s="22" t="str">
        <f>IFERROR(IF(VLOOKUP($A37,Часы!$A$2:$AH$33,MATCH(P$2,Часы!$A$1:$AH$1,0),0),"ТО-"&amp;VLOOKUP($A37,Часы!$A$2:$AH$33,MATCH(P$2,Часы!$A$1:$AH$1,0),0),""),"")</f>
        <v/>
      </c>
      <c r="Q37" s="22" t="str">
        <f>IFERROR(IF(VLOOKUP($A37,Часы!$A$2:$AH$33,MATCH(Q$2,Часы!$A$1:$AH$1,0),0),"ТО-"&amp;VLOOKUP($A37,Часы!$A$2:$AH$33,MATCH(Q$2,Часы!$A$1:$AH$1,0),0),""),"")</f>
        <v/>
      </c>
      <c r="R37" s="23" t="str">
        <f t="shared" si="0"/>
        <v xml:space="preserve"> </v>
      </c>
    </row>
    <row r="38" spans="1:18" x14ac:dyDescent="0.25">
      <c r="A38" s="21" t="str">
        <f t="array" ref="A38">IFERROR(INDEX(Часы!$A$2:$A$33,SMALL(IF(Часы!$AI$2:$AI$33,ROW(Часы!$A$2:$A$33)-1),ROW(Часы!#REF!))),"")</f>
        <v/>
      </c>
      <c r="B38" s="22" t="str">
        <f>IFERROR(IF(VLOOKUP($A38,Часы!$A$2:$AH$33,MATCH(B$2,Часы!$A$1:$AH$1,0),0),"ТО-"&amp;VLOOKUP($A38,Часы!$A$2:$AH$33,MATCH(B$2,Часы!$A$1:$AH$1,0),0),""),"")</f>
        <v/>
      </c>
      <c r="C38" s="22" t="str">
        <f>IFERROR(IF(VLOOKUP($A38,Часы!$A$2:$AH$33,MATCH(C$2,Часы!$A$1:$AH$1,0),0),"ТО-"&amp;VLOOKUP($A38,Часы!$A$2:$AH$33,MATCH(C$2,Часы!$A$1:$AH$1,0),0),""),"")</f>
        <v/>
      </c>
      <c r="D38" s="22" t="str">
        <f>IFERROR(IF(VLOOKUP($A38,Часы!$A$2:$AH$33,MATCH(D$2,Часы!$A$1:$AH$1,0),0),"ТО-"&amp;VLOOKUP($A38,Часы!$A$2:$AH$33,MATCH(D$2,Часы!$A$1:$AH$1,0),0),""),"")</f>
        <v/>
      </c>
      <c r="E38" s="22" t="str">
        <f>IFERROR(IF(VLOOKUP($A38,Часы!$A$2:$AH$33,MATCH(E$2,Часы!$A$1:$AH$1,0),0),"ТО-"&amp;VLOOKUP($A38,Часы!$A$2:$AH$33,MATCH(E$2,Часы!$A$1:$AH$1,0),0),""),"")</f>
        <v/>
      </c>
      <c r="F38" s="22" t="str">
        <f>IFERROR(IF(VLOOKUP($A38,Часы!$A$2:$AH$33,MATCH(F$2,Часы!$A$1:$AH$1,0),0),"ТО-"&amp;VLOOKUP($A38,Часы!$A$2:$AH$33,MATCH(F$2,Часы!$A$1:$AH$1,0),0),""),"")</f>
        <v/>
      </c>
      <c r="G38" s="22" t="str">
        <f>IFERROR(IF(VLOOKUP($A38,Часы!$A$2:$AH$33,MATCH(G$2,Часы!$A$1:$AH$1,0),0),"ТО-"&amp;VLOOKUP($A38,Часы!$A$2:$AH$33,MATCH(G$2,Часы!$A$1:$AH$1,0),0),""),"")</f>
        <v/>
      </c>
      <c r="H38" s="22" t="str">
        <f>IFERROR(IF(VLOOKUP($A38,Часы!$A$2:$AH$33,MATCH(H$2,Часы!$A$1:$AH$1,0),0),"ТО-"&amp;VLOOKUP($A38,Часы!$A$2:$AH$33,MATCH(H$2,Часы!$A$1:$AH$1,0),0),""),"")</f>
        <v/>
      </c>
      <c r="I38" s="22" t="str">
        <f>IFERROR(IF(VLOOKUP($A38,Часы!$A$2:$AH$33,MATCH(I$2,Часы!$A$1:$AH$1,0),0),"ТО-"&amp;VLOOKUP($A38,Часы!$A$2:$AH$33,MATCH(I$2,Часы!$A$1:$AH$1,0),0),""),"")</f>
        <v/>
      </c>
      <c r="J38" s="22" t="str">
        <f>IFERROR(IF(VLOOKUP($A38,Часы!$A$2:$AH$33,MATCH(J$2,Часы!$A$1:$AH$1,0),0),"ТО-"&amp;VLOOKUP($A38,Часы!$A$2:$AH$33,MATCH(J$2,Часы!$A$1:$AH$1,0),0),""),"")</f>
        <v/>
      </c>
      <c r="K38" s="22" t="str">
        <f>IFERROR(IF(VLOOKUP($A38,Часы!$A$2:$AH$33,MATCH(K$2,Часы!$A$1:$AH$1,0),0),"ТО-"&amp;VLOOKUP($A38,Часы!$A$2:$AH$33,MATCH(K$2,Часы!$A$1:$AH$1,0),0),""),"")</f>
        <v/>
      </c>
      <c r="L38" s="22" t="str">
        <f>IFERROR(IF(VLOOKUP($A38,Часы!$A$2:$AH$33,MATCH(L$2,Часы!$A$1:$AH$1,0),0),"ТО-"&amp;VLOOKUP($A38,Часы!$A$2:$AH$33,MATCH(L$2,Часы!$A$1:$AH$1,0),0),""),"")</f>
        <v/>
      </c>
      <c r="M38" s="22" t="str">
        <f>IFERROR(IF(VLOOKUP($A38,Часы!$A$2:$AH$33,MATCH(M$2,Часы!$A$1:$AH$1,0),0),"ТО-"&amp;VLOOKUP($A38,Часы!$A$2:$AH$33,MATCH(M$2,Часы!$A$1:$AH$1,0),0),""),"")</f>
        <v/>
      </c>
      <c r="N38" s="22" t="str">
        <f>IFERROR(IF(VLOOKUP($A38,Часы!$A$2:$AH$33,MATCH(N$2,Часы!$A$1:$AH$1,0),0),"ТО-"&amp;VLOOKUP($A38,Часы!$A$2:$AH$33,MATCH(N$2,Часы!$A$1:$AH$1,0),0),""),"")</f>
        <v/>
      </c>
      <c r="O38" s="22" t="str">
        <f>IFERROR(IF(VLOOKUP($A38,Часы!$A$2:$AH$33,MATCH(O$2,Часы!$A$1:$AH$1,0),0),"ТО-"&amp;VLOOKUP($A38,Часы!$A$2:$AH$33,MATCH(O$2,Часы!$A$1:$AH$1,0),0),""),"")</f>
        <v/>
      </c>
      <c r="P38" s="22" t="str">
        <f>IFERROR(IF(VLOOKUP($A38,Часы!$A$2:$AH$33,MATCH(P$2,Часы!$A$1:$AH$1,0),0),"ТО-"&amp;VLOOKUP($A38,Часы!$A$2:$AH$33,MATCH(P$2,Часы!$A$1:$AH$1,0),0),""),"")</f>
        <v/>
      </c>
      <c r="Q38" s="22" t="str">
        <f>IFERROR(IF(VLOOKUP($A38,Часы!$A$2:$AH$33,MATCH(Q$2,Часы!$A$1:$AH$1,0),0),"ТО-"&amp;VLOOKUP($A38,Часы!$A$2:$AH$33,MATCH(Q$2,Часы!$A$1:$AH$1,0),0),""),"")</f>
        <v/>
      </c>
      <c r="R38" s="23" t="str">
        <f t="shared" si="0"/>
        <v xml:space="preserve"> </v>
      </c>
    </row>
    <row r="39" spans="1:18" x14ac:dyDescent="0.25">
      <c r="A39" s="21" t="str">
        <f t="array" ref="A39">IFERROR(INDEX(Часы!$A$2:$A$33,SMALL(IF(Часы!$AI$2:$AI$33,ROW(Часы!$A$2:$A$33)-1),ROW(Часы!#REF!))),"")</f>
        <v/>
      </c>
      <c r="B39" s="22" t="str">
        <f>IFERROR(IF(VLOOKUP($A39,Часы!$A$2:$AH$33,MATCH(B$2,Часы!$A$1:$AH$1,0),0),"ТО-"&amp;VLOOKUP($A39,Часы!$A$2:$AH$33,MATCH(B$2,Часы!$A$1:$AH$1,0),0),""),"")</f>
        <v/>
      </c>
      <c r="C39" s="22" t="str">
        <f>IFERROR(IF(VLOOKUP($A39,Часы!$A$2:$AH$33,MATCH(C$2,Часы!$A$1:$AH$1,0),0),"ТО-"&amp;VLOOKUP($A39,Часы!$A$2:$AH$33,MATCH(C$2,Часы!$A$1:$AH$1,0),0),""),"")</f>
        <v/>
      </c>
      <c r="D39" s="22" t="str">
        <f>IFERROR(IF(VLOOKUP($A39,Часы!$A$2:$AH$33,MATCH(D$2,Часы!$A$1:$AH$1,0),0),"ТО-"&amp;VLOOKUP($A39,Часы!$A$2:$AH$33,MATCH(D$2,Часы!$A$1:$AH$1,0),0),""),"")</f>
        <v/>
      </c>
      <c r="E39" s="22" t="str">
        <f>IFERROR(IF(VLOOKUP($A39,Часы!$A$2:$AH$33,MATCH(E$2,Часы!$A$1:$AH$1,0),0),"ТО-"&amp;VLOOKUP($A39,Часы!$A$2:$AH$33,MATCH(E$2,Часы!$A$1:$AH$1,0),0),""),"")</f>
        <v/>
      </c>
      <c r="F39" s="22" t="str">
        <f>IFERROR(IF(VLOOKUP($A39,Часы!$A$2:$AH$33,MATCH(F$2,Часы!$A$1:$AH$1,0),0),"ТО-"&amp;VLOOKUP($A39,Часы!$A$2:$AH$33,MATCH(F$2,Часы!$A$1:$AH$1,0),0),""),"")</f>
        <v/>
      </c>
      <c r="G39" s="22" t="str">
        <f>IFERROR(IF(VLOOKUP($A39,Часы!$A$2:$AH$33,MATCH(G$2,Часы!$A$1:$AH$1,0),0),"ТО-"&amp;VLOOKUP($A39,Часы!$A$2:$AH$33,MATCH(G$2,Часы!$A$1:$AH$1,0),0),""),"")</f>
        <v/>
      </c>
      <c r="H39" s="22" t="str">
        <f>IFERROR(IF(VLOOKUP($A39,Часы!$A$2:$AH$33,MATCH(H$2,Часы!$A$1:$AH$1,0),0),"ТО-"&amp;VLOOKUP($A39,Часы!$A$2:$AH$33,MATCH(H$2,Часы!$A$1:$AH$1,0),0),""),"")</f>
        <v/>
      </c>
      <c r="I39" s="22" t="str">
        <f>IFERROR(IF(VLOOKUP($A39,Часы!$A$2:$AH$33,MATCH(I$2,Часы!$A$1:$AH$1,0),0),"ТО-"&amp;VLOOKUP($A39,Часы!$A$2:$AH$33,MATCH(I$2,Часы!$A$1:$AH$1,0),0),""),"")</f>
        <v/>
      </c>
      <c r="J39" s="22" t="str">
        <f>IFERROR(IF(VLOOKUP($A39,Часы!$A$2:$AH$33,MATCH(J$2,Часы!$A$1:$AH$1,0),0),"ТО-"&amp;VLOOKUP($A39,Часы!$A$2:$AH$33,MATCH(J$2,Часы!$A$1:$AH$1,0),0),""),"")</f>
        <v/>
      </c>
      <c r="K39" s="22" t="str">
        <f>IFERROR(IF(VLOOKUP($A39,Часы!$A$2:$AH$33,MATCH(K$2,Часы!$A$1:$AH$1,0),0),"ТО-"&amp;VLOOKUP($A39,Часы!$A$2:$AH$33,MATCH(K$2,Часы!$A$1:$AH$1,0),0),""),"")</f>
        <v/>
      </c>
      <c r="L39" s="22" t="str">
        <f>IFERROR(IF(VLOOKUP($A39,Часы!$A$2:$AH$33,MATCH(L$2,Часы!$A$1:$AH$1,0),0),"ТО-"&amp;VLOOKUP($A39,Часы!$A$2:$AH$33,MATCH(L$2,Часы!$A$1:$AH$1,0),0),""),"")</f>
        <v/>
      </c>
      <c r="M39" s="22" t="str">
        <f>IFERROR(IF(VLOOKUP($A39,Часы!$A$2:$AH$33,MATCH(M$2,Часы!$A$1:$AH$1,0),0),"ТО-"&amp;VLOOKUP($A39,Часы!$A$2:$AH$33,MATCH(M$2,Часы!$A$1:$AH$1,0),0),""),"")</f>
        <v/>
      </c>
      <c r="N39" s="22" t="str">
        <f>IFERROR(IF(VLOOKUP($A39,Часы!$A$2:$AH$33,MATCH(N$2,Часы!$A$1:$AH$1,0),0),"ТО-"&amp;VLOOKUP($A39,Часы!$A$2:$AH$33,MATCH(N$2,Часы!$A$1:$AH$1,0),0),""),"")</f>
        <v/>
      </c>
      <c r="O39" s="22" t="str">
        <f>IFERROR(IF(VLOOKUP($A39,Часы!$A$2:$AH$33,MATCH(O$2,Часы!$A$1:$AH$1,0),0),"ТО-"&amp;VLOOKUP($A39,Часы!$A$2:$AH$33,MATCH(O$2,Часы!$A$1:$AH$1,0),0),""),"")</f>
        <v/>
      </c>
      <c r="P39" s="22" t="str">
        <f>IFERROR(IF(VLOOKUP($A39,Часы!$A$2:$AH$33,MATCH(P$2,Часы!$A$1:$AH$1,0),0),"ТО-"&amp;VLOOKUP($A39,Часы!$A$2:$AH$33,MATCH(P$2,Часы!$A$1:$AH$1,0),0),""),"")</f>
        <v/>
      </c>
      <c r="Q39" s="22" t="str">
        <f>IFERROR(IF(VLOOKUP($A39,Часы!$A$2:$AH$33,MATCH(Q$2,Часы!$A$1:$AH$1,0),0),"ТО-"&amp;VLOOKUP($A39,Часы!$A$2:$AH$33,MATCH(Q$2,Часы!$A$1:$AH$1,0),0),""),"")</f>
        <v/>
      </c>
      <c r="R39" s="23" t="str">
        <f t="shared" si="0"/>
        <v xml:space="preserve"> </v>
      </c>
    </row>
    <row r="40" spans="1:18" x14ac:dyDescent="0.25">
      <c r="A40" s="21" t="str">
        <f t="array" ref="A40">IFERROR(INDEX(Часы!$A$2:$A$33,SMALL(IF(Часы!$AI$2:$AI$33,ROW(Часы!$A$2:$A$33)-1),ROW(Часы!#REF!))),"")</f>
        <v/>
      </c>
      <c r="B40" s="22" t="str">
        <f>IFERROR(IF(VLOOKUP($A40,Часы!$A$2:$AH$33,MATCH(B$2,Часы!$A$1:$AH$1,0),0),"ТО-"&amp;VLOOKUP($A40,Часы!$A$2:$AH$33,MATCH(B$2,Часы!$A$1:$AH$1,0),0),""),"")</f>
        <v/>
      </c>
      <c r="C40" s="22" t="str">
        <f>IFERROR(IF(VLOOKUP($A40,Часы!$A$2:$AH$33,MATCH(C$2,Часы!$A$1:$AH$1,0),0),"ТО-"&amp;VLOOKUP($A40,Часы!$A$2:$AH$33,MATCH(C$2,Часы!$A$1:$AH$1,0),0),""),"")</f>
        <v/>
      </c>
      <c r="D40" s="22" t="str">
        <f>IFERROR(IF(VLOOKUP($A40,Часы!$A$2:$AH$33,MATCH(D$2,Часы!$A$1:$AH$1,0),0),"ТО-"&amp;VLOOKUP($A40,Часы!$A$2:$AH$33,MATCH(D$2,Часы!$A$1:$AH$1,0),0),""),"")</f>
        <v/>
      </c>
      <c r="E40" s="22" t="str">
        <f>IFERROR(IF(VLOOKUP($A40,Часы!$A$2:$AH$33,MATCH(E$2,Часы!$A$1:$AH$1,0),0),"ТО-"&amp;VLOOKUP($A40,Часы!$A$2:$AH$33,MATCH(E$2,Часы!$A$1:$AH$1,0),0),""),"")</f>
        <v/>
      </c>
      <c r="F40" s="22" t="str">
        <f>IFERROR(IF(VLOOKUP($A40,Часы!$A$2:$AH$33,MATCH(F$2,Часы!$A$1:$AH$1,0),0),"ТО-"&amp;VLOOKUP($A40,Часы!$A$2:$AH$33,MATCH(F$2,Часы!$A$1:$AH$1,0),0),""),"")</f>
        <v/>
      </c>
      <c r="G40" s="22" t="str">
        <f>IFERROR(IF(VLOOKUP($A40,Часы!$A$2:$AH$33,MATCH(G$2,Часы!$A$1:$AH$1,0),0),"ТО-"&amp;VLOOKUP($A40,Часы!$A$2:$AH$33,MATCH(G$2,Часы!$A$1:$AH$1,0),0),""),"")</f>
        <v/>
      </c>
      <c r="H40" s="22" t="str">
        <f>IFERROR(IF(VLOOKUP($A40,Часы!$A$2:$AH$33,MATCH(H$2,Часы!$A$1:$AH$1,0),0),"ТО-"&amp;VLOOKUP($A40,Часы!$A$2:$AH$33,MATCH(H$2,Часы!$A$1:$AH$1,0),0),""),"")</f>
        <v/>
      </c>
      <c r="I40" s="22" t="str">
        <f>IFERROR(IF(VLOOKUP($A40,Часы!$A$2:$AH$33,MATCH(I$2,Часы!$A$1:$AH$1,0),0),"ТО-"&amp;VLOOKUP($A40,Часы!$A$2:$AH$33,MATCH(I$2,Часы!$A$1:$AH$1,0),0),""),"")</f>
        <v/>
      </c>
      <c r="J40" s="22" t="str">
        <f>IFERROR(IF(VLOOKUP($A40,Часы!$A$2:$AH$33,MATCH(J$2,Часы!$A$1:$AH$1,0),0),"ТО-"&amp;VLOOKUP($A40,Часы!$A$2:$AH$33,MATCH(J$2,Часы!$A$1:$AH$1,0),0),""),"")</f>
        <v/>
      </c>
      <c r="K40" s="22" t="str">
        <f>IFERROR(IF(VLOOKUP($A40,Часы!$A$2:$AH$33,MATCH(K$2,Часы!$A$1:$AH$1,0),0),"ТО-"&amp;VLOOKUP($A40,Часы!$A$2:$AH$33,MATCH(K$2,Часы!$A$1:$AH$1,0),0),""),"")</f>
        <v/>
      </c>
      <c r="L40" s="22" t="str">
        <f>IFERROR(IF(VLOOKUP($A40,Часы!$A$2:$AH$33,MATCH(L$2,Часы!$A$1:$AH$1,0),0),"ТО-"&amp;VLOOKUP($A40,Часы!$A$2:$AH$33,MATCH(L$2,Часы!$A$1:$AH$1,0),0),""),"")</f>
        <v/>
      </c>
      <c r="M40" s="22" t="str">
        <f>IFERROR(IF(VLOOKUP($A40,Часы!$A$2:$AH$33,MATCH(M$2,Часы!$A$1:$AH$1,0),0),"ТО-"&amp;VLOOKUP($A40,Часы!$A$2:$AH$33,MATCH(M$2,Часы!$A$1:$AH$1,0),0),""),"")</f>
        <v/>
      </c>
      <c r="N40" s="22" t="str">
        <f>IFERROR(IF(VLOOKUP($A40,Часы!$A$2:$AH$33,MATCH(N$2,Часы!$A$1:$AH$1,0),0),"ТО-"&amp;VLOOKUP($A40,Часы!$A$2:$AH$33,MATCH(N$2,Часы!$A$1:$AH$1,0),0),""),"")</f>
        <v/>
      </c>
      <c r="O40" s="22" t="str">
        <f>IFERROR(IF(VLOOKUP($A40,Часы!$A$2:$AH$33,MATCH(O$2,Часы!$A$1:$AH$1,0),0),"ТО-"&amp;VLOOKUP($A40,Часы!$A$2:$AH$33,MATCH(O$2,Часы!$A$1:$AH$1,0),0),""),"")</f>
        <v/>
      </c>
      <c r="P40" s="22" t="str">
        <f>IFERROR(IF(VLOOKUP($A40,Часы!$A$2:$AH$33,MATCH(P$2,Часы!$A$1:$AH$1,0),0),"ТО-"&amp;VLOOKUP($A40,Часы!$A$2:$AH$33,MATCH(P$2,Часы!$A$1:$AH$1,0),0),""),"")</f>
        <v/>
      </c>
      <c r="Q40" s="22" t="str">
        <f>IFERROR(IF(VLOOKUP($A40,Часы!$A$2:$AH$33,MATCH(Q$2,Часы!$A$1:$AH$1,0),0),"ТО-"&amp;VLOOKUP($A40,Часы!$A$2:$AH$33,MATCH(Q$2,Часы!$A$1:$AH$1,0),0),""),"")</f>
        <v/>
      </c>
      <c r="R40" s="23" t="str">
        <f t="shared" si="0"/>
        <v xml:space="preserve"> </v>
      </c>
    </row>
    <row r="41" spans="1:18" x14ac:dyDescent="0.25">
      <c r="A41" s="21" t="str">
        <f t="array" ref="A41">IFERROR(INDEX(Часы!$A$2:$A$33,SMALL(IF(Часы!$AI$2:$AI$33,ROW(Часы!$A$2:$A$33)-1),ROW(Часы!#REF!))),"")</f>
        <v/>
      </c>
      <c r="B41" s="22" t="str">
        <f>IFERROR(IF(VLOOKUP($A41,Часы!$A$2:$AH$33,MATCH(B$2,Часы!$A$1:$AH$1,0),0),"ТО-"&amp;VLOOKUP($A41,Часы!$A$2:$AH$33,MATCH(B$2,Часы!$A$1:$AH$1,0),0),""),"")</f>
        <v/>
      </c>
      <c r="C41" s="22" t="str">
        <f>IFERROR(IF(VLOOKUP($A41,Часы!$A$2:$AH$33,MATCH(C$2,Часы!$A$1:$AH$1,0),0),"ТО-"&amp;VLOOKUP($A41,Часы!$A$2:$AH$33,MATCH(C$2,Часы!$A$1:$AH$1,0),0),""),"")</f>
        <v/>
      </c>
      <c r="D41" s="22" t="str">
        <f>IFERROR(IF(VLOOKUP($A41,Часы!$A$2:$AH$33,MATCH(D$2,Часы!$A$1:$AH$1,0),0),"ТО-"&amp;VLOOKUP($A41,Часы!$A$2:$AH$33,MATCH(D$2,Часы!$A$1:$AH$1,0),0),""),"")</f>
        <v/>
      </c>
      <c r="E41" s="22" t="str">
        <f>IFERROR(IF(VLOOKUP($A41,Часы!$A$2:$AH$33,MATCH(E$2,Часы!$A$1:$AH$1,0),0),"ТО-"&amp;VLOOKUP($A41,Часы!$A$2:$AH$33,MATCH(E$2,Часы!$A$1:$AH$1,0),0),""),"")</f>
        <v/>
      </c>
      <c r="F41" s="22" t="str">
        <f>IFERROR(IF(VLOOKUP($A41,Часы!$A$2:$AH$33,MATCH(F$2,Часы!$A$1:$AH$1,0),0),"ТО-"&amp;VLOOKUP($A41,Часы!$A$2:$AH$33,MATCH(F$2,Часы!$A$1:$AH$1,0),0),""),"")</f>
        <v/>
      </c>
      <c r="G41" s="22" t="str">
        <f>IFERROR(IF(VLOOKUP($A41,Часы!$A$2:$AH$33,MATCH(G$2,Часы!$A$1:$AH$1,0),0),"ТО-"&amp;VLOOKUP($A41,Часы!$A$2:$AH$33,MATCH(G$2,Часы!$A$1:$AH$1,0),0),""),"")</f>
        <v/>
      </c>
      <c r="H41" s="22" t="str">
        <f>IFERROR(IF(VLOOKUP($A41,Часы!$A$2:$AH$33,MATCH(H$2,Часы!$A$1:$AH$1,0),0),"ТО-"&amp;VLOOKUP($A41,Часы!$A$2:$AH$33,MATCH(H$2,Часы!$A$1:$AH$1,0),0),""),"")</f>
        <v/>
      </c>
      <c r="I41" s="22" t="str">
        <f>IFERROR(IF(VLOOKUP($A41,Часы!$A$2:$AH$33,MATCH(I$2,Часы!$A$1:$AH$1,0),0),"ТО-"&amp;VLOOKUP($A41,Часы!$A$2:$AH$33,MATCH(I$2,Часы!$A$1:$AH$1,0),0),""),"")</f>
        <v/>
      </c>
      <c r="J41" s="22" t="str">
        <f>IFERROR(IF(VLOOKUP($A41,Часы!$A$2:$AH$33,MATCH(J$2,Часы!$A$1:$AH$1,0),0),"ТО-"&amp;VLOOKUP($A41,Часы!$A$2:$AH$33,MATCH(J$2,Часы!$A$1:$AH$1,0),0),""),"")</f>
        <v/>
      </c>
      <c r="K41" s="22" t="str">
        <f>IFERROR(IF(VLOOKUP($A41,Часы!$A$2:$AH$33,MATCH(K$2,Часы!$A$1:$AH$1,0),0),"ТО-"&amp;VLOOKUP($A41,Часы!$A$2:$AH$33,MATCH(K$2,Часы!$A$1:$AH$1,0),0),""),"")</f>
        <v/>
      </c>
      <c r="L41" s="22" t="str">
        <f>IFERROR(IF(VLOOKUP($A41,Часы!$A$2:$AH$33,MATCH(L$2,Часы!$A$1:$AH$1,0),0),"ТО-"&amp;VLOOKUP($A41,Часы!$A$2:$AH$33,MATCH(L$2,Часы!$A$1:$AH$1,0),0),""),"")</f>
        <v/>
      </c>
      <c r="M41" s="22" t="str">
        <f>IFERROR(IF(VLOOKUP($A41,Часы!$A$2:$AH$33,MATCH(M$2,Часы!$A$1:$AH$1,0),0),"ТО-"&amp;VLOOKUP($A41,Часы!$A$2:$AH$33,MATCH(M$2,Часы!$A$1:$AH$1,0),0),""),"")</f>
        <v/>
      </c>
      <c r="N41" s="22" t="str">
        <f>IFERROR(IF(VLOOKUP($A41,Часы!$A$2:$AH$33,MATCH(N$2,Часы!$A$1:$AH$1,0),0),"ТО-"&amp;VLOOKUP($A41,Часы!$A$2:$AH$33,MATCH(N$2,Часы!$A$1:$AH$1,0),0),""),"")</f>
        <v/>
      </c>
      <c r="O41" s="22" t="str">
        <f>IFERROR(IF(VLOOKUP($A41,Часы!$A$2:$AH$33,MATCH(O$2,Часы!$A$1:$AH$1,0),0),"ТО-"&amp;VLOOKUP($A41,Часы!$A$2:$AH$33,MATCH(O$2,Часы!$A$1:$AH$1,0),0),""),"")</f>
        <v/>
      </c>
      <c r="P41" s="22" t="str">
        <f>IFERROR(IF(VLOOKUP($A41,Часы!$A$2:$AH$33,MATCH(P$2,Часы!$A$1:$AH$1,0),0),"ТО-"&amp;VLOOKUP($A41,Часы!$A$2:$AH$33,MATCH(P$2,Часы!$A$1:$AH$1,0),0),""),"")</f>
        <v/>
      </c>
      <c r="Q41" s="22" t="str">
        <f>IFERROR(IF(VLOOKUP($A41,Часы!$A$2:$AH$33,MATCH(Q$2,Часы!$A$1:$AH$1,0),0),"ТО-"&amp;VLOOKUP($A41,Часы!$A$2:$AH$33,MATCH(Q$2,Часы!$A$1:$AH$1,0),0),""),"")</f>
        <v/>
      </c>
      <c r="R41" s="23" t="str">
        <f t="shared" si="0"/>
        <v xml:space="preserve"> </v>
      </c>
    </row>
    <row r="42" spans="1:18" x14ac:dyDescent="0.25">
      <c r="A42" s="21" t="str">
        <f t="array" ref="A42">IFERROR(INDEX(Часы!$A$2:$A$33,SMALL(IF(Часы!$AI$2:$AI$33,ROW(Часы!$A$2:$A$33)-1),ROW(Часы!#REF!))),"")</f>
        <v/>
      </c>
      <c r="B42" s="22" t="str">
        <f>IFERROR(IF(VLOOKUP($A42,Часы!$A$2:$AH$33,MATCH(B$2,Часы!$A$1:$AH$1,0),0),"ТО-"&amp;VLOOKUP($A42,Часы!$A$2:$AH$33,MATCH(B$2,Часы!$A$1:$AH$1,0),0),""),"")</f>
        <v/>
      </c>
      <c r="C42" s="22" t="str">
        <f>IFERROR(IF(VLOOKUP($A42,Часы!$A$2:$AH$33,MATCH(C$2,Часы!$A$1:$AH$1,0),0),"ТО-"&amp;VLOOKUP($A42,Часы!$A$2:$AH$33,MATCH(C$2,Часы!$A$1:$AH$1,0),0),""),"")</f>
        <v/>
      </c>
      <c r="D42" s="22" t="str">
        <f>IFERROR(IF(VLOOKUP($A42,Часы!$A$2:$AH$33,MATCH(D$2,Часы!$A$1:$AH$1,0),0),"ТО-"&amp;VLOOKUP($A42,Часы!$A$2:$AH$33,MATCH(D$2,Часы!$A$1:$AH$1,0),0),""),"")</f>
        <v/>
      </c>
      <c r="E42" s="22" t="str">
        <f>IFERROR(IF(VLOOKUP($A42,Часы!$A$2:$AH$33,MATCH(E$2,Часы!$A$1:$AH$1,0),0),"ТО-"&amp;VLOOKUP($A42,Часы!$A$2:$AH$33,MATCH(E$2,Часы!$A$1:$AH$1,0),0),""),"")</f>
        <v/>
      </c>
      <c r="F42" s="22" t="str">
        <f>IFERROR(IF(VLOOKUP($A42,Часы!$A$2:$AH$33,MATCH(F$2,Часы!$A$1:$AH$1,0),0),"ТО-"&amp;VLOOKUP($A42,Часы!$A$2:$AH$33,MATCH(F$2,Часы!$A$1:$AH$1,0),0),""),"")</f>
        <v/>
      </c>
      <c r="G42" s="22" t="str">
        <f>IFERROR(IF(VLOOKUP($A42,Часы!$A$2:$AH$33,MATCH(G$2,Часы!$A$1:$AH$1,0),0),"ТО-"&amp;VLOOKUP($A42,Часы!$A$2:$AH$33,MATCH(G$2,Часы!$A$1:$AH$1,0),0),""),"")</f>
        <v/>
      </c>
      <c r="H42" s="22" t="str">
        <f>IFERROR(IF(VLOOKUP($A42,Часы!$A$2:$AH$33,MATCH(H$2,Часы!$A$1:$AH$1,0),0),"ТО-"&amp;VLOOKUP($A42,Часы!$A$2:$AH$33,MATCH(H$2,Часы!$A$1:$AH$1,0),0),""),"")</f>
        <v/>
      </c>
      <c r="I42" s="22" t="str">
        <f>IFERROR(IF(VLOOKUP($A42,Часы!$A$2:$AH$33,MATCH(I$2,Часы!$A$1:$AH$1,0),0),"ТО-"&amp;VLOOKUP($A42,Часы!$A$2:$AH$33,MATCH(I$2,Часы!$A$1:$AH$1,0),0),""),"")</f>
        <v/>
      </c>
      <c r="J42" s="22" t="str">
        <f>IFERROR(IF(VLOOKUP($A42,Часы!$A$2:$AH$33,MATCH(J$2,Часы!$A$1:$AH$1,0),0),"ТО-"&amp;VLOOKUP($A42,Часы!$A$2:$AH$33,MATCH(J$2,Часы!$A$1:$AH$1,0),0),""),"")</f>
        <v/>
      </c>
      <c r="K42" s="22" t="str">
        <f>IFERROR(IF(VLOOKUP($A42,Часы!$A$2:$AH$33,MATCH(K$2,Часы!$A$1:$AH$1,0),0),"ТО-"&amp;VLOOKUP($A42,Часы!$A$2:$AH$33,MATCH(K$2,Часы!$A$1:$AH$1,0),0),""),"")</f>
        <v/>
      </c>
      <c r="L42" s="22" t="str">
        <f>IFERROR(IF(VLOOKUP($A42,Часы!$A$2:$AH$33,MATCH(L$2,Часы!$A$1:$AH$1,0),0),"ТО-"&amp;VLOOKUP($A42,Часы!$A$2:$AH$33,MATCH(L$2,Часы!$A$1:$AH$1,0),0),""),"")</f>
        <v/>
      </c>
      <c r="M42" s="22" t="str">
        <f>IFERROR(IF(VLOOKUP($A42,Часы!$A$2:$AH$33,MATCH(M$2,Часы!$A$1:$AH$1,0),0),"ТО-"&amp;VLOOKUP($A42,Часы!$A$2:$AH$33,MATCH(M$2,Часы!$A$1:$AH$1,0),0),""),"")</f>
        <v/>
      </c>
      <c r="N42" s="22" t="str">
        <f>IFERROR(IF(VLOOKUP($A42,Часы!$A$2:$AH$33,MATCH(N$2,Часы!$A$1:$AH$1,0),0),"ТО-"&amp;VLOOKUP($A42,Часы!$A$2:$AH$33,MATCH(N$2,Часы!$A$1:$AH$1,0),0),""),"")</f>
        <v/>
      </c>
      <c r="O42" s="22" t="str">
        <f>IFERROR(IF(VLOOKUP($A42,Часы!$A$2:$AH$33,MATCH(O$2,Часы!$A$1:$AH$1,0),0),"ТО-"&amp;VLOOKUP($A42,Часы!$A$2:$AH$33,MATCH(O$2,Часы!$A$1:$AH$1,0),0),""),"")</f>
        <v/>
      </c>
      <c r="P42" s="22" t="str">
        <f>IFERROR(IF(VLOOKUP($A42,Часы!$A$2:$AH$33,MATCH(P$2,Часы!$A$1:$AH$1,0),0),"ТО-"&amp;VLOOKUP($A42,Часы!$A$2:$AH$33,MATCH(P$2,Часы!$A$1:$AH$1,0),0),""),"")</f>
        <v/>
      </c>
      <c r="Q42" s="22" t="str">
        <f>IFERROR(IF(VLOOKUP($A42,Часы!$A$2:$AH$33,MATCH(Q$2,Часы!$A$1:$AH$1,0),0),"ТО-"&amp;VLOOKUP($A42,Часы!$A$2:$AH$33,MATCH(Q$2,Часы!$A$1:$AH$1,0),0),""),"")</f>
        <v/>
      </c>
      <c r="R42" s="23" t="str">
        <f t="shared" si="0"/>
        <v xml:space="preserve"> </v>
      </c>
    </row>
    <row r="43" spans="1:18" x14ac:dyDescent="0.25">
      <c r="A43" s="21" t="str">
        <f t="array" ref="A43">IFERROR(INDEX(Часы!$A$2:$A$33,SMALL(IF(Часы!$AI$2:$AI$33,ROW(Часы!$A$2:$A$33)-1),ROW(Часы!#REF!))),"")</f>
        <v/>
      </c>
      <c r="B43" s="22" t="str">
        <f>IFERROR(IF(VLOOKUP($A43,Часы!$A$2:$AH$33,MATCH(B$2,Часы!$A$1:$AH$1,0),0),"ТО-"&amp;VLOOKUP($A43,Часы!$A$2:$AH$33,MATCH(B$2,Часы!$A$1:$AH$1,0),0),""),"")</f>
        <v/>
      </c>
      <c r="C43" s="22" t="str">
        <f>IFERROR(IF(VLOOKUP($A43,Часы!$A$2:$AH$33,MATCH(C$2,Часы!$A$1:$AH$1,0),0),"ТО-"&amp;VLOOKUP($A43,Часы!$A$2:$AH$33,MATCH(C$2,Часы!$A$1:$AH$1,0),0),""),"")</f>
        <v/>
      </c>
      <c r="D43" s="22" t="str">
        <f>IFERROR(IF(VLOOKUP($A43,Часы!$A$2:$AH$33,MATCH(D$2,Часы!$A$1:$AH$1,0),0),"ТО-"&amp;VLOOKUP($A43,Часы!$A$2:$AH$33,MATCH(D$2,Часы!$A$1:$AH$1,0),0),""),"")</f>
        <v/>
      </c>
      <c r="E43" s="22" t="str">
        <f>IFERROR(IF(VLOOKUP($A43,Часы!$A$2:$AH$33,MATCH(E$2,Часы!$A$1:$AH$1,0),0),"ТО-"&amp;VLOOKUP($A43,Часы!$A$2:$AH$33,MATCH(E$2,Часы!$A$1:$AH$1,0),0),""),"")</f>
        <v/>
      </c>
      <c r="F43" s="22" t="str">
        <f>IFERROR(IF(VLOOKUP($A43,Часы!$A$2:$AH$33,MATCH(F$2,Часы!$A$1:$AH$1,0),0),"ТО-"&amp;VLOOKUP($A43,Часы!$A$2:$AH$33,MATCH(F$2,Часы!$A$1:$AH$1,0),0),""),"")</f>
        <v/>
      </c>
      <c r="G43" s="22" t="str">
        <f>IFERROR(IF(VLOOKUP($A43,Часы!$A$2:$AH$33,MATCH(G$2,Часы!$A$1:$AH$1,0),0),"ТО-"&amp;VLOOKUP($A43,Часы!$A$2:$AH$33,MATCH(G$2,Часы!$A$1:$AH$1,0),0),""),"")</f>
        <v/>
      </c>
      <c r="H43" s="22" t="str">
        <f>IFERROR(IF(VLOOKUP($A43,Часы!$A$2:$AH$33,MATCH(H$2,Часы!$A$1:$AH$1,0),0),"ТО-"&amp;VLOOKUP($A43,Часы!$A$2:$AH$33,MATCH(H$2,Часы!$A$1:$AH$1,0),0),""),"")</f>
        <v/>
      </c>
      <c r="I43" s="22" t="str">
        <f>IFERROR(IF(VLOOKUP($A43,Часы!$A$2:$AH$33,MATCH(I$2,Часы!$A$1:$AH$1,0),0),"ТО-"&amp;VLOOKUP($A43,Часы!$A$2:$AH$33,MATCH(I$2,Часы!$A$1:$AH$1,0),0),""),"")</f>
        <v/>
      </c>
      <c r="J43" s="22" t="str">
        <f>IFERROR(IF(VLOOKUP($A43,Часы!$A$2:$AH$33,MATCH(J$2,Часы!$A$1:$AH$1,0),0),"ТО-"&amp;VLOOKUP($A43,Часы!$A$2:$AH$33,MATCH(J$2,Часы!$A$1:$AH$1,0),0),""),"")</f>
        <v/>
      </c>
      <c r="K43" s="22" t="str">
        <f>IFERROR(IF(VLOOKUP($A43,Часы!$A$2:$AH$33,MATCH(K$2,Часы!$A$1:$AH$1,0),0),"ТО-"&amp;VLOOKUP($A43,Часы!$A$2:$AH$33,MATCH(K$2,Часы!$A$1:$AH$1,0),0),""),"")</f>
        <v/>
      </c>
      <c r="L43" s="22" t="str">
        <f>IFERROR(IF(VLOOKUP($A43,Часы!$A$2:$AH$33,MATCH(L$2,Часы!$A$1:$AH$1,0),0),"ТО-"&amp;VLOOKUP($A43,Часы!$A$2:$AH$33,MATCH(L$2,Часы!$A$1:$AH$1,0),0),""),"")</f>
        <v/>
      </c>
      <c r="M43" s="22" t="str">
        <f>IFERROR(IF(VLOOKUP($A43,Часы!$A$2:$AH$33,MATCH(M$2,Часы!$A$1:$AH$1,0),0),"ТО-"&amp;VLOOKUP($A43,Часы!$A$2:$AH$33,MATCH(M$2,Часы!$A$1:$AH$1,0),0),""),"")</f>
        <v/>
      </c>
      <c r="N43" s="22" t="str">
        <f>IFERROR(IF(VLOOKUP($A43,Часы!$A$2:$AH$33,MATCH(N$2,Часы!$A$1:$AH$1,0),0),"ТО-"&amp;VLOOKUP($A43,Часы!$A$2:$AH$33,MATCH(N$2,Часы!$A$1:$AH$1,0),0),""),"")</f>
        <v/>
      </c>
      <c r="O43" s="22" t="str">
        <f>IFERROR(IF(VLOOKUP($A43,Часы!$A$2:$AH$33,MATCH(O$2,Часы!$A$1:$AH$1,0),0),"ТО-"&amp;VLOOKUP($A43,Часы!$A$2:$AH$33,MATCH(O$2,Часы!$A$1:$AH$1,0),0),""),"")</f>
        <v/>
      </c>
      <c r="P43" s="22" t="str">
        <f>IFERROR(IF(VLOOKUP($A43,Часы!$A$2:$AH$33,MATCH(P$2,Часы!$A$1:$AH$1,0),0),"ТО-"&amp;VLOOKUP($A43,Часы!$A$2:$AH$33,MATCH(P$2,Часы!$A$1:$AH$1,0),0),""),"")</f>
        <v/>
      </c>
      <c r="Q43" s="22" t="str">
        <f>IFERROR(IF(VLOOKUP($A43,Часы!$A$2:$AH$33,MATCH(Q$2,Часы!$A$1:$AH$1,0),0),"ТО-"&amp;VLOOKUP($A43,Часы!$A$2:$AH$33,MATCH(Q$2,Часы!$A$1:$AH$1,0),0),""),"")</f>
        <v/>
      </c>
      <c r="R43" s="23" t="str">
        <f t="shared" si="0"/>
        <v xml:space="preserve"> </v>
      </c>
    </row>
    <row r="44" spans="1:18" x14ac:dyDescent="0.25">
      <c r="A44" s="21" t="str">
        <f t="array" ref="A44">IFERROR(INDEX(Часы!$A$2:$A$33,SMALL(IF(Часы!$AI$2:$AI$33,ROW(Часы!$A$2:$A$33)-1),ROW(Часы!#REF!))),"")</f>
        <v/>
      </c>
      <c r="B44" s="22" t="str">
        <f>IFERROR(IF(VLOOKUP($A44,Часы!$A$2:$AH$33,MATCH(B$2,Часы!$A$1:$AH$1,0),0),"ТО-"&amp;VLOOKUP($A44,Часы!$A$2:$AH$33,MATCH(B$2,Часы!$A$1:$AH$1,0),0),""),"")</f>
        <v/>
      </c>
      <c r="C44" s="22" t="str">
        <f>IFERROR(IF(VLOOKUP($A44,Часы!$A$2:$AH$33,MATCH(C$2,Часы!$A$1:$AH$1,0),0),"ТО-"&amp;VLOOKUP($A44,Часы!$A$2:$AH$33,MATCH(C$2,Часы!$A$1:$AH$1,0),0),""),"")</f>
        <v/>
      </c>
      <c r="D44" s="22" t="str">
        <f>IFERROR(IF(VLOOKUP($A44,Часы!$A$2:$AH$33,MATCH(D$2,Часы!$A$1:$AH$1,0),0),"ТО-"&amp;VLOOKUP($A44,Часы!$A$2:$AH$33,MATCH(D$2,Часы!$A$1:$AH$1,0),0),""),"")</f>
        <v/>
      </c>
      <c r="E44" s="22" t="str">
        <f>IFERROR(IF(VLOOKUP($A44,Часы!$A$2:$AH$33,MATCH(E$2,Часы!$A$1:$AH$1,0),0),"ТО-"&amp;VLOOKUP($A44,Часы!$A$2:$AH$33,MATCH(E$2,Часы!$A$1:$AH$1,0),0),""),"")</f>
        <v/>
      </c>
      <c r="F44" s="22" t="str">
        <f>IFERROR(IF(VLOOKUP($A44,Часы!$A$2:$AH$33,MATCH(F$2,Часы!$A$1:$AH$1,0),0),"ТО-"&amp;VLOOKUP($A44,Часы!$A$2:$AH$33,MATCH(F$2,Часы!$A$1:$AH$1,0),0),""),"")</f>
        <v/>
      </c>
      <c r="G44" s="22" t="str">
        <f>IFERROR(IF(VLOOKUP($A44,Часы!$A$2:$AH$33,MATCH(G$2,Часы!$A$1:$AH$1,0),0),"ТО-"&amp;VLOOKUP($A44,Часы!$A$2:$AH$33,MATCH(G$2,Часы!$A$1:$AH$1,0),0),""),"")</f>
        <v/>
      </c>
      <c r="H44" s="22" t="str">
        <f>IFERROR(IF(VLOOKUP($A44,Часы!$A$2:$AH$33,MATCH(H$2,Часы!$A$1:$AH$1,0),0),"ТО-"&amp;VLOOKUP($A44,Часы!$A$2:$AH$33,MATCH(H$2,Часы!$A$1:$AH$1,0),0),""),"")</f>
        <v/>
      </c>
      <c r="I44" s="22" t="str">
        <f>IFERROR(IF(VLOOKUP($A44,Часы!$A$2:$AH$33,MATCH(I$2,Часы!$A$1:$AH$1,0),0),"ТО-"&amp;VLOOKUP($A44,Часы!$A$2:$AH$33,MATCH(I$2,Часы!$A$1:$AH$1,0),0),""),"")</f>
        <v/>
      </c>
      <c r="J44" s="22" t="str">
        <f>IFERROR(IF(VLOOKUP($A44,Часы!$A$2:$AH$33,MATCH(J$2,Часы!$A$1:$AH$1,0),0),"ТО-"&amp;VLOOKUP($A44,Часы!$A$2:$AH$33,MATCH(J$2,Часы!$A$1:$AH$1,0),0),""),"")</f>
        <v/>
      </c>
      <c r="K44" s="22" t="str">
        <f>IFERROR(IF(VLOOKUP($A44,Часы!$A$2:$AH$33,MATCH(K$2,Часы!$A$1:$AH$1,0),0),"ТО-"&amp;VLOOKUP($A44,Часы!$A$2:$AH$33,MATCH(K$2,Часы!$A$1:$AH$1,0),0),""),"")</f>
        <v/>
      </c>
      <c r="L44" s="22" t="str">
        <f>IFERROR(IF(VLOOKUP($A44,Часы!$A$2:$AH$33,MATCH(L$2,Часы!$A$1:$AH$1,0),0),"ТО-"&amp;VLOOKUP($A44,Часы!$A$2:$AH$33,MATCH(L$2,Часы!$A$1:$AH$1,0),0),""),"")</f>
        <v/>
      </c>
      <c r="M44" s="22" t="str">
        <f>IFERROR(IF(VLOOKUP($A44,Часы!$A$2:$AH$33,MATCH(M$2,Часы!$A$1:$AH$1,0),0),"ТО-"&amp;VLOOKUP($A44,Часы!$A$2:$AH$33,MATCH(M$2,Часы!$A$1:$AH$1,0),0),""),"")</f>
        <v/>
      </c>
      <c r="N44" s="22" t="str">
        <f>IFERROR(IF(VLOOKUP($A44,Часы!$A$2:$AH$33,MATCH(N$2,Часы!$A$1:$AH$1,0),0),"ТО-"&amp;VLOOKUP($A44,Часы!$A$2:$AH$33,MATCH(N$2,Часы!$A$1:$AH$1,0),0),""),"")</f>
        <v/>
      </c>
      <c r="O44" s="22" t="str">
        <f>IFERROR(IF(VLOOKUP($A44,Часы!$A$2:$AH$33,MATCH(O$2,Часы!$A$1:$AH$1,0),0),"ТО-"&amp;VLOOKUP($A44,Часы!$A$2:$AH$33,MATCH(O$2,Часы!$A$1:$AH$1,0),0),""),"")</f>
        <v/>
      </c>
      <c r="P44" s="22" t="str">
        <f>IFERROR(IF(VLOOKUP($A44,Часы!$A$2:$AH$33,MATCH(P$2,Часы!$A$1:$AH$1,0),0),"ТО-"&amp;VLOOKUP($A44,Часы!$A$2:$AH$33,MATCH(P$2,Часы!$A$1:$AH$1,0),0),""),"")</f>
        <v/>
      </c>
      <c r="Q44" s="22" t="str">
        <f>IFERROR(IF(VLOOKUP($A44,Часы!$A$2:$AH$33,MATCH(Q$2,Часы!$A$1:$AH$1,0),0),"ТО-"&amp;VLOOKUP($A44,Часы!$A$2:$AH$33,MATCH(Q$2,Часы!$A$1:$AH$1,0),0),""),"")</f>
        <v/>
      </c>
      <c r="R44" s="23" t="str">
        <f t="shared" si="0"/>
        <v xml:space="preserve"> </v>
      </c>
    </row>
    <row r="45" spans="1:18" x14ac:dyDescent="0.25">
      <c r="A45" s="21" t="str">
        <f t="array" ref="A45">IFERROR(INDEX(Часы!$A$2:$A$33,SMALL(IF(Часы!$AI$2:$AI$33,ROW(Часы!$A$2:$A$33)-1),ROW(Часы!#REF!))),"")</f>
        <v/>
      </c>
      <c r="B45" s="22" t="str">
        <f>IFERROR(IF(VLOOKUP($A45,Часы!$A$2:$AH$33,MATCH(B$2,Часы!$A$1:$AH$1,0),0),"ТО-"&amp;VLOOKUP($A45,Часы!$A$2:$AH$33,MATCH(B$2,Часы!$A$1:$AH$1,0),0),""),"")</f>
        <v/>
      </c>
      <c r="C45" s="22" t="str">
        <f>IFERROR(IF(VLOOKUP($A45,Часы!$A$2:$AH$33,MATCH(C$2,Часы!$A$1:$AH$1,0),0),"ТО-"&amp;VLOOKUP($A45,Часы!$A$2:$AH$33,MATCH(C$2,Часы!$A$1:$AH$1,0),0),""),"")</f>
        <v/>
      </c>
      <c r="D45" s="22" t="str">
        <f>IFERROR(IF(VLOOKUP($A45,Часы!$A$2:$AH$33,MATCH(D$2,Часы!$A$1:$AH$1,0),0),"ТО-"&amp;VLOOKUP($A45,Часы!$A$2:$AH$33,MATCH(D$2,Часы!$A$1:$AH$1,0),0),""),"")</f>
        <v/>
      </c>
      <c r="E45" s="22" t="str">
        <f>IFERROR(IF(VLOOKUP($A45,Часы!$A$2:$AH$33,MATCH(E$2,Часы!$A$1:$AH$1,0),0),"ТО-"&amp;VLOOKUP($A45,Часы!$A$2:$AH$33,MATCH(E$2,Часы!$A$1:$AH$1,0),0),""),"")</f>
        <v/>
      </c>
      <c r="F45" s="22" t="str">
        <f>IFERROR(IF(VLOOKUP($A45,Часы!$A$2:$AH$33,MATCH(F$2,Часы!$A$1:$AH$1,0),0),"ТО-"&amp;VLOOKUP($A45,Часы!$A$2:$AH$33,MATCH(F$2,Часы!$A$1:$AH$1,0),0),""),"")</f>
        <v/>
      </c>
      <c r="G45" s="22" t="str">
        <f>IFERROR(IF(VLOOKUP($A45,Часы!$A$2:$AH$33,MATCH(G$2,Часы!$A$1:$AH$1,0),0),"ТО-"&amp;VLOOKUP($A45,Часы!$A$2:$AH$33,MATCH(G$2,Часы!$A$1:$AH$1,0),0),""),"")</f>
        <v/>
      </c>
      <c r="H45" s="22" t="str">
        <f>IFERROR(IF(VLOOKUP($A45,Часы!$A$2:$AH$33,MATCH(H$2,Часы!$A$1:$AH$1,0),0),"ТО-"&amp;VLOOKUP($A45,Часы!$A$2:$AH$33,MATCH(H$2,Часы!$A$1:$AH$1,0),0),""),"")</f>
        <v/>
      </c>
      <c r="I45" s="22" t="str">
        <f>IFERROR(IF(VLOOKUP($A45,Часы!$A$2:$AH$33,MATCH(I$2,Часы!$A$1:$AH$1,0),0),"ТО-"&amp;VLOOKUP($A45,Часы!$A$2:$AH$33,MATCH(I$2,Часы!$A$1:$AH$1,0),0),""),"")</f>
        <v/>
      </c>
      <c r="J45" s="22" t="str">
        <f>IFERROR(IF(VLOOKUP($A45,Часы!$A$2:$AH$33,MATCH(J$2,Часы!$A$1:$AH$1,0),0),"ТО-"&amp;VLOOKUP($A45,Часы!$A$2:$AH$33,MATCH(J$2,Часы!$A$1:$AH$1,0),0),""),"")</f>
        <v/>
      </c>
      <c r="K45" s="22" t="str">
        <f>IFERROR(IF(VLOOKUP($A45,Часы!$A$2:$AH$33,MATCH(K$2,Часы!$A$1:$AH$1,0),0),"ТО-"&amp;VLOOKUP($A45,Часы!$A$2:$AH$33,MATCH(K$2,Часы!$A$1:$AH$1,0),0),""),"")</f>
        <v/>
      </c>
      <c r="L45" s="22" t="str">
        <f>IFERROR(IF(VLOOKUP($A45,Часы!$A$2:$AH$33,MATCH(L$2,Часы!$A$1:$AH$1,0),0),"ТО-"&amp;VLOOKUP($A45,Часы!$A$2:$AH$33,MATCH(L$2,Часы!$A$1:$AH$1,0),0),""),"")</f>
        <v/>
      </c>
      <c r="M45" s="22" t="str">
        <f>IFERROR(IF(VLOOKUP($A45,Часы!$A$2:$AH$33,MATCH(M$2,Часы!$A$1:$AH$1,0),0),"ТО-"&amp;VLOOKUP($A45,Часы!$A$2:$AH$33,MATCH(M$2,Часы!$A$1:$AH$1,0),0),""),"")</f>
        <v/>
      </c>
      <c r="N45" s="22" t="str">
        <f>IFERROR(IF(VLOOKUP($A45,Часы!$A$2:$AH$33,MATCH(N$2,Часы!$A$1:$AH$1,0),0),"ТО-"&amp;VLOOKUP($A45,Часы!$A$2:$AH$33,MATCH(N$2,Часы!$A$1:$AH$1,0),0),""),"")</f>
        <v/>
      </c>
      <c r="O45" s="22" t="str">
        <f>IFERROR(IF(VLOOKUP($A45,Часы!$A$2:$AH$33,MATCH(O$2,Часы!$A$1:$AH$1,0),0),"ТО-"&amp;VLOOKUP($A45,Часы!$A$2:$AH$33,MATCH(O$2,Часы!$A$1:$AH$1,0),0),""),"")</f>
        <v/>
      </c>
      <c r="P45" s="22" t="str">
        <f>IFERROR(IF(VLOOKUP($A45,Часы!$A$2:$AH$33,MATCH(P$2,Часы!$A$1:$AH$1,0),0),"ТО-"&amp;VLOOKUP($A45,Часы!$A$2:$AH$33,MATCH(P$2,Часы!$A$1:$AH$1,0),0),""),"")</f>
        <v/>
      </c>
      <c r="Q45" s="22" t="str">
        <f>IFERROR(IF(VLOOKUP($A45,Часы!$A$2:$AH$33,MATCH(Q$2,Часы!$A$1:$AH$1,0),0),"ТО-"&amp;VLOOKUP($A45,Часы!$A$2:$AH$33,MATCH(Q$2,Часы!$A$1:$AH$1,0),0),""),"")</f>
        <v/>
      </c>
      <c r="R45" s="23" t="str">
        <f t="shared" si="0"/>
        <v xml:space="preserve"> </v>
      </c>
    </row>
    <row r="46" spans="1:18" x14ac:dyDescent="0.25">
      <c r="A46" s="21" t="str">
        <f t="array" ref="A46">IFERROR(INDEX(Часы!$A$2:$A$33,SMALL(IF(Часы!$AI$2:$AI$33,ROW(Часы!$A$2:$A$33)-1),ROW(Часы!#REF!))),"")</f>
        <v/>
      </c>
      <c r="B46" s="22" t="str">
        <f>IFERROR(IF(VLOOKUP($A46,Часы!$A$2:$AH$33,MATCH(B$2,Часы!$A$1:$AH$1,0),0),"ТО-"&amp;VLOOKUP($A46,Часы!$A$2:$AH$33,MATCH(B$2,Часы!$A$1:$AH$1,0),0),""),"")</f>
        <v/>
      </c>
      <c r="C46" s="22" t="str">
        <f>IFERROR(IF(VLOOKUP($A46,Часы!$A$2:$AH$33,MATCH(C$2,Часы!$A$1:$AH$1,0),0),"ТО-"&amp;VLOOKUP($A46,Часы!$A$2:$AH$33,MATCH(C$2,Часы!$A$1:$AH$1,0),0),""),"")</f>
        <v/>
      </c>
      <c r="D46" s="22" t="str">
        <f>IFERROR(IF(VLOOKUP($A46,Часы!$A$2:$AH$33,MATCH(D$2,Часы!$A$1:$AH$1,0),0),"ТО-"&amp;VLOOKUP($A46,Часы!$A$2:$AH$33,MATCH(D$2,Часы!$A$1:$AH$1,0),0),""),"")</f>
        <v/>
      </c>
      <c r="E46" s="22" t="str">
        <f>IFERROR(IF(VLOOKUP($A46,Часы!$A$2:$AH$33,MATCH(E$2,Часы!$A$1:$AH$1,0),0),"ТО-"&amp;VLOOKUP($A46,Часы!$A$2:$AH$33,MATCH(E$2,Часы!$A$1:$AH$1,0),0),""),"")</f>
        <v/>
      </c>
      <c r="F46" s="22" t="str">
        <f>IFERROR(IF(VLOOKUP($A46,Часы!$A$2:$AH$33,MATCH(F$2,Часы!$A$1:$AH$1,0),0),"ТО-"&amp;VLOOKUP($A46,Часы!$A$2:$AH$33,MATCH(F$2,Часы!$A$1:$AH$1,0),0),""),"")</f>
        <v/>
      </c>
      <c r="G46" s="22" t="str">
        <f>IFERROR(IF(VLOOKUP($A46,Часы!$A$2:$AH$33,MATCH(G$2,Часы!$A$1:$AH$1,0),0),"ТО-"&amp;VLOOKUP($A46,Часы!$A$2:$AH$33,MATCH(G$2,Часы!$A$1:$AH$1,0),0),""),"")</f>
        <v/>
      </c>
      <c r="H46" s="22" t="str">
        <f>IFERROR(IF(VLOOKUP($A46,Часы!$A$2:$AH$33,MATCH(H$2,Часы!$A$1:$AH$1,0),0),"ТО-"&amp;VLOOKUP($A46,Часы!$A$2:$AH$33,MATCH(H$2,Часы!$A$1:$AH$1,0),0),""),"")</f>
        <v/>
      </c>
      <c r="I46" s="22" t="str">
        <f>IFERROR(IF(VLOOKUP($A46,Часы!$A$2:$AH$33,MATCH(I$2,Часы!$A$1:$AH$1,0),0),"ТО-"&amp;VLOOKUP($A46,Часы!$A$2:$AH$33,MATCH(I$2,Часы!$A$1:$AH$1,0),0),""),"")</f>
        <v/>
      </c>
      <c r="J46" s="22" t="str">
        <f>IFERROR(IF(VLOOKUP($A46,Часы!$A$2:$AH$33,MATCH(J$2,Часы!$A$1:$AH$1,0),0),"ТО-"&amp;VLOOKUP($A46,Часы!$A$2:$AH$33,MATCH(J$2,Часы!$A$1:$AH$1,0),0),""),"")</f>
        <v/>
      </c>
      <c r="K46" s="22" t="str">
        <f>IFERROR(IF(VLOOKUP($A46,Часы!$A$2:$AH$33,MATCH(K$2,Часы!$A$1:$AH$1,0),0),"ТО-"&amp;VLOOKUP($A46,Часы!$A$2:$AH$33,MATCH(K$2,Часы!$A$1:$AH$1,0),0),""),"")</f>
        <v/>
      </c>
      <c r="L46" s="22" t="str">
        <f>IFERROR(IF(VLOOKUP($A46,Часы!$A$2:$AH$33,MATCH(L$2,Часы!$A$1:$AH$1,0),0),"ТО-"&amp;VLOOKUP($A46,Часы!$A$2:$AH$33,MATCH(L$2,Часы!$A$1:$AH$1,0),0),""),"")</f>
        <v/>
      </c>
      <c r="M46" s="22" t="str">
        <f>IFERROR(IF(VLOOKUP($A46,Часы!$A$2:$AH$33,MATCH(M$2,Часы!$A$1:$AH$1,0),0),"ТО-"&amp;VLOOKUP($A46,Часы!$A$2:$AH$33,MATCH(M$2,Часы!$A$1:$AH$1,0),0),""),"")</f>
        <v/>
      </c>
      <c r="N46" s="22" t="str">
        <f>IFERROR(IF(VLOOKUP($A46,Часы!$A$2:$AH$33,MATCH(N$2,Часы!$A$1:$AH$1,0),0),"ТО-"&amp;VLOOKUP($A46,Часы!$A$2:$AH$33,MATCH(N$2,Часы!$A$1:$AH$1,0),0),""),"")</f>
        <v/>
      </c>
      <c r="O46" s="22" t="str">
        <f>IFERROR(IF(VLOOKUP($A46,Часы!$A$2:$AH$33,MATCH(O$2,Часы!$A$1:$AH$1,0),0),"ТО-"&amp;VLOOKUP($A46,Часы!$A$2:$AH$33,MATCH(O$2,Часы!$A$1:$AH$1,0),0),""),"")</f>
        <v/>
      </c>
      <c r="P46" s="22" t="str">
        <f>IFERROR(IF(VLOOKUP($A46,Часы!$A$2:$AH$33,MATCH(P$2,Часы!$A$1:$AH$1,0),0),"ТО-"&amp;VLOOKUP($A46,Часы!$A$2:$AH$33,MATCH(P$2,Часы!$A$1:$AH$1,0),0),""),"")</f>
        <v/>
      </c>
      <c r="Q46" s="22" t="str">
        <f>IFERROR(IF(VLOOKUP($A46,Часы!$A$2:$AH$33,MATCH(Q$2,Часы!$A$1:$AH$1,0),0),"ТО-"&amp;VLOOKUP($A46,Часы!$A$2:$AH$33,MATCH(Q$2,Часы!$A$1:$AH$1,0),0),""),"")</f>
        <v/>
      </c>
      <c r="R46" s="23" t="str">
        <f t="shared" si="0"/>
        <v xml:space="preserve"> </v>
      </c>
    </row>
    <row r="47" spans="1:18" x14ac:dyDescent="0.25">
      <c r="A47" s="21" t="str">
        <f t="array" ref="A47">IFERROR(INDEX(Часы!$A$2:$A$33,SMALL(IF(Часы!$AI$2:$AI$33,ROW(Часы!$A$2:$A$33)-1),ROW(Часы!#REF!))),"")</f>
        <v/>
      </c>
      <c r="B47" s="22" t="str">
        <f>IFERROR(IF(VLOOKUP($A47,Часы!$A$2:$AH$33,MATCH(B$2,Часы!$A$1:$AH$1,0),0),"ТО-"&amp;VLOOKUP($A47,Часы!$A$2:$AH$33,MATCH(B$2,Часы!$A$1:$AH$1,0),0),""),"")</f>
        <v/>
      </c>
      <c r="C47" s="22" t="str">
        <f>IFERROR(IF(VLOOKUP($A47,Часы!$A$2:$AH$33,MATCH(C$2,Часы!$A$1:$AH$1,0),0),"ТО-"&amp;VLOOKUP($A47,Часы!$A$2:$AH$33,MATCH(C$2,Часы!$A$1:$AH$1,0),0),""),"")</f>
        <v/>
      </c>
      <c r="D47" s="22" t="str">
        <f>IFERROR(IF(VLOOKUP($A47,Часы!$A$2:$AH$33,MATCH(D$2,Часы!$A$1:$AH$1,0),0),"ТО-"&amp;VLOOKUP($A47,Часы!$A$2:$AH$33,MATCH(D$2,Часы!$A$1:$AH$1,0),0),""),"")</f>
        <v/>
      </c>
      <c r="E47" s="22" t="str">
        <f>IFERROR(IF(VLOOKUP($A47,Часы!$A$2:$AH$33,MATCH(E$2,Часы!$A$1:$AH$1,0),0),"ТО-"&amp;VLOOKUP($A47,Часы!$A$2:$AH$33,MATCH(E$2,Часы!$A$1:$AH$1,0),0),""),"")</f>
        <v/>
      </c>
      <c r="F47" s="22" t="str">
        <f>IFERROR(IF(VLOOKUP($A47,Часы!$A$2:$AH$33,MATCH(F$2,Часы!$A$1:$AH$1,0),0),"ТО-"&amp;VLOOKUP($A47,Часы!$A$2:$AH$33,MATCH(F$2,Часы!$A$1:$AH$1,0),0),""),"")</f>
        <v/>
      </c>
      <c r="G47" s="22" t="str">
        <f>IFERROR(IF(VLOOKUP($A47,Часы!$A$2:$AH$33,MATCH(G$2,Часы!$A$1:$AH$1,0),0),"ТО-"&amp;VLOOKUP($A47,Часы!$A$2:$AH$33,MATCH(G$2,Часы!$A$1:$AH$1,0),0),""),"")</f>
        <v/>
      </c>
      <c r="H47" s="22" t="str">
        <f>IFERROR(IF(VLOOKUP($A47,Часы!$A$2:$AH$33,MATCH(H$2,Часы!$A$1:$AH$1,0),0),"ТО-"&amp;VLOOKUP($A47,Часы!$A$2:$AH$33,MATCH(H$2,Часы!$A$1:$AH$1,0),0),""),"")</f>
        <v/>
      </c>
      <c r="I47" s="22" t="str">
        <f>IFERROR(IF(VLOOKUP($A47,Часы!$A$2:$AH$33,MATCH(I$2,Часы!$A$1:$AH$1,0),0),"ТО-"&amp;VLOOKUP($A47,Часы!$A$2:$AH$33,MATCH(I$2,Часы!$A$1:$AH$1,0),0),""),"")</f>
        <v/>
      </c>
      <c r="J47" s="22" t="str">
        <f>IFERROR(IF(VLOOKUP($A47,Часы!$A$2:$AH$33,MATCH(J$2,Часы!$A$1:$AH$1,0),0),"ТО-"&amp;VLOOKUP($A47,Часы!$A$2:$AH$33,MATCH(J$2,Часы!$A$1:$AH$1,0),0),""),"")</f>
        <v/>
      </c>
      <c r="K47" s="22" t="str">
        <f>IFERROR(IF(VLOOKUP($A47,Часы!$A$2:$AH$33,MATCH(K$2,Часы!$A$1:$AH$1,0),0),"ТО-"&amp;VLOOKUP($A47,Часы!$A$2:$AH$33,MATCH(K$2,Часы!$A$1:$AH$1,0),0),""),"")</f>
        <v/>
      </c>
      <c r="L47" s="22" t="str">
        <f>IFERROR(IF(VLOOKUP($A47,Часы!$A$2:$AH$33,MATCH(L$2,Часы!$A$1:$AH$1,0),0),"ТО-"&amp;VLOOKUP($A47,Часы!$A$2:$AH$33,MATCH(L$2,Часы!$A$1:$AH$1,0),0),""),"")</f>
        <v/>
      </c>
      <c r="M47" s="22" t="str">
        <f>IFERROR(IF(VLOOKUP($A47,Часы!$A$2:$AH$33,MATCH(M$2,Часы!$A$1:$AH$1,0),0),"ТО-"&amp;VLOOKUP($A47,Часы!$A$2:$AH$33,MATCH(M$2,Часы!$A$1:$AH$1,0),0),""),"")</f>
        <v/>
      </c>
      <c r="N47" s="22" t="str">
        <f>IFERROR(IF(VLOOKUP($A47,Часы!$A$2:$AH$33,MATCH(N$2,Часы!$A$1:$AH$1,0),0),"ТО-"&amp;VLOOKUP($A47,Часы!$A$2:$AH$33,MATCH(N$2,Часы!$A$1:$AH$1,0),0),""),"")</f>
        <v/>
      </c>
      <c r="O47" s="22" t="str">
        <f>IFERROR(IF(VLOOKUP($A47,Часы!$A$2:$AH$33,MATCH(O$2,Часы!$A$1:$AH$1,0),0),"ТО-"&amp;VLOOKUP($A47,Часы!$A$2:$AH$33,MATCH(O$2,Часы!$A$1:$AH$1,0),0),""),"")</f>
        <v/>
      </c>
      <c r="P47" s="22" t="str">
        <f>IFERROR(IF(VLOOKUP($A47,Часы!$A$2:$AH$33,MATCH(P$2,Часы!$A$1:$AH$1,0),0),"ТО-"&amp;VLOOKUP($A47,Часы!$A$2:$AH$33,MATCH(P$2,Часы!$A$1:$AH$1,0),0),""),"")</f>
        <v/>
      </c>
      <c r="Q47" s="22" t="str">
        <f>IFERROR(IF(VLOOKUP($A47,Часы!$A$2:$AH$33,MATCH(Q$2,Часы!$A$1:$AH$1,0),0),"ТО-"&amp;VLOOKUP($A47,Часы!$A$2:$AH$33,MATCH(Q$2,Часы!$A$1:$AH$1,0),0),""),"")</f>
        <v/>
      </c>
      <c r="R47" s="23" t="str">
        <f t="shared" si="0"/>
        <v xml:space="preserve"> </v>
      </c>
    </row>
    <row r="48" spans="1:18" x14ac:dyDescent="0.25">
      <c r="A48" s="21" t="str">
        <f t="array" ref="A48">IFERROR(INDEX(Часы!$A$2:$A$33,SMALL(IF(Часы!$AI$2:$AI$33,ROW(Часы!$A$2:$A$33)-1),ROW(Часы!#REF!))),"")</f>
        <v/>
      </c>
      <c r="B48" s="22" t="str">
        <f>IFERROR(IF(VLOOKUP($A48,Часы!$A$2:$AH$33,MATCH(B$2,Часы!$A$1:$AH$1,0),0),"ТО-"&amp;VLOOKUP($A48,Часы!$A$2:$AH$33,MATCH(B$2,Часы!$A$1:$AH$1,0),0),""),"")</f>
        <v/>
      </c>
      <c r="C48" s="22" t="str">
        <f>IFERROR(IF(VLOOKUP($A48,Часы!$A$2:$AH$33,MATCH(C$2,Часы!$A$1:$AH$1,0),0),"ТО-"&amp;VLOOKUP($A48,Часы!$A$2:$AH$33,MATCH(C$2,Часы!$A$1:$AH$1,0),0),""),"")</f>
        <v/>
      </c>
      <c r="D48" s="22" t="str">
        <f>IFERROR(IF(VLOOKUP($A48,Часы!$A$2:$AH$33,MATCH(D$2,Часы!$A$1:$AH$1,0),0),"ТО-"&amp;VLOOKUP($A48,Часы!$A$2:$AH$33,MATCH(D$2,Часы!$A$1:$AH$1,0),0),""),"")</f>
        <v/>
      </c>
      <c r="E48" s="22" t="str">
        <f>IFERROR(IF(VLOOKUP($A48,Часы!$A$2:$AH$33,MATCH(E$2,Часы!$A$1:$AH$1,0),0),"ТО-"&amp;VLOOKUP($A48,Часы!$A$2:$AH$33,MATCH(E$2,Часы!$A$1:$AH$1,0),0),""),"")</f>
        <v/>
      </c>
      <c r="F48" s="22" t="str">
        <f>IFERROR(IF(VLOOKUP($A48,Часы!$A$2:$AH$33,MATCH(F$2,Часы!$A$1:$AH$1,0),0),"ТО-"&amp;VLOOKUP($A48,Часы!$A$2:$AH$33,MATCH(F$2,Часы!$A$1:$AH$1,0),0),""),"")</f>
        <v/>
      </c>
      <c r="G48" s="22" t="str">
        <f>IFERROR(IF(VLOOKUP($A48,Часы!$A$2:$AH$33,MATCH(G$2,Часы!$A$1:$AH$1,0),0),"ТО-"&amp;VLOOKUP($A48,Часы!$A$2:$AH$33,MATCH(G$2,Часы!$A$1:$AH$1,0),0),""),"")</f>
        <v/>
      </c>
      <c r="H48" s="22" t="str">
        <f>IFERROR(IF(VLOOKUP($A48,Часы!$A$2:$AH$33,MATCH(H$2,Часы!$A$1:$AH$1,0),0),"ТО-"&amp;VLOOKUP($A48,Часы!$A$2:$AH$33,MATCH(H$2,Часы!$A$1:$AH$1,0),0),""),"")</f>
        <v/>
      </c>
      <c r="I48" s="22" t="str">
        <f>IFERROR(IF(VLOOKUP($A48,Часы!$A$2:$AH$33,MATCH(I$2,Часы!$A$1:$AH$1,0),0),"ТО-"&amp;VLOOKUP($A48,Часы!$A$2:$AH$33,MATCH(I$2,Часы!$A$1:$AH$1,0),0),""),"")</f>
        <v/>
      </c>
      <c r="J48" s="22" t="str">
        <f>IFERROR(IF(VLOOKUP($A48,Часы!$A$2:$AH$33,MATCH(J$2,Часы!$A$1:$AH$1,0),0),"ТО-"&amp;VLOOKUP($A48,Часы!$A$2:$AH$33,MATCH(J$2,Часы!$A$1:$AH$1,0),0),""),"")</f>
        <v/>
      </c>
      <c r="K48" s="22" t="str">
        <f>IFERROR(IF(VLOOKUP($A48,Часы!$A$2:$AH$33,MATCH(K$2,Часы!$A$1:$AH$1,0),0),"ТО-"&amp;VLOOKUP($A48,Часы!$A$2:$AH$33,MATCH(K$2,Часы!$A$1:$AH$1,0),0),""),"")</f>
        <v/>
      </c>
      <c r="L48" s="22" t="str">
        <f>IFERROR(IF(VLOOKUP($A48,Часы!$A$2:$AH$33,MATCH(L$2,Часы!$A$1:$AH$1,0),0),"ТО-"&amp;VLOOKUP($A48,Часы!$A$2:$AH$33,MATCH(L$2,Часы!$A$1:$AH$1,0),0),""),"")</f>
        <v/>
      </c>
      <c r="M48" s="22" t="str">
        <f>IFERROR(IF(VLOOKUP($A48,Часы!$A$2:$AH$33,MATCH(M$2,Часы!$A$1:$AH$1,0),0),"ТО-"&amp;VLOOKUP($A48,Часы!$A$2:$AH$33,MATCH(M$2,Часы!$A$1:$AH$1,0),0),""),"")</f>
        <v/>
      </c>
      <c r="N48" s="22" t="str">
        <f>IFERROR(IF(VLOOKUP($A48,Часы!$A$2:$AH$33,MATCH(N$2,Часы!$A$1:$AH$1,0),0),"ТО-"&amp;VLOOKUP($A48,Часы!$A$2:$AH$33,MATCH(N$2,Часы!$A$1:$AH$1,0),0),""),"")</f>
        <v/>
      </c>
      <c r="O48" s="22" t="str">
        <f>IFERROR(IF(VLOOKUP($A48,Часы!$A$2:$AH$33,MATCH(O$2,Часы!$A$1:$AH$1,0),0),"ТО-"&amp;VLOOKUP($A48,Часы!$A$2:$AH$33,MATCH(O$2,Часы!$A$1:$AH$1,0),0),""),"")</f>
        <v/>
      </c>
      <c r="P48" s="22" t="str">
        <f>IFERROR(IF(VLOOKUP($A48,Часы!$A$2:$AH$33,MATCH(P$2,Часы!$A$1:$AH$1,0),0),"ТО-"&amp;VLOOKUP($A48,Часы!$A$2:$AH$33,MATCH(P$2,Часы!$A$1:$AH$1,0),0),""),"")</f>
        <v/>
      </c>
      <c r="Q48" s="22" t="str">
        <f>IFERROR(IF(VLOOKUP($A48,Часы!$A$2:$AH$33,MATCH(Q$2,Часы!$A$1:$AH$1,0),0),"ТО-"&amp;VLOOKUP($A48,Часы!$A$2:$AH$33,MATCH(Q$2,Часы!$A$1:$AH$1,0),0),""),"")</f>
        <v/>
      </c>
      <c r="R48" s="23" t="str">
        <f t="shared" si="0"/>
        <v xml:space="preserve"> </v>
      </c>
    </row>
    <row r="49" spans="1:18" x14ac:dyDescent="0.25">
      <c r="A49" s="21" t="str">
        <f t="array" ref="A49">IFERROR(INDEX(Часы!$A$2:$A$33,SMALL(IF(Часы!$AI$2:$AI$33,ROW(Часы!$A$2:$A$33)-1),ROW(Часы!#REF!))),"")</f>
        <v/>
      </c>
      <c r="B49" s="22" t="str">
        <f>IFERROR(IF(VLOOKUP($A49,Часы!$A$2:$AH$33,MATCH(B$2,Часы!$A$1:$AH$1,0),0),"ТО-"&amp;VLOOKUP($A49,Часы!$A$2:$AH$33,MATCH(B$2,Часы!$A$1:$AH$1,0),0),""),"")</f>
        <v/>
      </c>
      <c r="C49" s="22" t="str">
        <f>IFERROR(IF(VLOOKUP($A49,Часы!$A$2:$AH$33,MATCH(C$2,Часы!$A$1:$AH$1,0),0),"ТО-"&amp;VLOOKUP($A49,Часы!$A$2:$AH$33,MATCH(C$2,Часы!$A$1:$AH$1,0),0),""),"")</f>
        <v/>
      </c>
      <c r="D49" s="22" t="str">
        <f>IFERROR(IF(VLOOKUP($A49,Часы!$A$2:$AH$33,MATCH(D$2,Часы!$A$1:$AH$1,0),0),"ТО-"&amp;VLOOKUP($A49,Часы!$A$2:$AH$33,MATCH(D$2,Часы!$A$1:$AH$1,0),0),""),"")</f>
        <v/>
      </c>
      <c r="E49" s="22" t="str">
        <f>IFERROR(IF(VLOOKUP($A49,Часы!$A$2:$AH$33,MATCH(E$2,Часы!$A$1:$AH$1,0),0),"ТО-"&amp;VLOOKUP($A49,Часы!$A$2:$AH$33,MATCH(E$2,Часы!$A$1:$AH$1,0),0),""),"")</f>
        <v/>
      </c>
      <c r="F49" s="22" t="str">
        <f>IFERROR(IF(VLOOKUP($A49,Часы!$A$2:$AH$33,MATCH(F$2,Часы!$A$1:$AH$1,0),0),"ТО-"&amp;VLOOKUP($A49,Часы!$A$2:$AH$33,MATCH(F$2,Часы!$A$1:$AH$1,0),0),""),"")</f>
        <v/>
      </c>
      <c r="G49" s="22" t="str">
        <f>IFERROR(IF(VLOOKUP($A49,Часы!$A$2:$AH$33,MATCH(G$2,Часы!$A$1:$AH$1,0),0),"ТО-"&amp;VLOOKUP($A49,Часы!$A$2:$AH$33,MATCH(G$2,Часы!$A$1:$AH$1,0),0),""),"")</f>
        <v/>
      </c>
      <c r="H49" s="22" t="str">
        <f>IFERROR(IF(VLOOKUP($A49,Часы!$A$2:$AH$33,MATCH(H$2,Часы!$A$1:$AH$1,0),0),"ТО-"&amp;VLOOKUP($A49,Часы!$A$2:$AH$33,MATCH(H$2,Часы!$A$1:$AH$1,0),0),""),"")</f>
        <v/>
      </c>
      <c r="I49" s="22" t="str">
        <f>IFERROR(IF(VLOOKUP($A49,Часы!$A$2:$AH$33,MATCH(I$2,Часы!$A$1:$AH$1,0),0),"ТО-"&amp;VLOOKUP($A49,Часы!$A$2:$AH$33,MATCH(I$2,Часы!$A$1:$AH$1,0),0),""),"")</f>
        <v/>
      </c>
      <c r="J49" s="22" t="str">
        <f>IFERROR(IF(VLOOKUP($A49,Часы!$A$2:$AH$33,MATCH(J$2,Часы!$A$1:$AH$1,0),0),"ТО-"&amp;VLOOKUP($A49,Часы!$A$2:$AH$33,MATCH(J$2,Часы!$A$1:$AH$1,0),0),""),"")</f>
        <v/>
      </c>
      <c r="K49" s="22" t="str">
        <f>IFERROR(IF(VLOOKUP($A49,Часы!$A$2:$AH$33,MATCH(K$2,Часы!$A$1:$AH$1,0),0),"ТО-"&amp;VLOOKUP($A49,Часы!$A$2:$AH$33,MATCH(K$2,Часы!$A$1:$AH$1,0),0),""),"")</f>
        <v/>
      </c>
      <c r="L49" s="22" t="str">
        <f>IFERROR(IF(VLOOKUP($A49,Часы!$A$2:$AH$33,MATCH(L$2,Часы!$A$1:$AH$1,0),0),"ТО-"&amp;VLOOKUP($A49,Часы!$A$2:$AH$33,MATCH(L$2,Часы!$A$1:$AH$1,0),0),""),"")</f>
        <v/>
      </c>
      <c r="M49" s="22" t="str">
        <f>IFERROR(IF(VLOOKUP($A49,Часы!$A$2:$AH$33,MATCH(M$2,Часы!$A$1:$AH$1,0),0),"ТО-"&amp;VLOOKUP($A49,Часы!$A$2:$AH$33,MATCH(M$2,Часы!$A$1:$AH$1,0),0),""),"")</f>
        <v/>
      </c>
      <c r="N49" s="22" t="str">
        <f>IFERROR(IF(VLOOKUP($A49,Часы!$A$2:$AH$33,MATCH(N$2,Часы!$A$1:$AH$1,0),0),"ТО-"&amp;VLOOKUP($A49,Часы!$A$2:$AH$33,MATCH(N$2,Часы!$A$1:$AH$1,0),0),""),"")</f>
        <v/>
      </c>
      <c r="O49" s="22" t="str">
        <f>IFERROR(IF(VLOOKUP($A49,Часы!$A$2:$AH$33,MATCH(O$2,Часы!$A$1:$AH$1,0),0),"ТО-"&amp;VLOOKUP($A49,Часы!$A$2:$AH$33,MATCH(O$2,Часы!$A$1:$AH$1,0),0),""),"")</f>
        <v/>
      </c>
      <c r="P49" s="22" t="str">
        <f>IFERROR(IF(VLOOKUP($A49,Часы!$A$2:$AH$33,MATCH(P$2,Часы!$A$1:$AH$1,0),0),"ТО-"&amp;VLOOKUP($A49,Часы!$A$2:$AH$33,MATCH(P$2,Часы!$A$1:$AH$1,0),0),""),"")</f>
        <v/>
      </c>
      <c r="Q49" s="22" t="str">
        <f>IFERROR(IF(VLOOKUP($A49,Часы!$A$2:$AH$33,MATCH(Q$2,Часы!$A$1:$AH$1,0),0),"ТО-"&amp;VLOOKUP($A49,Часы!$A$2:$AH$33,MATCH(Q$2,Часы!$A$1:$AH$1,0),0),""),"")</f>
        <v/>
      </c>
      <c r="R49" s="23" t="str">
        <f t="shared" si="0"/>
        <v xml:space="preserve"> </v>
      </c>
    </row>
    <row r="50" spans="1:18" x14ac:dyDescent="0.25">
      <c r="A50" s="21" t="str">
        <f t="array" ref="A50">IFERROR(INDEX(Часы!$A$2:$A$33,SMALL(IF(Часы!$AI$2:$AI$33,ROW(Часы!$A$2:$A$33)-1),ROW(Часы!#REF!))),"")</f>
        <v/>
      </c>
      <c r="B50" s="22" t="str">
        <f>IFERROR(IF(VLOOKUP($A50,Часы!$A$2:$AH$33,MATCH(B$2,Часы!$A$1:$AH$1,0),0),"ТО-"&amp;VLOOKUP($A50,Часы!$A$2:$AH$33,MATCH(B$2,Часы!$A$1:$AH$1,0),0),""),"")</f>
        <v/>
      </c>
      <c r="C50" s="22" t="str">
        <f>IFERROR(IF(VLOOKUP($A50,Часы!$A$2:$AH$33,MATCH(C$2,Часы!$A$1:$AH$1,0),0),"ТО-"&amp;VLOOKUP($A50,Часы!$A$2:$AH$33,MATCH(C$2,Часы!$A$1:$AH$1,0),0),""),"")</f>
        <v/>
      </c>
      <c r="D50" s="22" t="str">
        <f>IFERROR(IF(VLOOKUP($A50,Часы!$A$2:$AH$33,MATCH(D$2,Часы!$A$1:$AH$1,0),0),"ТО-"&amp;VLOOKUP($A50,Часы!$A$2:$AH$33,MATCH(D$2,Часы!$A$1:$AH$1,0),0),""),"")</f>
        <v/>
      </c>
      <c r="E50" s="22" t="str">
        <f>IFERROR(IF(VLOOKUP($A50,Часы!$A$2:$AH$33,MATCH(E$2,Часы!$A$1:$AH$1,0),0),"ТО-"&amp;VLOOKUP($A50,Часы!$A$2:$AH$33,MATCH(E$2,Часы!$A$1:$AH$1,0),0),""),"")</f>
        <v/>
      </c>
      <c r="F50" s="22" t="str">
        <f>IFERROR(IF(VLOOKUP($A50,Часы!$A$2:$AH$33,MATCH(F$2,Часы!$A$1:$AH$1,0),0),"ТО-"&amp;VLOOKUP($A50,Часы!$A$2:$AH$33,MATCH(F$2,Часы!$A$1:$AH$1,0),0),""),"")</f>
        <v/>
      </c>
      <c r="G50" s="22" t="str">
        <f>IFERROR(IF(VLOOKUP($A50,Часы!$A$2:$AH$33,MATCH(G$2,Часы!$A$1:$AH$1,0),0),"ТО-"&amp;VLOOKUP($A50,Часы!$A$2:$AH$33,MATCH(G$2,Часы!$A$1:$AH$1,0),0),""),"")</f>
        <v/>
      </c>
      <c r="H50" s="22" t="str">
        <f>IFERROR(IF(VLOOKUP($A50,Часы!$A$2:$AH$33,MATCH(H$2,Часы!$A$1:$AH$1,0),0),"ТО-"&amp;VLOOKUP($A50,Часы!$A$2:$AH$33,MATCH(H$2,Часы!$A$1:$AH$1,0),0),""),"")</f>
        <v/>
      </c>
      <c r="I50" s="22" t="str">
        <f>IFERROR(IF(VLOOKUP($A50,Часы!$A$2:$AH$33,MATCH(I$2,Часы!$A$1:$AH$1,0),0),"ТО-"&amp;VLOOKUP($A50,Часы!$A$2:$AH$33,MATCH(I$2,Часы!$A$1:$AH$1,0),0),""),"")</f>
        <v/>
      </c>
      <c r="J50" s="22" t="str">
        <f>IFERROR(IF(VLOOKUP($A50,Часы!$A$2:$AH$33,MATCH(J$2,Часы!$A$1:$AH$1,0),0),"ТО-"&amp;VLOOKUP($A50,Часы!$A$2:$AH$33,MATCH(J$2,Часы!$A$1:$AH$1,0),0),""),"")</f>
        <v/>
      </c>
      <c r="K50" s="22" t="str">
        <f>IFERROR(IF(VLOOKUP($A50,Часы!$A$2:$AH$33,MATCH(K$2,Часы!$A$1:$AH$1,0),0),"ТО-"&amp;VLOOKUP($A50,Часы!$A$2:$AH$33,MATCH(K$2,Часы!$A$1:$AH$1,0),0),""),"")</f>
        <v/>
      </c>
      <c r="L50" s="22" t="str">
        <f>IFERROR(IF(VLOOKUP($A50,Часы!$A$2:$AH$33,MATCH(L$2,Часы!$A$1:$AH$1,0),0),"ТО-"&amp;VLOOKUP($A50,Часы!$A$2:$AH$33,MATCH(L$2,Часы!$A$1:$AH$1,0),0),""),"")</f>
        <v/>
      </c>
      <c r="M50" s="22" t="str">
        <f>IFERROR(IF(VLOOKUP($A50,Часы!$A$2:$AH$33,MATCH(M$2,Часы!$A$1:$AH$1,0),0),"ТО-"&amp;VLOOKUP($A50,Часы!$A$2:$AH$33,MATCH(M$2,Часы!$A$1:$AH$1,0),0),""),"")</f>
        <v/>
      </c>
      <c r="N50" s="22" t="str">
        <f>IFERROR(IF(VLOOKUP($A50,Часы!$A$2:$AH$33,MATCH(N$2,Часы!$A$1:$AH$1,0),0),"ТО-"&amp;VLOOKUP($A50,Часы!$A$2:$AH$33,MATCH(N$2,Часы!$A$1:$AH$1,0),0),""),"")</f>
        <v/>
      </c>
      <c r="O50" s="22" t="str">
        <f>IFERROR(IF(VLOOKUP($A50,Часы!$A$2:$AH$33,MATCH(O$2,Часы!$A$1:$AH$1,0),0),"ТО-"&amp;VLOOKUP($A50,Часы!$A$2:$AH$33,MATCH(O$2,Часы!$A$1:$AH$1,0),0),""),"")</f>
        <v/>
      </c>
      <c r="P50" s="22" t="str">
        <f>IFERROR(IF(VLOOKUP($A50,Часы!$A$2:$AH$33,MATCH(P$2,Часы!$A$1:$AH$1,0),0),"ТО-"&amp;VLOOKUP($A50,Часы!$A$2:$AH$33,MATCH(P$2,Часы!$A$1:$AH$1,0),0),""),"")</f>
        <v/>
      </c>
      <c r="Q50" s="22" t="str">
        <f>IFERROR(IF(VLOOKUP($A50,Часы!$A$2:$AH$33,MATCH(Q$2,Часы!$A$1:$AH$1,0),0),"ТО-"&amp;VLOOKUP($A50,Часы!$A$2:$AH$33,MATCH(Q$2,Часы!$A$1:$AH$1,0),0),""),"")</f>
        <v/>
      </c>
      <c r="R50" s="23" t="str">
        <f t="shared" si="0"/>
        <v xml:space="preserve"> </v>
      </c>
    </row>
    <row r="51" spans="1:18" x14ac:dyDescent="0.25">
      <c r="A51" s="21" t="str">
        <f t="array" ref="A51">IFERROR(INDEX(Часы!$A$2:$A$33,SMALL(IF(Часы!$AI$2:$AI$33,ROW(Часы!$A$2:$A$33)-1),ROW(Часы!#REF!))),"")</f>
        <v/>
      </c>
      <c r="B51" s="22" t="str">
        <f>IFERROR(IF(VLOOKUP($A51,Часы!$A$2:$AH$33,MATCH(B$2,Часы!$A$1:$AH$1,0),0),"ТО-"&amp;VLOOKUP($A51,Часы!$A$2:$AH$33,MATCH(B$2,Часы!$A$1:$AH$1,0),0),""),"")</f>
        <v/>
      </c>
      <c r="C51" s="22" t="str">
        <f>IFERROR(IF(VLOOKUP($A51,Часы!$A$2:$AH$33,MATCH(C$2,Часы!$A$1:$AH$1,0),0),"ТО-"&amp;VLOOKUP($A51,Часы!$A$2:$AH$33,MATCH(C$2,Часы!$A$1:$AH$1,0),0),""),"")</f>
        <v/>
      </c>
      <c r="D51" s="22" t="str">
        <f>IFERROR(IF(VLOOKUP($A51,Часы!$A$2:$AH$33,MATCH(D$2,Часы!$A$1:$AH$1,0),0),"ТО-"&amp;VLOOKUP($A51,Часы!$A$2:$AH$33,MATCH(D$2,Часы!$A$1:$AH$1,0),0),""),"")</f>
        <v/>
      </c>
      <c r="E51" s="22" t="str">
        <f>IFERROR(IF(VLOOKUP($A51,Часы!$A$2:$AH$33,MATCH(E$2,Часы!$A$1:$AH$1,0),0),"ТО-"&amp;VLOOKUP($A51,Часы!$A$2:$AH$33,MATCH(E$2,Часы!$A$1:$AH$1,0),0),""),"")</f>
        <v/>
      </c>
      <c r="F51" s="22" t="str">
        <f>IFERROR(IF(VLOOKUP($A51,Часы!$A$2:$AH$33,MATCH(F$2,Часы!$A$1:$AH$1,0),0),"ТО-"&amp;VLOOKUP($A51,Часы!$A$2:$AH$33,MATCH(F$2,Часы!$A$1:$AH$1,0),0),""),"")</f>
        <v/>
      </c>
      <c r="G51" s="22" t="str">
        <f>IFERROR(IF(VLOOKUP($A51,Часы!$A$2:$AH$33,MATCH(G$2,Часы!$A$1:$AH$1,0),0),"ТО-"&amp;VLOOKUP($A51,Часы!$A$2:$AH$33,MATCH(G$2,Часы!$A$1:$AH$1,0),0),""),"")</f>
        <v/>
      </c>
      <c r="H51" s="22" t="str">
        <f>IFERROR(IF(VLOOKUP($A51,Часы!$A$2:$AH$33,MATCH(H$2,Часы!$A$1:$AH$1,0),0),"ТО-"&amp;VLOOKUP($A51,Часы!$A$2:$AH$33,MATCH(H$2,Часы!$A$1:$AH$1,0),0),""),"")</f>
        <v/>
      </c>
      <c r="I51" s="22" t="str">
        <f>IFERROR(IF(VLOOKUP($A51,Часы!$A$2:$AH$33,MATCH(I$2,Часы!$A$1:$AH$1,0),0),"ТО-"&amp;VLOOKUP($A51,Часы!$A$2:$AH$33,MATCH(I$2,Часы!$A$1:$AH$1,0),0),""),"")</f>
        <v/>
      </c>
      <c r="J51" s="22" t="str">
        <f>IFERROR(IF(VLOOKUP($A51,Часы!$A$2:$AH$33,MATCH(J$2,Часы!$A$1:$AH$1,0),0),"ТО-"&amp;VLOOKUP($A51,Часы!$A$2:$AH$33,MATCH(J$2,Часы!$A$1:$AH$1,0),0),""),"")</f>
        <v/>
      </c>
      <c r="K51" s="22" t="str">
        <f>IFERROR(IF(VLOOKUP($A51,Часы!$A$2:$AH$33,MATCH(K$2,Часы!$A$1:$AH$1,0),0),"ТО-"&amp;VLOOKUP($A51,Часы!$A$2:$AH$33,MATCH(K$2,Часы!$A$1:$AH$1,0),0),""),"")</f>
        <v/>
      </c>
      <c r="L51" s="22" t="str">
        <f>IFERROR(IF(VLOOKUP($A51,Часы!$A$2:$AH$33,MATCH(L$2,Часы!$A$1:$AH$1,0),0),"ТО-"&amp;VLOOKUP($A51,Часы!$A$2:$AH$33,MATCH(L$2,Часы!$A$1:$AH$1,0),0),""),"")</f>
        <v/>
      </c>
      <c r="M51" s="22" t="str">
        <f>IFERROR(IF(VLOOKUP($A51,Часы!$A$2:$AH$33,MATCH(M$2,Часы!$A$1:$AH$1,0),0),"ТО-"&amp;VLOOKUP($A51,Часы!$A$2:$AH$33,MATCH(M$2,Часы!$A$1:$AH$1,0),0),""),"")</f>
        <v/>
      </c>
      <c r="N51" s="22" t="str">
        <f>IFERROR(IF(VLOOKUP($A51,Часы!$A$2:$AH$33,MATCH(N$2,Часы!$A$1:$AH$1,0),0),"ТО-"&amp;VLOOKUP($A51,Часы!$A$2:$AH$33,MATCH(N$2,Часы!$A$1:$AH$1,0),0),""),"")</f>
        <v/>
      </c>
      <c r="O51" s="22" t="str">
        <f>IFERROR(IF(VLOOKUP($A51,Часы!$A$2:$AH$33,MATCH(O$2,Часы!$A$1:$AH$1,0),0),"ТО-"&amp;VLOOKUP($A51,Часы!$A$2:$AH$33,MATCH(O$2,Часы!$A$1:$AH$1,0),0),""),"")</f>
        <v/>
      </c>
      <c r="P51" s="22" t="str">
        <f>IFERROR(IF(VLOOKUP($A51,Часы!$A$2:$AH$33,MATCH(P$2,Часы!$A$1:$AH$1,0),0),"ТО-"&amp;VLOOKUP($A51,Часы!$A$2:$AH$33,MATCH(P$2,Часы!$A$1:$AH$1,0),0),""),"")</f>
        <v/>
      </c>
      <c r="Q51" s="22" t="str">
        <f>IFERROR(IF(VLOOKUP($A51,Часы!$A$2:$AH$33,MATCH(Q$2,Часы!$A$1:$AH$1,0),0),"ТО-"&amp;VLOOKUP($A51,Часы!$A$2:$AH$33,MATCH(Q$2,Часы!$A$1:$AH$1,0),0),""),"")</f>
        <v/>
      </c>
      <c r="R51" s="23" t="str">
        <f t="shared" si="0"/>
        <v xml:space="preserve"> </v>
      </c>
    </row>
    <row r="52" spans="1:18" x14ac:dyDescent="0.25">
      <c r="A52" s="21" t="str">
        <f t="array" ref="A52">IFERROR(INDEX(Часы!$A$2:$A$33,SMALL(IF(Часы!$AI$2:$AI$33,ROW(Часы!$A$2:$A$33)-1),ROW(Часы!#REF!))),"")</f>
        <v/>
      </c>
      <c r="B52" s="22" t="str">
        <f>IFERROR(IF(VLOOKUP($A52,Часы!$A$2:$AH$33,MATCH(B$2,Часы!$A$1:$AH$1,0),0),"ТО-"&amp;VLOOKUP($A52,Часы!$A$2:$AH$33,MATCH(B$2,Часы!$A$1:$AH$1,0),0),""),"")</f>
        <v/>
      </c>
      <c r="C52" s="22" t="str">
        <f>IFERROR(IF(VLOOKUP($A52,Часы!$A$2:$AH$33,MATCH(C$2,Часы!$A$1:$AH$1,0),0),"ТО-"&amp;VLOOKUP($A52,Часы!$A$2:$AH$33,MATCH(C$2,Часы!$A$1:$AH$1,0),0),""),"")</f>
        <v/>
      </c>
      <c r="D52" s="22" t="str">
        <f>IFERROR(IF(VLOOKUP($A52,Часы!$A$2:$AH$33,MATCH(D$2,Часы!$A$1:$AH$1,0),0),"ТО-"&amp;VLOOKUP($A52,Часы!$A$2:$AH$33,MATCH(D$2,Часы!$A$1:$AH$1,0),0),""),"")</f>
        <v/>
      </c>
      <c r="E52" s="22" t="str">
        <f>IFERROR(IF(VLOOKUP($A52,Часы!$A$2:$AH$33,MATCH(E$2,Часы!$A$1:$AH$1,0),0),"ТО-"&amp;VLOOKUP($A52,Часы!$A$2:$AH$33,MATCH(E$2,Часы!$A$1:$AH$1,0),0),""),"")</f>
        <v/>
      </c>
      <c r="F52" s="22" t="str">
        <f>IFERROR(IF(VLOOKUP($A52,Часы!$A$2:$AH$33,MATCH(F$2,Часы!$A$1:$AH$1,0),0),"ТО-"&amp;VLOOKUP($A52,Часы!$A$2:$AH$33,MATCH(F$2,Часы!$A$1:$AH$1,0),0),""),"")</f>
        <v/>
      </c>
      <c r="G52" s="22" t="str">
        <f>IFERROR(IF(VLOOKUP($A52,Часы!$A$2:$AH$33,MATCH(G$2,Часы!$A$1:$AH$1,0),0),"ТО-"&amp;VLOOKUP($A52,Часы!$A$2:$AH$33,MATCH(G$2,Часы!$A$1:$AH$1,0),0),""),"")</f>
        <v/>
      </c>
      <c r="H52" s="22" t="str">
        <f>IFERROR(IF(VLOOKUP($A52,Часы!$A$2:$AH$33,MATCH(H$2,Часы!$A$1:$AH$1,0),0),"ТО-"&amp;VLOOKUP($A52,Часы!$A$2:$AH$33,MATCH(H$2,Часы!$A$1:$AH$1,0),0),""),"")</f>
        <v/>
      </c>
      <c r="I52" s="22" t="str">
        <f>IFERROR(IF(VLOOKUP($A52,Часы!$A$2:$AH$33,MATCH(I$2,Часы!$A$1:$AH$1,0),0),"ТО-"&amp;VLOOKUP($A52,Часы!$A$2:$AH$33,MATCH(I$2,Часы!$A$1:$AH$1,0),0),""),"")</f>
        <v/>
      </c>
      <c r="J52" s="22" t="str">
        <f>IFERROR(IF(VLOOKUP($A52,Часы!$A$2:$AH$33,MATCH(J$2,Часы!$A$1:$AH$1,0),0),"ТО-"&amp;VLOOKUP($A52,Часы!$A$2:$AH$33,MATCH(J$2,Часы!$A$1:$AH$1,0),0),""),"")</f>
        <v/>
      </c>
      <c r="K52" s="22" t="str">
        <f>IFERROR(IF(VLOOKUP($A52,Часы!$A$2:$AH$33,MATCH(K$2,Часы!$A$1:$AH$1,0),0),"ТО-"&amp;VLOOKUP($A52,Часы!$A$2:$AH$33,MATCH(K$2,Часы!$A$1:$AH$1,0),0),""),"")</f>
        <v/>
      </c>
      <c r="L52" s="22" t="str">
        <f>IFERROR(IF(VLOOKUP($A52,Часы!$A$2:$AH$33,MATCH(L$2,Часы!$A$1:$AH$1,0),0),"ТО-"&amp;VLOOKUP($A52,Часы!$A$2:$AH$33,MATCH(L$2,Часы!$A$1:$AH$1,0),0),""),"")</f>
        <v/>
      </c>
      <c r="M52" s="22" t="str">
        <f>IFERROR(IF(VLOOKUP($A52,Часы!$A$2:$AH$33,MATCH(M$2,Часы!$A$1:$AH$1,0),0),"ТО-"&amp;VLOOKUP($A52,Часы!$A$2:$AH$33,MATCH(M$2,Часы!$A$1:$AH$1,0),0),""),"")</f>
        <v/>
      </c>
      <c r="N52" s="22" t="str">
        <f>IFERROR(IF(VLOOKUP($A52,Часы!$A$2:$AH$33,MATCH(N$2,Часы!$A$1:$AH$1,0),0),"ТО-"&amp;VLOOKUP($A52,Часы!$A$2:$AH$33,MATCH(N$2,Часы!$A$1:$AH$1,0),0),""),"")</f>
        <v/>
      </c>
      <c r="O52" s="22" t="str">
        <f>IFERROR(IF(VLOOKUP($A52,Часы!$A$2:$AH$33,MATCH(O$2,Часы!$A$1:$AH$1,0),0),"ТО-"&amp;VLOOKUP($A52,Часы!$A$2:$AH$33,MATCH(O$2,Часы!$A$1:$AH$1,0),0),""),"")</f>
        <v/>
      </c>
      <c r="P52" s="22" t="str">
        <f>IFERROR(IF(VLOOKUP($A52,Часы!$A$2:$AH$33,MATCH(P$2,Часы!$A$1:$AH$1,0),0),"ТО-"&amp;VLOOKUP($A52,Часы!$A$2:$AH$33,MATCH(P$2,Часы!$A$1:$AH$1,0),0),""),"")</f>
        <v/>
      </c>
      <c r="Q52" s="22" t="str">
        <f>IFERROR(IF(VLOOKUP($A52,Часы!$A$2:$AH$33,MATCH(Q$2,Часы!$A$1:$AH$1,0),0),"ТО-"&amp;VLOOKUP($A52,Часы!$A$2:$AH$33,MATCH(Q$2,Часы!$A$1:$AH$1,0),0),""),"")</f>
        <v/>
      </c>
      <c r="R52" s="23" t="str">
        <f t="shared" si="0"/>
        <v xml:space="preserve"> </v>
      </c>
    </row>
    <row r="53" spans="1:18" x14ac:dyDescent="0.25">
      <c r="A53" s="21" t="str">
        <f t="array" ref="A53">IFERROR(INDEX(Часы!$A$2:$A$33,SMALL(IF(Часы!$AI$2:$AI$33,ROW(Часы!$A$2:$A$33)-1),ROW(Часы!#REF!))),"")</f>
        <v/>
      </c>
      <c r="B53" s="22" t="str">
        <f>IFERROR(IF(VLOOKUP($A53,Часы!$A$2:$AH$33,MATCH(B$2,Часы!$A$1:$AH$1,0),0),"ТО-"&amp;VLOOKUP($A53,Часы!$A$2:$AH$33,MATCH(B$2,Часы!$A$1:$AH$1,0),0),""),"")</f>
        <v/>
      </c>
      <c r="C53" s="22" t="str">
        <f>IFERROR(IF(VLOOKUP($A53,Часы!$A$2:$AH$33,MATCH(C$2,Часы!$A$1:$AH$1,0),0),"ТО-"&amp;VLOOKUP($A53,Часы!$A$2:$AH$33,MATCH(C$2,Часы!$A$1:$AH$1,0),0),""),"")</f>
        <v/>
      </c>
      <c r="D53" s="22" t="str">
        <f>IFERROR(IF(VLOOKUP($A53,Часы!$A$2:$AH$33,MATCH(D$2,Часы!$A$1:$AH$1,0),0),"ТО-"&amp;VLOOKUP($A53,Часы!$A$2:$AH$33,MATCH(D$2,Часы!$A$1:$AH$1,0),0),""),"")</f>
        <v/>
      </c>
      <c r="E53" s="22" t="str">
        <f>IFERROR(IF(VLOOKUP($A53,Часы!$A$2:$AH$33,MATCH(E$2,Часы!$A$1:$AH$1,0),0),"ТО-"&amp;VLOOKUP($A53,Часы!$A$2:$AH$33,MATCH(E$2,Часы!$A$1:$AH$1,0),0),""),"")</f>
        <v/>
      </c>
      <c r="F53" s="22" t="str">
        <f>IFERROR(IF(VLOOKUP($A53,Часы!$A$2:$AH$33,MATCH(F$2,Часы!$A$1:$AH$1,0),0),"ТО-"&amp;VLOOKUP($A53,Часы!$A$2:$AH$33,MATCH(F$2,Часы!$A$1:$AH$1,0),0),""),"")</f>
        <v/>
      </c>
      <c r="G53" s="22" t="str">
        <f>IFERROR(IF(VLOOKUP($A53,Часы!$A$2:$AH$33,MATCH(G$2,Часы!$A$1:$AH$1,0),0),"ТО-"&amp;VLOOKUP($A53,Часы!$A$2:$AH$33,MATCH(G$2,Часы!$A$1:$AH$1,0),0),""),"")</f>
        <v/>
      </c>
      <c r="H53" s="22" t="str">
        <f>IFERROR(IF(VLOOKUP($A53,Часы!$A$2:$AH$33,MATCH(H$2,Часы!$A$1:$AH$1,0),0),"ТО-"&amp;VLOOKUP($A53,Часы!$A$2:$AH$33,MATCH(H$2,Часы!$A$1:$AH$1,0),0),""),"")</f>
        <v/>
      </c>
      <c r="I53" s="22" t="str">
        <f>IFERROR(IF(VLOOKUP($A53,Часы!$A$2:$AH$33,MATCH(I$2,Часы!$A$1:$AH$1,0),0),"ТО-"&amp;VLOOKUP($A53,Часы!$A$2:$AH$33,MATCH(I$2,Часы!$A$1:$AH$1,0),0),""),"")</f>
        <v/>
      </c>
      <c r="J53" s="22" t="str">
        <f>IFERROR(IF(VLOOKUP($A53,Часы!$A$2:$AH$33,MATCH(J$2,Часы!$A$1:$AH$1,0),0),"ТО-"&amp;VLOOKUP($A53,Часы!$A$2:$AH$33,MATCH(J$2,Часы!$A$1:$AH$1,0),0),""),"")</f>
        <v/>
      </c>
      <c r="K53" s="22" t="str">
        <f>IFERROR(IF(VLOOKUP($A53,Часы!$A$2:$AH$33,MATCH(K$2,Часы!$A$1:$AH$1,0),0),"ТО-"&amp;VLOOKUP($A53,Часы!$A$2:$AH$33,MATCH(K$2,Часы!$A$1:$AH$1,0),0),""),"")</f>
        <v/>
      </c>
      <c r="L53" s="22" t="str">
        <f>IFERROR(IF(VLOOKUP($A53,Часы!$A$2:$AH$33,MATCH(L$2,Часы!$A$1:$AH$1,0),0),"ТО-"&amp;VLOOKUP($A53,Часы!$A$2:$AH$33,MATCH(L$2,Часы!$A$1:$AH$1,0),0),""),"")</f>
        <v/>
      </c>
      <c r="M53" s="22" t="str">
        <f>IFERROR(IF(VLOOKUP($A53,Часы!$A$2:$AH$33,MATCH(M$2,Часы!$A$1:$AH$1,0),0),"ТО-"&amp;VLOOKUP($A53,Часы!$A$2:$AH$33,MATCH(M$2,Часы!$A$1:$AH$1,0),0),""),"")</f>
        <v/>
      </c>
      <c r="N53" s="22" t="str">
        <f>IFERROR(IF(VLOOKUP($A53,Часы!$A$2:$AH$33,MATCH(N$2,Часы!$A$1:$AH$1,0),0),"ТО-"&amp;VLOOKUP($A53,Часы!$A$2:$AH$33,MATCH(N$2,Часы!$A$1:$AH$1,0),0),""),"")</f>
        <v/>
      </c>
      <c r="O53" s="22" t="str">
        <f>IFERROR(IF(VLOOKUP($A53,Часы!$A$2:$AH$33,MATCH(O$2,Часы!$A$1:$AH$1,0),0),"ТО-"&amp;VLOOKUP($A53,Часы!$A$2:$AH$33,MATCH(O$2,Часы!$A$1:$AH$1,0),0),""),"")</f>
        <v/>
      </c>
      <c r="P53" s="22" t="str">
        <f>IFERROR(IF(VLOOKUP($A53,Часы!$A$2:$AH$33,MATCH(P$2,Часы!$A$1:$AH$1,0),0),"ТО-"&amp;VLOOKUP($A53,Часы!$A$2:$AH$33,MATCH(P$2,Часы!$A$1:$AH$1,0),0),""),"")</f>
        <v/>
      </c>
      <c r="Q53" s="22" t="str">
        <f>IFERROR(IF(VLOOKUP($A53,Часы!$A$2:$AH$33,MATCH(Q$2,Часы!$A$1:$AH$1,0),0),"ТО-"&amp;VLOOKUP($A53,Часы!$A$2:$AH$33,MATCH(Q$2,Часы!$A$1:$AH$1,0),0),""),"")</f>
        <v/>
      </c>
      <c r="R53" s="23" t="str">
        <f t="shared" si="0"/>
        <v xml:space="preserve"> </v>
      </c>
    </row>
    <row r="54" spans="1:18" x14ac:dyDescent="0.25">
      <c r="A54" s="21" t="str">
        <f t="array" ref="A54">IFERROR(INDEX(Часы!$A$2:$A$33,SMALL(IF(Часы!$AI$2:$AI$33,ROW(Часы!$A$2:$A$33)-1),ROW(Часы!#REF!))),"")</f>
        <v/>
      </c>
      <c r="B54" s="22" t="str">
        <f>IFERROR(IF(VLOOKUP($A54,Часы!$A$2:$AH$33,MATCH(B$2,Часы!$A$1:$AH$1,0),0),"ТО-"&amp;VLOOKUP($A54,Часы!$A$2:$AH$33,MATCH(B$2,Часы!$A$1:$AH$1,0),0),""),"")</f>
        <v/>
      </c>
      <c r="C54" s="22" t="str">
        <f>IFERROR(IF(VLOOKUP($A54,Часы!$A$2:$AH$33,MATCH(C$2,Часы!$A$1:$AH$1,0),0),"ТО-"&amp;VLOOKUP($A54,Часы!$A$2:$AH$33,MATCH(C$2,Часы!$A$1:$AH$1,0),0),""),"")</f>
        <v/>
      </c>
      <c r="D54" s="22" t="str">
        <f>IFERROR(IF(VLOOKUP($A54,Часы!$A$2:$AH$33,MATCH(D$2,Часы!$A$1:$AH$1,0),0),"ТО-"&amp;VLOOKUP($A54,Часы!$A$2:$AH$33,MATCH(D$2,Часы!$A$1:$AH$1,0),0),""),"")</f>
        <v/>
      </c>
      <c r="E54" s="22" t="str">
        <f>IFERROR(IF(VLOOKUP($A54,Часы!$A$2:$AH$33,MATCH(E$2,Часы!$A$1:$AH$1,0),0),"ТО-"&amp;VLOOKUP($A54,Часы!$A$2:$AH$33,MATCH(E$2,Часы!$A$1:$AH$1,0),0),""),"")</f>
        <v/>
      </c>
      <c r="F54" s="22" t="str">
        <f>IFERROR(IF(VLOOKUP($A54,Часы!$A$2:$AH$33,MATCH(F$2,Часы!$A$1:$AH$1,0),0),"ТО-"&amp;VLOOKUP($A54,Часы!$A$2:$AH$33,MATCH(F$2,Часы!$A$1:$AH$1,0),0),""),"")</f>
        <v/>
      </c>
      <c r="G54" s="22" t="str">
        <f>IFERROR(IF(VLOOKUP($A54,Часы!$A$2:$AH$33,MATCH(G$2,Часы!$A$1:$AH$1,0),0),"ТО-"&amp;VLOOKUP($A54,Часы!$A$2:$AH$33,MATCH(G$2,Часы!$A$1:$AH$1,0),0),""),"")</f>
        <v/>
      </c>
      <c r="H54" s="22" t="str">
        <f>IFERROR(IF(VLOOKUP($A54,Часы!$A$2:$AH$33,MATCH(H$2,Часы!$A$1:$AH$1,0),0),"ТО-"&amp;VLOOKUP($A54,Часы!$A$2:$AH$33,MATCH(H$2,Часы!$A$1:$AH$1,0),0),""),"")</f>
        <v/>
      </c>
      <c r="I54" s="22" t="str">
        <f>IFERROR(IF(VLOOKUP($A54,Часы!$A$2:$AH$33,MATCH(I$2,Часы!$A$1:$AH$1,0),0),"ТО-"&amp;VLOOKUP($A54,Часы!$A$2:$AH$33,MATCH(I$2,Часы!$A$1:$AH$1,0),0),""),"")</f>
        <v/>
      </c>
      <c r="J54" s="22" t="str">
        <f>IFERROR(IF(VLOOKUP($A54,Часы!$A$2:$AH$33,MATCH(J$2,Часы!$A$1:$AH$1,0),0),"ТО-"&amp;VLOOKUP($A54,Часы!$A$2:$AH$33,MATCH(J$2,Часы!$A$1:$AH$1,0),0),""),"")</f>
        <v/>
      </c>
      <c r="K54" s="22" t="str">
        <f>IFERROR(IF(VLOOKUP($A54,Часы!$A$2:$AH$33,MATCH(K$2,Часы!$A$1:$AH$1,0),0),"ТО-"&amp;VLOOKUP($A54,Часы!$A$2:$AH$33,MATCH(K$2,Часы!$A$1:$AH$1,0),0),""),"")</f>
        <v/>
      </c>
      <c r="L54" s="22" t="str">
        <f>IFERROR(IF(VLOOKUP($A54,Часы!$A$2:$AH$33,MATCH(L$2,Часы!$A$1:$AH$1,0),0),"ТО-"&amp;VLOOKUP($A54,Часы!$A$2:$AH$33,MATCH(L$2,Часы!$A$1:$AH$1,0),0),""),"")</f>
        <v/>
      </c>
      <c r="M54" s="22" t="str">
        <f>IFERROR(IF(VLOOKUP($A54,Часы!$A$2:$AH$33,MATCH(M$2,Часы!$A$1:$AH$1,0),0),"ТО-"&amp;VLOOKUP($A54,Часы!$A$2:$AH$33,MATCH(M$2,Часы!$A$1:$AH$1,0),0),""),"")</f>
        <v/>
      </c>
      <c r="N54" s="22" t="str">
        <f>IFERROR(IF(VLOOKUP($A54,Часы!$A$2:$AH$33,MATCH(N$2,Часы!$A$1:$AH$1,0),0),"ТО-"&amp;VLOOKUP($A54,Часы!$A$2:$AH$33,MATCH(N$2,Часы!$A$1:$AH$1,0),0),""),"")</f>
        <v/>
      </c>
      <c r="O54" s="22" t="str">
        <f>IFERROR(IF(VLOOKUP($A54,Часы!$A$2:$AH$33,MATCH(O$2,Часы!$A$1:$AH$1,0),0),"ТО-"&amp;VLOOKUP($A54,Часы!$A$2:$AH$33,MATCH(O$2,Часы!$A$1:$AH$1,0),0),""),"")</f>
        <v/>
      </c>
      <c r="P54" s="22" t="str">
        <f>IFERROR(IF(VLOOKUP($A54,Часы!$A$2:$AH$33,MATCH(P$2,Часы!$A$1:$AH$1,0),0),"ТО-"&amp;VLOOKUP($A54,Часы!$A$2:$AH$33,MATCH(P$2,Часы!$A$1:$AH$1,0),0),""),"")</f>
        <v/>
      </c>
      <c r="Q54" s="22" t="str">
        <f>IFERROR(IF(VLOOKUP($A54,Часы!$A$2:$AH$33,MATCH(Q$2,Часы!$A$1:$AH$1,0),0),"ТО-"&amp;VLOOKUP($A54,Часы!$A$2:$AH$33,MATCH(Q$2,Часы!$A$1:$AH$1,0),0),""),"")</f>
        <v/>
      </c>
      <c r="R54" s="23" t="str">
        <f t="shared" si="0"/>
        <v xml:space="preserve"> </v>
      </c>
    </row>
    <row r="55" spans="1:18" x14ac:dyDescent="0.25">
      <c r="A55" s="21" t="str">
        <f t="array" ref="A55">IFERROR(INDEX(Часы!$A$2:$A$33,SMALL(IF(Часы!$AI$2:$AI$33,ROW(Часы!$A$2:$A$33)-1),ROW(Часы!#REF!))),"")</f>
        <v/>
      </c>
      <c r="B55" s="22" t="str">
        <f>IFERROR(IF(VLOOKUP($A55,Часы!$A$2:$AH$33,MATCH(B$2,Часы!$A$1:$AH$1,0),0),"ТО-"&amp;VLOOKUP($A55,Часы!$A$2:$AH$33,MATCH(B$2,Часы!$A$1:$AH$1,0),0),""),"")</f>
        <v/>
      </c>
      <c r="C55" s="22" t="str">
        <f>IFERROR(IF(VLOOKUP($A55,Часы!$A$2:$AH$33,MATCH(C$2,Часы!$A$1:$AH$1,0),0),"ТО-"&amp;VLOOKUP($A55,Часы!$A$2:$AH$33,MATCH(C$2,Часы!$A$1:$AH$1,0),0),""),"")</f>
        <v/>
      </c>
      <c r="D55" s="22" t="str">
        <f>IFERROR(IF(VLOOKUP($A55,Часы!$A$2:$AH$33,MATCH(D$2,Часы!$A$1:$AH$1,0),0),"ТО-"&amp;VLOOKUP($A55,Часы!$A$2:$AH$33,MATCH(D$2,Часы!$A$1:$AH$1,0),0),""),"")</f>
        <v/>
      </c>
      <c r="E55" s="22" t="str">
        <f>IFERROR(IF(VLOOKUP($A55,Часы!$A$2:$AH$33,MATCH(E$2,Часы!$A$1:$AH$1,0),0),"ТО-"&amp;VLOOKUP($A55,Часы!$A$2:$AH$33,MATCH(E$2,Часы!$A$1:$AH$1,0),0),""),"")</f>
        <v/>
      </c>
      <c r="F55" s="22" t="str">
        <f>IFERROR(IF(VLOOKUP($A55,Часы!$A$2:$AH$33,MATCH(F$2,Часы!$A$1:$AH$1,0),0),"ТО-"&amp;VLOOKUP($A55,Часы!$A$2:$AH$33,MATCH(F$2,Часы!$A$1:$AH$1,0),0),""),"")</f>
        <v/>
      </c>
      <c r="G55" s="22" t="str">
        <f>IFERROR(IF(VLOOKUP($A55,Часы!$A$2:$AH$33,MATCH(G$2,Часы!$A$1:$AH$1,0),0),"ТО-"&amp;VLOOKUP($A55,Часы!$A$2:$AH$33,MATCH(G$2,Часы!$A$1:$AH$1,0),0),""),"")</f>
        <v/>
      </c>
      <c r="H55" s="22" t="str">
        <f>IFERROR(IF(VLOOKUP($A55,Часы!$A$2:$AH$33,MATCH(H$2,Часы!$A$1:$AH$1,0),0),"ТО-"&amp;VLOOKUP($A55,Часы!$A$2:$AH$33,MATCH(H$2,Часы!$A$1:$AH$1,0),0),""),"")</f>
        <v/>
      </c>
      <c r="I55" s="22" t="str">
        <f>IFERROR(IF(VLOOKUP($A55,Часы!$A$2:$AH$33,MATCH(I$2,Часы!$A$1:$AH$1,0),0),"ТО-"&amp;VLOOKUP($A55,Часы!$A$2:$AH$33,MATCH(I$2,Часы!$A$1:$AH$1,0),0),""),"")</f>
        <v/>
      </c>
      <c r="J55" s="22" t="str">
        <f>IFERROR(IF(VLOOKUP($A55,Часы!$A$2:$AH$33,MATCH(J$2,Часы!$A$1:$AH$1,0),0),"ТО-"&amp;VLOOKUP($A55,Часы!$A$2:$AH$33,MATCH(J$2,Часы!$A$1:$AH$1,0),0),""),"")</f>
        <v/>
      </c>
      <c r="K55" s="22" t="str">
        <f>IFERROR(IF(VLOOKUP($A55,Часы!$A$2:$AH$33,MATCH(K$2,Часы!$A$1:$AH$1,0),0),"ТО-"&amp;VLOOKUP($A55,Часы!$A$2:$AH$33,MATCH(K$2,Часы!$A$1:$AH$1,0),0),""),"")</f>
        <v/>
      </c>
      <c r="L55" s="22" t="str">
        <f>IFERROR(IF(VLOOKUP($A55,Часы!$A$2:$AH$33,MATCH(L$2,Часы!$A$1:$AH$1,0),0),"ТО-"&amp;VLOOKUP($A55,Часы!$A$2:$AH$33,MATCH(L$2,Часы!$A$1:$AH$1,0),0),""),"")</f>
        <v/>
      </c>
      <c r="M55" s="22" t="str">
        <f>IFERROR(IF(VLOOKUP($A55,Часы!$A$2:$AH$33,MATCH(M$2,Часы!$A$1:$AH$1,0),0),"ТО-"&amp;VLOOKUP($A55,Часы!$A$2:$AH$33,MATCH(M$2,Часы!$A$1:$AH$1,0),0),""),"")</f>
        <v/>
      </c>
      <c r="N55" s="22" t="str">
        <f>IFERROR(IF(VLOOKUP($A55,Часы!$A$2:$AH$33,MATCH(N$2,Часы!$A$1:$AH$1,0),0),"ТО-"&amp;VLOOKUP($A55,Часы!$A$2:$AH$33,MATCH(N$2,Часы!$A$1:$AH$1,0),0),""),"")</f>
        <v/>
      </c>
      <c r="O55" s="22" t="str">
        <f>IFERROR(IF(VLOOKUP($A55,Часы!$A$2:$AH$33,MATCH(O$2,Часы!$A$1:$AH$1,0),0),"ТО-"&amp;VLOOKUP($A55,Часы!$A$2:$AH$33,MATCH(O$2,Часы!$A$1:$AH$1,0),0),""),"")</f>
        <v/>
      </c>
      <c r="P55" s="22" t="str">
        <f>IFERROR(IF(VLOOKUP($A55,Часы!$A$2:$AH$33,MATCH(P$2,Часы!$A$1:$AH$1,0),0),"ТО-"&amp;VLOOKUP($A55,Часы!$A$2:$AH$33,MATCH(P$2,Часы!$A$1:$AH$1,0),0),""),"")</f>
        <v/>
      </c>
      <c r="Q55" s="22" t="str">
        <f>IFERROR(IF(VLOOKUP($A55,Часы!$A$2:$AH$33,MATCH(Q$2,Часы!$A$1:$AH$1,0),0),"ТО-"&amp;VLOOKUP($A55,Часы!$A$2:$AH$33,MATCH(Q$2,Часы!$A$1:$AH$1,0),0),""),"")</f>
        <v/>
      </c>
      <c r="R55" s="23" t="str">
        <f t="shared" si="0"/>
        <v xml:space="preserve"> </v>
      </c>
    </row>
    <row r="56" spans="1:18" x14ac:dyDescent="0.25">
      <c r="A56" s="21" t="str">
        <f t="array" ref="A56">IFERROR(INDEX(Часы!$A$2:$A$33,SMALL(IF(Часы!$AI$2:$AI$33,ROW(Часы!$A$2:$A$33)-1),ROW(Часы!#REF!))),"")</f>
        <v/>
      </c>
      <c r="B56" s="22" t="str">
        <f>IFERROR(IF(VLOOKUP($A56,Часы!$A$2:$AH$33,MATCH(B$2,Часы!$A$1:$AH$1,0),0),"ТО-"&amp;VLOOKUP($A56,Часы!$A$2:$AH$33,MATCH(B$2,Часы!$A$1:$AH$1,0),0),""),"")</f>
        <v/>
      </c>
      <c r="C56" s="22" t="str">
        <f>IFERROR(IF(VLOOKUP($A56,Часы!$A$2:$AH$33,MATCH(C$2,Часы!$A$1:$AH$1,0),0),"ТО-"&amp;VLOOKUP($A56,Часы!$A$2:$AH$33,MATCH(C$2,Часы!$A$1:$AH$1,0),0),""),"")</f>
        <v/>
      </c>
      <c r="D56" s="22" t="str">
        <f>IFERROR(IF(VLOOKUP($A56,Часы!$A$2:$AH$33,MATCH(D$2,Часы!$A$1:$AH$1,0),0),"ТО-"&amp;VLOOKUP($A56,Часы!$A$2:$AH$33,MATCH(D$2,Часы!$A$1:$AH$1,0),0),""),"")</f>
        <v/>
      </c>
      <c r="E56" s="22" t="str">
        <f>IFERROR(IF(VLOOKUP($A56,Часы!$A$2:$AH$33,MATCH(E$2,Часы!$A$1:$AH$1,0),0),"ТО-"&amp;VLOOKUP($A56,Часы!$A$2:$AH$33,MATCH(E$2,Часы!$A$1:$AH$1,0),0),""),"")</f>
        <v/>
      </c>
      <c r="F56" s="22" t="str">
        <f>IFERROR(IF(VLOOKUP($A56,Часы!$A$2:$AH$33,MATCH(F$2,Часы!$A$1:$AH$1,0),0),"ТО-"&amp;VLOOKUP($A56,Часы!$A$2:$AH$33,MATCH(F$2,Часы!$A$1:$AH$1,0),0),""),"")</f>
        <v/>
      </c>
      <c r="G56" s="22" t="str">
        <f>IFERROR(IF(VLOOKUP($A56,Часы!$A$2:$AH$33,MATCH(G$2,Часы!$A$1:$AH$1,0),0),"ТО-"&amp;VLOOKUP($A56,Часы!$A$2:$AH$33,MATCH(G$2,Часы!$A$1:$AH$1,0),0),""),"")</f>
        <v/>
      </c>
      <c r="H56" s="22" t="str">
        <f>IFERROR(IF(VLOOKUP($A56,Часы!$A$2:$AH$33,MATCH(H$2,Часы!$A$1:$AH$1,0),0),"ТО-"&amp;VLOOKUP($A56,Часы!$A$2:$AH$33,MATCH(H$2,Часы!$A$1:$AH$1,0),0),""),"")</f>
        <v/>
      </c>
      <c r="I56" s="22" t="str">
        <f>IFERROR(IF(VLOOKUP($A56,Часы!$A$2:$AH$33,MATCH(I$2,Часы!$A$1:$AH$1,0),0),"ТО-"&amp;VLOOKUP($A56,Часы!$A$2:$AH$33,MATCH(I$2,Часы!$A$1:$AH$1,0),0),""),"")</f>
        <v/>
      </c>
      <c r="J56" s="22" t="str">
        <f>IFERROR(IF(VLOOKUP($A56,Часы!$A$2:$AH$33,MATCH(J$2,Часы!$A$1:$AH$1,0),0),"ТО-"&amp;VLOOKUP($A56,Часы!$A$2:$AH$33,MATCH(J$2,Часы!$A$1:$AH$1,0),0),""),"")</f>
        <v/>
      </c>
      <c r="K56" s="22" t="str">
        <f>IFERROR(IF(VLOOKUP($A56,Часы!$A$2:$AH$33,MATCH(K$2,Часы!$A$1:$AH$1,0),0),"ТО-"&amp;VLOOKUP($A56,Часы!$A$2:$AH$33,MATCH(K$2,Часы!$A$1:$AH$1,0),0),""),"")</f>
        <v/>
      </c>
      <c r="L56" s="22" t="str">
        <f>IFERROR(IF(VLOOKUP($A56,Часы!$A$2:$AH$33,MATCH(L$2,Часы!$A$1:$AH$1,0),0),"ТО-"&amp;VLOOKUP($A56,Часы!$A$2:$AH$33,MATCH(L$2,Часы!$A$1:$AH$1,0),0),""),"")</f>
        <v/>
      </c>
      <c r="M56" s="22" t="str">
        <f>IFERROR(IF(VLOOKUP($A56,Часы!$A$2:$AH$33,MATCH(M$2,Часы!$A$1:$AH$1,0),0),"ТО-"&amp;VLOOKUP($A56,Часы!$A$2:$AH$33,MATCH(M$2,Часы!$A$1:$AH$1,0),0),""),"")</f>
        <v/>
      </c>
      <c r="N56" s="22" t="str">
        <f>IFERROR(IF(VLOOKUP($A56,Часы!$A$2:$AH$33,MATCH(N$2,Часы!$A$1:$AH$1,0),0),"ТО-"&amp;VLOOKUP($A56,Часы!$A$2:$AH$33,MATCH(N$2,Часы!$A$1:$AH$1,0),0),""),"")</f>
        <v/>
      </c>
      <c r="O56" s="22" t="str">
        <f>IFERROR(IF(VLOOKUP($A56,Часы!$A$2:$AH$33,MATCH(O$2,Часы!$A$1:$AH$1,0),0),"ТО-"&amp;VLOOKUP($A56,Часы!$A$2:$AH$33,MATCH(O$2,Часы!$A$1:$AH$1,0),0),""),"")</f>
        <v/>
      </c>
      <c r="P56" s="22" t="str">
        <f>IFERROR(IF(VLOOKUP($A56,Часы!$A$2:$AH$33,MATCH(P$2,Часы!$A$1:$AH$1,0),0),"ТО-"&amp;VLOOKUP($A56,Часы!$A$2:$AH$33,MATCH(P$2,Часы!$A$1:$AH$1,0),0),""),"")</f>
        <v/>
      </c>
      <c r="Q56" s="22" t="str">
        <f>IFERROR(IF(VLOOKUP($A56,Часы!$A$2:$AH$33,MATCH(Q$2,Часы!$A$1:$AH$1,0),0),"ТО-"&amp;VLOOKUP($A56,Часы!$A$2:$AH$33,MATCH(Q$2,Часы!$A$1:$AH$1,0),0),""),"")</f>
        <v/>
      </c>
      <c r="R56" s="23" t="str">
        <f t="shared" si="0"/>
        <v xml:space="preserve"> </v>
      </c>
    </row>
    <row r="57" spans="1:18" x14ac:dyDescent="0.25">
      <c r="A57" s="21" t="str">
        <f t="array" ref="A57">IFERROR(INDEX(Часы!$A$2:$A$33,SMALL(IF(Часы!$AI$2:$AI$33,ROW(Часы!$A$2:$A$33)-1),ROW(Часы!#REF!))),"")</f>
        <v/>
      </c>
      <c r="B57" s="22" t="str">
        <f>IFERROR(IF(VLOOKUP($A57,Часы!$A$2:$AH$33,MATCH(B$2,Часы!$A$1:$AH$1,0),0),"ТО-"&amp;VLOOKUP($A57,Часы!$A$2:$AH$33,MATCH(B$2,Часы!$A$1:$AH$1,0),0),""),"")</f>
        <v/>
      </c>
      <c r="C57" s="22" t="str">
        <f>IFERROR(IF(VLOOKUP($A57,Часы!$A$2:$AH$33,MATCH(C$2,Часы!$A$1:$AH$1,0),0),"ТО-"&amp;VLOOKUP($A57,Часы!$A$2:$AH$33,MATCH(C$2,Часы!$A$1:$AH$1,0),0),""),"")</f>
        <v/>
      </c>
      <c r="D57" s="22" t="str">
        <f>IFERROR(IF(VLOOKUP($A57,Часы!$A$2:$AH$33,MATCH(D$2,Часы!$A$1:$AH$1,0),0),"ТО-"&amp;VLOOKUP($A57,Часы!$A$2:$AH$33,MATCH(D$2,Часы!$A$1:$AH$1,0),0),""),"")</f>
        <v/>
      </c>
      <c r="E57" s="22" t="str">
        <f>IFERROR(IF(VLOOKUP($A57,Часы!$A$2:$AH$33,MATCH(E$2,Часы!$A$1:$AH$1,0),0),"ТО-"&amp;VLOOKUP($A57,Часы!$A$2:$AH$33,MATCH(E$2,Часы!$A$1:$AH$1,0),0),""),"")</f>
        <v/>
      </c>
      <c r="F57" s="22" t="str">
        <f>IFERROR(IF(VLOOKUP($A57,Часы!$A$2:$AH$33,MATCH(F$2,Часы!$A$1:$AH$1,0),0),"ТО-"&amp;VLOOKUP($A57,Часы!$A$2:$AH$33,MATCH(F$2,Часы!$A$1:$AH$1,0),0),""),"")</f>
        <v/>
      </c>
      <c r="G57" s="22" t="str">
        <f>IFERROR(IF(VLOOKUP($A57,Часы!$A$2:$AH$33,MATCH(G$2,Часы!$A$1:$AH$1,0),0),"ТО-"&amp;VLOOKUP($A57,Часы!$A$2:$AH$33,MATCH(G$2,Часы!$A$1:$AH$1,0),0),""),"")</f>
        <v/>
      </c>
      <c r="H57" s="22" t="str">
        <f>IFERROR(IF(VLOOKUP($A57,Часы!$A$2:$AH$33,MATCH(H$2,Часы!$A$1:$AH$1,0),0),"ТО-"&amp;VLOOKUP($A57,Часы!$A$2:$AH$33,MATCH(H$2,Часы!$A$1:$AH$1,0),0),""),"")</f>
        <v/>
      </c>
      <c r="I57" s="22" t="str">
        <f>IFERROR(IF(VLOOKUP($A57,Часы!$A$2:$AH$33,MATCH(I$2,Часы!$A$1:$AH$1,0),0),"ТО-"&amp;VLOOKUP($A57,Часы!$A$2:$AH$33,MATCH(I$2,Часы!$A$1:$AH$1,0),0),""),"")</f>
        <v/>
      </c>
      <c r="J57" s="22" t="str">
        <f>IFERROR(IF(VLOOKUP($A57,Часы!$A$2:$AH$33,MATCH(J$2,Часы!$A$1:$AH$1,0),0),"ТО-"&amp;VLOOKUP($A57,Часы!$A$2:$AH$33,MATCH(J$2,Часы!$A$1:$AH$1,0),0),""),"")</f>
        <v/>
      </c>
      <c r="K57" s="22" t="str">
        <f>IFERROR(IF(VLOOKUP($A57,Часы!$A$2:$AH$33,MATCH(K$2,Часы!$A$1:$AH$1,0),0),"ТО-"&amp;VLOOKUP($A57,Часы!$A$2:$AH$33,MATCH(K$2,Часы!$A$1:$AH$1,0),0),""),"")</f>
        <v/>
      </c>
      <c r="L57" s="22" t="str">
        <f>IFERROR(IF(VLOOKUP($A57,Часы!$A$2:$AH$33,MATCH(L$2,Часы!$A$1:$AH$1,0),0),"ТО-"&amp;VLOOKUP($A57,Часы!$A$2:$AH$33,MATCH(L$2,Часы!$A$1:$AH$1,0),0),""),"")</f>
        <v/>
      </c>
      <c r="M57" s="22" t="str">
        <f>IFERROR(IF(VLOOKUP($A57,Часы!$A$2:$AH$33,MATCH(M$2,Часы!$A$1:$AH$1,0),0),"ТО-"&amp;VLOOKUP($A57,Часы!$A$2:$AH$33,MATCH(M$2,Часы!$A$1:$AH$1,0),0),""),"")</f>
        <v/>
      </c>
      <c r="N57" s="22" t="str">
        <f>IFERROR(IF(VLOOKUP($A57,Часы!$A$2:$AH$33,MATCH(N$2,Часы!$A$1:$AH$1,0),0),"ТО-"&amp;VLOOKUP($A57,Часы!$A$2:$AH$33,MATCH(N$2,Часы!$A$1:$AH$1,0),0),""),"")</f>
        <v/>
      </c>
      <c r="O57" s="22" t="str">
        <f>IFERROR(IF(VLOOKUP($A57,Часы!$A$2:$AH$33,MATCH(O$2,Часы!$A$1:$AH$1,0),0),"ТО-"&amp;VLOOKUP($A57,Часы!$A$2:$AH$33,MATCH(O$2,Часы!$A$1:$AH$1,0),0),""),"")</f>
        <v/>
      </c>
      <c r="P57" s="22" t="str">
        <f>IFERROR(IF(VLOOKUP($A57,Часы!$A$2:$AH$33,MATCH(P$2,Часы!$A$1:$AH$1,0),0),"ТО-"&amp;VLOOKUP($A57,Часы!$A$2:$AH$33,MATCH(P$2,Часы!$A$1:$AH$1,0),0),""),"")</f>
        <v/>
      </c>
      <c r="Q57" s="22" t="str">
        <f>IFERROR(IF(VLOOKUP($A57,Часы!$A$2:$AH$33,MATCH(Q$2,Часы!$A$1:$AH$1,0),0),"ТО-"&amp;VLOOKUP($A57,Часы!$A$2:$AH$33,MATCH(Q$2,Часы!$A$1:$AH$1,0),0),""),"")</f>
        <v/>
      </c>
      <c r="R57" s="23" t="str">
        <f t="shared" si="0"/>
        <v xml:space="preserve"> </v>
      </c>
    </row>
    <row r="58" spans="1:18" x14ac:dyDescent="0.25">
      <c r="A58" s="21" t="str">
        <f t="array" ref="A58">IFERROR(INDEX(Часы!$A$2:$A$33,SMALL(IF(Часы!$AI$2:$AI$33,ROW(Часы!$A$2:$A$33)-1),ROW(Часы!#REF!))),"")</f>
        <v/>
      </c>
      <c r="B58" s="22" t="str">
        <f>IFERROR(IF(VLOOKUP($A58,Часы!$A$2:$AH$33,MATCH(B$2,Часы!$A$1:$AH$1,0),0),"ТО-"&amp;VLOOKUP($A58,Часы!$A$2:$AH$33,MATCH(B$2,Часы!$A$1:$AH$1,0),0),""),"")</f>
        <v/>
      </c>
      <c r="C58" s="22" t="str">
        <f>IFERROR(IF(VLOOKUP($A58,Часы!$A$2:$AH$33,MATCH(C$2,Часы!$A$1:$AH$1,0),0),"ТО-"&amp;VLOOKUP($A58,Часы!$A$2:$AH$33,MATCH(C$2,Часы!$A$1:$AH$1,0),0),""),"")</f>
        <v/>
      </c>
      <c r="D58" s="22" t="str">
        <f>IFERROR(IF(VLOOKUP($A58,Часы!$A$2:$AH$33,MATCH(D$2,Часы!$A$1:$AH$1,0),0),"ТО-"&amp;VLOOKUP($A58,Часы!$A$2:$AH$33,MATCH(D$2,Часы!$A$1:$AH$1,0),0),""),"")</f>
        <v/>
      </c>
      <c r="E58" s="22" t="str">
        <f>IFERROR(IF(VLOOKUP($A58,Часы!$A$2:$AH$33,MATCH(E$2,Часы!$A$1:$AH$1,0),0),"ТО-"&amp;VLOOKUP($A58,Часы!$A$2:$AH$33,MATCH(E$2,Часы!$A$1:$AH$1,0),0),""),"")</f>
        <v/>
      </c>
      <c r="F58" s="22" t="str">
        <f>IFERROR(IF(VLOOKUP($A58,Часы!$A$2:$AH$33,MATCH(F$2,Часы!$A$1:$AH$1,0),0),"ТО-"&amp;VLOOKUP($A58,Часы!$A$2:$AH$33,MATCH(F$2,Часы!$A$1:$AH$1,0),0),""),"")</f>
        <v/>
      </c>
      <c r="G58" s="22" t="str">
        <f>IFERROR(IF(VLOOKUP($A58,Часы!$A$2:$AH$33,MATCH(G$2,Часы!$A$1:$AH$1,0),0),"ТО-"&amp;VLOOKUP($A58,Часы!$A$2:$AH$33,MATCH(G$2,Часы!$A$1:$AH$1,0),0),""),"")</f>
        <v/>
      </c>
      <c r="H58" s="22" t="str">
        <f>IFERROR(IF(VLOOKUP($A58,Часы!$A$2:$AH$33,MATCH(H$2,Часы!$A$1:$AH$1,0),0),"ТО-"&amp;VLOOKUP($A58,Часы!$A$2:$AH$33,MATCH(H$2,Часы!$A$1:$AH$1,0),0),""),"")</f>
        <v/>
      </c>
      <c r="I58" s="22" t="str">
        <f>IFERROR(IF(VLOOKUP($A58,Часы!$A$2:$AH$33,MATCH(I$2,Часы!$A$1:$AH$1,0),0),"ТО-"&amp;VLOOKUP($A58,Часы!$A$2:$AH$33,MATCH(I$2,Часы!$A$1:$AH$1,0),0),""),"")</f>
        <v/>
      </c>
      <c r="J58" s="22" t="str">
        <f>IFERROR(IF(VLOOKUP($A58,Часы!$A$2:$AH$33,MATCH(J$2,Часы!$A$1:$AH$1,0),0),"ТО-"&amp;VLOOKUP($A58,Часы!$A$2:$AH$33,MATCH(J$2,Часы!$A$1:$AH$1,0),0),""),"")</f>
        <v/>
      </c>
      <c r="K58" s="22" t="str">
        <f>IFERROR(IF(VLOOKUP($A58,Часы!$A$2:$AH$33,MATCH(K$2,Часы!$A$1:$AH$1,0),0),"ТО-"&amp;VLOOKUP($A58,Часы!$A$2:$AH$33,MATCH(K$2,Часы!$A$1:$AH$1,0),0),""),"")</f>
        <v/>
      </c>
      <c r="L58" s="22" t="str">
        <f>IFERROR(IF(VLOOKUP($A58,Часы!$A$2:$AH$33,MATCH(L$2,Часы!$A$1:$AH$1,0),0),"ТО-"&amp;VLOOKUP($A58,Часы!$A$2:$AH$33,MATCH(L$2,Часы!$A$1:$AH$1,0),0),""),"")</f>
        <v/>
      </c>
      <c r="M58" s="22" t="str">
        <f>IFERROR(IF(VLOOKUP($A58,Часы!$A$2:$AH$33,MATCH(M$2,Часы!$A$1:$AH$1,0),0),"ТО-"&amp;VLOOKUP($A58,Часы!$A$2:$AH$33,MATCH(M$2,Часы!$A$1:$AH$1,0),0),""),"")</f>
        <v/>
      </c>
      <c r="N58" s="22" t="str">
        <f>IFERROR(IF(VLOOKUP($A58,Часы!$A$2:$AH$33,MATCH(N$2,Часы!$A$1:$AH$1,0),0),"ТО-"&amp;VLOOKUP($A58,Часы!$A$2:$AH$33,MATCH(N$2,Часы!$A$1:$AH$1,0),0),""),"")</f>
        <v/>
      </c>
      <c r="O58" s="22" t="str">
        <f>IFERROR(IF(VLOOKUP($A58,Часы!$A$2:$AH$33,MATCH(O$2,Часы!$A$1:$AH$1,0),0),"ТО-"&amp;VLOOKUP($A58,Часы!$A$2:$AH$33,MATCH(O$2,Часы!$A$1:$AH$1,0),0),""),"")</f>
        <v/>
      </c>
      <c r="P58" s="22" t="str">
        <f>IFERROR(IF(VLOOKUP($A58,Часы!$A$2:$AH$33,MATCH(P$2,Часы!$A$1:$AH$1,0),0),"ТО-"&amp;VLOOKUP($A58,Часы!$A$2:$AH$33,MATCH(P$2,Часы!$A$1:$AH$1,0),0),""),"")</f>
        <v/>
      </c>
      <c r="Q58" s="22" t="str">
        <f>IFERROR(IF(VLOOKUP($A58,Часы!$A$2:$AH$33,MATCH(Q$2,Часы!$A$1:$AH$1,0),0),"ТО-"&amp;VLOOKUP($A58,Часы!$A$2:$AH$33,MATCH(Q$2,Часы!$A$1:$AH$1,0),0),""),"")</f>
        <v/>
      </c>
      <c r="R58" s="23" t="str">
        <f t="shared" si="0"/>
        <v xml:space="preserve"> </v>
      </c>
    </row>
    <row r="59" spans="1:18" x14ac:dyDescent="0.25">
      <c r="A59" s="21" t="str">
        <f t="array" ref="A59">IFERROR(INDEX(Часы!$A$2:$A$33,SMALL(IF(Часы!$AI$2:$AI$33,ROW(Часы!$A$2:$A$33)-1),ROW(Часы!#REF!))),"")</f>
        <v/>
      </c>
      <c r="B59" s="22" t="str">
        <f>IFERROR(IF(VLOOKUP($A59,Часы!$A$2:$AH$33,MATCH(B$2,Часы!$A$1:$AH$1,0),0),"ТО-"&amp;VLOOKUP($A59,Часы!$A$2:$AH$33,MATCH(B$2,Часы!$A$1:$AH$1,0),0),""),"")</f>
        <v/>
      </c>
      <c r="C59" s="22" t="str">
        <f>IFERROR(IF(VLOOKUP($A59,Часы!$A$2:$AH$33,MATCH(C$2,Часы!$A$1:$AH$1,0),0),"ТО-"&amp;VLOOKUP($A59,Часы!$A$2:$AH$33,MATCH(C$2,Часы!$A$1:$AH$1,0),0),""),"")</f>
        <v/>
      </c>
      <c r="D59" s="22" t="str">
        <f>IFERROR(IF(VLOOKUP($A59,Часы!$A$2:$AH$33,MATCH(D$2,Часы!$A$1:$AH$1,0),0),"ТО-"&amp;VLOOKUP($A59,Часы!$A$2:$AH$33,MATCH(D$2,Часы!$A$1:$AH$1,0),0),""),"")</f>
        <v/>
      </c>
      <c r="E59" s="22" t="str">
        <f>IFERROR(IF(VLOOKUP($A59,Часы!$A$2:$AH$33,MATCH(E$2,Часы!$A$1:$AH$1,0),0),"ТО-"&amp;VLOOKUP($A59,Часы!$A$2:$AH$33,MATCH(E$2,Часы!$A$1:$AH$1,0),0),""),"")</f>
        <v/>
      </c>
      <c r="F59" s="22" t="str">
        <f>IFERROR(IF(VLOOKUP($A59,Часы!$A$2:$AH$33,MATCH(F$2,Часы!$A$1:$AH$1,0),0),"ТО-"&amp;VLOOKUP($A59,Часы!$A$2:$AH$33,MATCH(F$2,Часы!$A$1:$AH$1,0),0),""),"")</f>
        <v/>
      </c>
      <c r="G59" s="22" t="str">
        <f>IFERROR(IF(VLOOKUP($A59,Часы!$A$2:$AH$33,MATCH(G$2,Часы!$A$1:$AH$1,0),0),"ТО-"&amp;VLOOKUP($A59,Часы!$A$2:$AH$33,MATCH(G$2,Часы!$A$1:$AH$1,0),0),""),"")</f>
        <v/>
      </c>
      <c r="H59" s="22" t="str">
        <f>IFERROR(IF(VLOOKUP($A59,Часы!$A$2:$AH$33,MATCH(H$2,Часы!$A$1:$AH$1,0),0),"ТО-"&amp;VLOOKUP($A59,Часы!$A$2:$AH$33,MATCH(H$2,Часы!$A$1:$AH$1,0),0),""),"")</f>
        <v/>
      </c>
      <c r="I59" s="22" t="str">
        <f>IFERROR(IF(VLOOKUP($A59,Часы!$A$2:$AH$33,MATCH(I$2,Часы!$A$1:$AH$1,0),0),"ТО-"&amp;VLOOKUP($A59,Часы!$A$2:$AH$33,MATCH(I$2,Часы!$A$1:$AH$1,0),0),""),"")</f>
        <v/>
      </c>
      <c r="J59" s="22" t="str">
        <f>IFERROR(IF(VLOOKUP($A59,Часы!$A$2:$AH$33,MATCH(J$2,Часы!$A$1:$AH$1,0),0),"ТО-"&amp;VLOOKUP($A59,Часы!$A$2:$AH$33,MATCH(J$2,Часы!$A$1:$AH$1,0),0),""),"")</f>
        <v/>
      </c>
      <c r="K59" s="22" t="str">
        <f>IFERROR(IF(VLOOKUP($A59,Часы!$A$2:$AH$33,MATCH(K$2,Часы!$A$1:$AH$1,0),0),"ТО-"&amp;VLOOKUP($A59,Часы!$A$2:$AH$33,MATCH(K$2,Часы!$A$1:$AH$1,0),0),""),"")</f>
        <v/>
      </c>
      <c r="L59" s="22" t="str">
        <f>IFERROR(IF(VLOOKUP($A59,Часы!$A$2:$AH$33,MATCH(L$2,Часы!$A$1:$AH$1,0),0),"ТО-"&amp;VLOOKUP($A59,Часы!$A$2:$AH$33,MATCH(L$2,Часы!$A$1:$AH$1,0),0),""),"")</f>
        <v/>
      </c>
      <c r="M59" s="22" t="str">
        <f>IFERROR(IF(VLOOKUP($A59,Часы!$A$2:$AH$33,MATCH(M$2,Часы!$A$1:$AH$1,0),0),"ТО-"&amp;VLOOKUP($A59,Часы!$A$2:$AH$33,MATCH(M$2,Часы!$A$1:$AH$1,0),0),""),"")</f>
        <v/>
      </c>
      <c r="N59" s="22" t="str">
        <f>IFERROR(IF(VLOOKUP($A59,Часы!$A$2:$AH$33,MATCH(N$2,Часы!$A$1:$AH$1,0),0),"ТО-"&amp;VLOOKUP($A59,Часы!$A$2:$AH$33,MATCH(N$2,Часы!$A$1:$AH$1,0),0),""),"")</f>
        <v/>
      </c>
      <c r="O59" s="22" t="str">
        <f>IFERROR(IF(VLOOKUP($A59,Часы!$A$2:$AH$33,MATCH(O$2,Часы!$A$1:$AH$1,0),0),"ТО-"&amp;VLOOKUP($A59,Часы!$A$2:$AH$33,MATCH(O$2,Часы!$A$1:$AH$1,0),0),""),"")</f>
        <v/>
      </c>
      <c r="P59" s="22" t="str">
        <f>IFERROR(IF(VLOOKUP($A59,Часы!$A$2:$AH$33,MATCH(P$2,Часы!$A$1:$AH$1,0),0),"ТО-"&amp;VLOOKUP($A59,Часы!$A$2:$AH$33,MATCH(P$2,Часы!$A$1:$AH$1,0),0),""),"")</f>
        <v/>
      </c>
      <c r="Q59" s="22" t="str">
        <f>IFERROR(IF(VLOOKUP($A59,Часы!$A$2:$AH$33,MATCH(Q$2,Часы!$A$1:$AH$1,0),0),"ТО-"&amp;VLOOKUP($A59,Часы!$A$2:$AH$33,MATCH(Q$2,Часы!$A$1:$AH$1,0),0),""),"")</f>
        <v/>
      </c>
      <c r="R59" s="23" t="str">
        <f t="shared" si="0"/>
        <v xml:space="preserve"> </v>
      </c>
    </row>
    <row r="60" spans="1:18" x14ac:dyDescent="0.25">
      <c r="A60" s="21" t="str">
        <f t="array" ref="A60">IFERROR(INDEX(Часы!$A$2:$A$33,SMALL(IF(Часы!$AI$2:$AI$33,ROW(Часы!$A$2:$A$33)-1),ROW(Часы!#REF!))),"")</f>
        <v/>
      </c>
      <c r="B60" s="22" t="str">
        <f>IFERROR(IF(VLOOKUP($A60,Часы!$A$2:$AH$33,MATCH(B$2,Часы!$A$1:$AH$1,0),0),"ТО-"&amp;VLOOKUP($A60,Часы!$A$2:$AH$33,MATCH(B$2,Часы!$A$1:$AH$1,0),0),""),"")</f>
        <v/>
      </c>
      <c r="C60" s="22" t="str">
        <f>IFERROR(IF(VLOOKUP($A60,Часы!$A$2:$AH$33,MATCH(C$2,Часы!$A$1:$AH$1,0),0),"ТО-"&amp;VLOOKUP($A60,Часы!$A$2:$AH$33,MATCH(C$2,Часы!$A$1:$AH$1,0),0),""),"")</f>
        <v/>
      </c>
      <c r="D60" s="22" t="str">
        <f>IFERROR(IF(VLOOKUP($A60,Часы!$A$2:$AH$33,MATCH(D$2,Часы!$A$1:$AH$1,0),0),"ТО-"&amp;VLOOKUP($A60,Часы!$A$2:$AH$33,MATCH(D$2,Часы!$A$1:$AH$1,0),0),""),"")</f>
        <v/>
      </c>
      <c r="E60" s="22" t="str">
        <f>IFERROR(IF(VLOOKUP($A60,Часы!$A$2:$AH$33,MATCH(E$2,Часы!$A$1:$AH$1,0),0),"ТО-"&amp;VLOOKUP($A60,Часы!$A$2:$AH$33,MATCH(E$2,Часы!$A$1:$AH$1,0),0),""),"")</f>
        <v/>
      </c>
      <c r="F60" s="22" t="str">
        <f>IFERROR(IF(VLOOKUP($A60,Часы!$A$2:$AH$33,MATCH(F$2,Часы!$A$1:$AH$1,0),0),"ТО-"&amp;VLOOKUP($A60,Часы!$A$2:$AH$33,MATCH(F$2,Часы!$A$1:$AH$1,0),0),""),"")</f>
        <v/>
      </c>
      <c r="G60" s="22" t="str">
        <f>IFERROR(IF(VLOOKUP($A60,Часы!$A$2:$AH$33,MATCH(G$2,Часы!$A$1:$AH$1,0),0),"ТО-"&amp;VLOOKUP($A60,Часы!$A$2:$AH$33,MATCH(G$2,Часы!$A$1:$AH$1,0),0),""),"")</f>
        <v/>
      </c>
      <c r="H60" s="22" t="str">
        <f>IFERROR(IF(VLOOKUP($A60,Часы!$A$2:$AH$33,MATCH(H$2,Часы!$A$1:$AH$1,0),0),"ТО-"&amp;VLOOKUP($A60,Часы!$A$2:$AH$33,MATCH(H$2,Часы!$A$1:$AH$1,0),0),""),"")</f>
        <v/>
      </c>
      <c r="I60" s="22" t="str">
        <f>IFERROR(IF(VLOOKUP($A60,Часы!$A$2:$AH$33,MATCH(I$2,Часы!$A$1:$AH$1,0),0),"ТО-"&amp;VLOOKUP($A60,Часы!$A$2:$AH$33,MATCH(I$2,Часы!$A$1:$AH$1,0),0),""),"")</f>
        <v/>
      </c>
      <c r="J60" s="22" t="str">
        <f>IFERROR(IF(VLOOKUP($A60,Часы!$A$2:$AH$33,MATCH(J$2,Часы!$A$1:$AH$1,0),0),"ТО-"&amp;VLOOKUP($A60,Часы!$A$2:$AH$33,MATCH(J$2,Часы!$A$1:$AH$1,0),0),""),"")</f>
        <v/>
      </c>
      <c r="K60" s="22" t="str">
        <f>IFERROR(IF(VLOOKUP($A60,Часы!$A$2:$AH$33,MATCH(K$2,Часы!$A$1:$AH$1,0),0),"ТО-"&amp;VLOOKUP($A60,Часы!$A$2:$AH$33,MATCH(K$2,Часы!$A$1:$AH$1,0),0),""),"")</f>
        <v/>
      </c>
      <c r="L60" s="22" t="str">
        <f>IFERROR(IF(VLOOKUP($A60,Часы!$A$2:$AH$33,MATCH(L$2,Часы!$A$1:$AH$1,0),0),"ТО-"&amp;VLOOKUP($A60,Часы!$A$2:$AH$33,MATCH(L$2,Часы!$A$1:$AH$1,0),0),""),"")</f>
        <v/>
      </c>
      <c r="M60" s="22" t="str">
        <f>IFERROR(IF(VLOOKUP($A60,Часы!$A$2:$AH$33,MATCH(M$2,Часы!$A$1:$AH$1,0),0),"ТО-"&amp;VLOOKUP($A60,Часы!$A$2:$AH$33,MATCH(M$2,Часы!$A$1:$AH$1,0),0),""),"")</f>
        <v/>
      </c>
      <c r="N60" s="22" t="str">
        <f>IFERROR(IF(VLOOKUP($A60,Часы!$A$2:$AH$33,MATCH(N$2,Часы!$A$1:$AH$1,0),0),"ТО-"&amp;VLOOKUP($A60,Часы!$A$2:$AH$33,MATCH(N$2,Часы!$A$1:$AH$1,0),0),""),"")</f>
        <v/>
      </c>
      <c r="O60" s="22" t="str">
        <f>IFERROR(IF(VLOOKUP($A60,Часы!$A$2:$AH$33,MATCH(O$2,Часы!$A$1:$AH$1,0),0),"ТО-"&amp;VLOOKUP($A60,Часы!$A$2:$AH$33,MATCH(O$2,Часы!$A$1:$AH$1,0),0),""),"")</f>
        <v/>
      </c>
      <c r="P60" s="22" t="str">
        <f>IFERROR(IF(VLOOKUP($A60,Часы!$A$2:$AH$33,MATCH(P$2,Часы!$A$1:$AH$1,0),0),"ТО-"&amp;VLOOKUP($A60,Часы!$A$2:$AH$33,MATCH(P$2,Часы!$A$1:$AH$1,0),0),""),"")</f>
        <v/>
      </c>
      <c r="Q60" s="22" t="str">
        <f>IFERROR(IF(VLOOKUP($A60,Часы!$A$2:$AH$33,MATCH(Q$2,Часы!$A$1:$AH$1,0),0),"ТО-"&amp;VLOOKUP($A60,Часы!$A$2:$AH$33,MATCH(Q$2,Часы!$A$1:$AH$1,0),0),""),"")</f>
        <v/>
      </c>
      <c r="R60" s="23" t="str">
        <f t="shared" si="0"/>
        <v xml:space="preserve"> </v>
      </c>
    </row>
    <row r="61" spans="1:18" x14ac:dyDescent="0.25">
      <c r="A61" s="21" t="str">
        <f t="array" ref="A61">IFERROR(INDEX(Часы!$A$2:$A$33,SMALL(IF(Часы!$AI$2:$AI$33,ROW(Часы!$A$2:$A$33)-1),ROW(Часы!#REF!))),"")</f>
        <v/>
      </c>
      <c r="B61" s="22" t="str">
        <f>IFERROR(IF(VLOOKUP($A61,Часы!$A$2:$AH$33,MATCH(B$2,Часы!$A$1:$AH$1,0),0),"ТО-"&amp;VLOOKUP($A61,Часы!$A$2:$AH$33,MATCH(B$2,Часы!$A$1:$AH$1,0),0),""),"")</f>
        <v/>
      </c>
      <c r="C61" s="22" t="str">
        <f>IFERROR(IF(VLOOKUP($A61,Часы!$A$2:$AH$33,MATCH(C$2,Часы!$A$1:$AH$1,0),0),"ТО-"&amp;VLOOKUP($A61,Часы!$A$2:$AH$33,MATCH(C$2,Часы!$A$1:$AH$1,0),0),""),"")</f>
        <v/>
      </c>
      <c r="D61" s="22" t="str">
        <f>IFERROR(IF(VLOOKUP($A61,Часы!$A$2:$AH$33,MATCH(D$2,Часы!$A$1:$AH$1,0),0),"ТО-"&amp;VLOOKUP($A61,Часы!$A$2:$AH$33,MATCH(D$2,Часы!$A$1:$AH$1,0),0),""),"")</f>
        <v/>
      </c>
      <c r="E61" s="22" t="str">
        <f>IFERROR(IF(VLOOKUP($A61,Часы!$A$2:$AH$33,MATCH(E$2,Часы!$A$1:$AH$1,0),0),"ТО-"&amp;VLOOKUP($A61,Часы!$A$2:$AH$33,MATCH(E$2,Часы!$A$1:$AH$1,0),0),""),"")</f>
        <v/>
      </c>
      <c r="F61" s="22" t="str">
        <f>IFERROR(IF(VLOOKUP($A61,Часы!$A$2:$AH$33,MATCH(F$2,Часы!$A$1:$AH$1,0),0),"ТО-"&amp;VLOOKUP($A61,Часы!$A$2:$AH$33,MATCH(F$2,Часы!$A$1:$AH$1,0),0),""),"")</f>
        <v/>
      </c>
      <c r="G61" s="22" t="str">
        <f>IFERROR(IF(VLOOKUP($A61,Часы!$A$2:$AH$33,MATCH(G$2,Часы!$A$1:$AH$1,0),0),"ТО-"&amp;VLOOKUP($A61,Часы!$A$2:$AH$33,MATCH(G$2,Часы!$A$1:$AH$1,0),0),""),"")</f>
        <v/>
      </c>
      <c r="H61" s="22" t="str">
        <f>IFERROR(IF(VLOOKUP($A61,Часы!$A$2:$AH$33,MATCH(H$2,Часы!$A$1:$AH$1,0),0),"ТО-"&amp;VLOOKUP($A61,Часы!$A$2:$AH$33,MATCH(H$2,Часы!$A$1:$AH$1,0),0),""),"")</f>
        <v/>
      </c>
      <c r="I61" s="22" t="str">
        <f>IFERROR(IF(VLOOKUP($A61,Часы!$A$2:$AH$33,MATCH(I$2,Часы!$A$1:$AH$1,0),0),"ТО-"&amp;VLOOKUP($A61,Часы!$A$2:$AH$33,MATCH(I$2,Часы!$A$1:$AH$1,0),0),""),"")</f>
        <v/>
      </c>
      <c r="J61" s="22" t="str">
        <f>IFERROR(IF(VLOOKUP($A61,Часы!$A$2:$AH$33,MATCH(J$2,Часы!$A$1:$AH$1,0),0),"ТО-"&amp;VLOOKUP($A61,Часы!$A$2:$AH$33,MATCH(J$2,Часы!$A$1:$AH$1,0),0),""),"")</f>
        <v/>
      </c>
      <c r="K61" s="22" t="str">
        <f>IFERROR(IF(VLOOKUP($A61,Часы!$A$2:$AH$33,MATCH(K$2,Часы!$A$1:$AH$1,0),0),"ТО-"&amp;VLOOKUP($A61,Часы!$A$2:$AH$33,MATCH(K$2,Часы!$A$1:$AH$1,0),0),""),"")</f>
        <v/>
      </c>
      <c r="L61" s="22" t="str">
        <f>IFERROR(IF(VLOOKUP($A61,Часы!$A$2:$AH$33,MATCH(L$2,Часы!$A$1:$AH$1,0),0),"ТО-"&amp;VLOOKUP($A61,Часы!$A$2:$AH$33,MATCH(L$2,Часы!$A$1:$AH$1,0),0),""),"")</f>
        <v/>
      </c>
      <c r="M61" s="22" t="str">
        <f>IFERROR(IF(VLOOKUP($A61,Часы!$A$2:$AH$33,MATCH(M$2,Часы!$A$1:$AH$1,0),0),"ТО-"&amp;VLOOKUP($A61,Часы!$A$2:$AH$33,MATCH(M$2,Часы!$A$1:$AH$1,0),0),""),"")</f>
        <v/>
      </c>
      <c r="N61" s="22" t="str">
        <f>IFERROR(IF(VLOOKUP($A61,Часы!$A$2:$AH$33,MATCH(N$2,Часы!$A$1:$AH$1,0),0),"ТО-"&amp;VLOOKUP($A61,Часы!$A$2:$AH$33,MATCH(N$2,Часы!$A$1:$AH$1,0),0),""),"")</f>
        <v/>
      </c>
      <c r="O61" s="22" t="str">
        <f>IFERROR(IF(VLOOKUP($A61,Часы!$A$2:$AH$33,MATCH(O$2,Часы!$A$1:$AH$1,0),0),"ТО-"&amp;VLOOKUP($A61,Часы!$A$2:$AH$33,MATCH(O$2,Часы!$A$1:$AH$1,0),0),""),"")</f>
        <v/>
      </c>
      <c r="P61" s="22" t="str">
        <f>IFERROR(IF(VLOOKUP($A61,Часы!$A$2:$AH$33,MATCH(P$2,Часы!$A$1:$AH$1,0),0),"ТО-"&amp;VLOOKUP($A61,Часы!$A$2:$AH$33,MATCH(P$2,Часы!$A$1:$AH$1,0),0),""),"")</f>
        <v/>
      </c>
      <c r="Q61" s="22" t="str">
        <f>IFERROR(IF(VLOOKUP($A61,Часы!$A$2:$AH$33,MATCH(Q$2,Часы!$A$1:$AH$1,0),0),"ТО-"&amp;VLOOKUP($A61,Часы!$A$2:$AH$33,MATCH(Q$2,Часы!$A$1:$AH$1,0),0),""),"")</f>
        <v/>
      </c>
      <c r="R61" s="23" t="str">
        <f t="shared" si="0"/>
        <v xml:space="preserve"> </v>
      </c>
    </row>
    <row r="62" spans="1:18" x14ac:dyDescent="0.25">
      <c r="A62" s="21" t="str">
        <f t="array" ref="A62">IFERROR(INDEX(Часы!$A$2:$A$33,SMALL(IF(Часы!$AI$2:$AI$33,ROW(Часы!$A$2:$A$33)-1),ROW(Часы!#REF!))),"")</f>
        <v/>
      </c>
      <c r="B62" s="22" t="str">
        <f>IFERROR(IF(VLOOKUP($A62,Часы!$A$2:$AH$33,MATCH(B$2,Часы!$A$1:$AH$1,0),0),"ТО-"&amp;VLOOKUP($A62,Часы!$A$2:$AH$33,MATCH(B$2,Часы!$A$1:$AH$1,0),0),""),"")</f>
        <v/>
      </c>
      <c r="C62" s="22" t="str">
        <f>IFERROR(IF(VLOOKUP($A62,Часы!$A$2:$AH$33,MATCH(C$2,Часы!$A$1:$AH$1,0),0),"ТО-"&amp;VLOOKUP($A62,Часы!$A$2:$AH$33,MATCH(C$2,Часы!$A$1:$AH$1,0),0),""),"")</f>
        <v/>
      </c>
      <c r="D62" s="22" t="str">
        <f>IFERROR(IF(VLOOKUP($A62,Часы!$A$2:$AH$33,MATCH(D$2,Часы!$A$1:$AH$1,0),0),"ТО-"&amp;VLOOKUP($A62,Часы!$A$2:$AH$33,MATCH(D$2,Часы!$A$1:$AH$1,0),0),""),"")</f>
        <v/>
      </c>
      <c r="E62" s="22" t="str">
        <f>IFERROR(IF(VLOOKUP($A62,Часы!$A$2:$AH$33,MATCH(E$2,Часы!$A$1:$AH$1,0),0),"ТО-"&amp;VLOOKUP($A62,Часы!$A$2:$AH$33,MATCH(E$2,Часы!$A$1:$AH$1,0),0),""),"")</f>
        <v/>
      </c>
      <c r="F62" s="22" t="str">
        <f>IFERROR(IF(VLOOKUP($A62,Часы!$A$2:$AH$33,MATCH(F$2,Часы!$A$1:$AH$1,0),0),"ТО-"&amp;VLOOKUP($A62,Часы!$A$2:$AH$33,MATCH(F$2,Часы!$A$1:$AH$1,0),0),""),"")</f>
        <v/>
      </c>
      <c r="G62" s="22" t="str">
        <f>IFERROR(IF(VLOOKUP($A62,Часы!$A$2:$AH$33,MATCH(G$2,Часы!$A$1:$AH$1,0),0),"ТО-"&amp;VLOOKUP($A62,Часы!$A$2:$AH$33,MATCH(G$2,Часы!$A$1:$AH$1,0),0),""),"")</f>
        <v/>
      </c>
      <c r="H62" s="22" t="str">
        <f>IFERROR(IF(VLOOKUP($A62,Часы!$A$2:$AH$33,MATCH(H$2,Часы!$A$1:$AH$1,0),0),"ТО-"&amp;VLOOKUP($A62,Часы!$A$2:$AH$33,MATCH(H$2,Часы!$A$1:$AH$1,0),0),""),"")</f>
        <v/>
      </c>
      <c r="I62" s="22" t="str">
        <f>IFERROR(IF(VLOOKUP($A62,Часы!$A$2:$AH$33,MATCH(I$2,Часы!$A$1:$AH$1,0),0),"ТО-"&amp;VLOOKUP($A62,Часы!$A$2:$AH$33,MATCH(I$2,Часы!$A$1:$AH$1,0),0),""),"")</f>
        <v/>
      </c>
      <c r="J62" s="22" t="str">
        <f>IFERROR(IF(VLOOKUP($A62,Часы!$A$2:$AH$33,MATCH(J$2,Часы!$A$1:$AH$1,0),0),"ТО-"&amp;VLOOKUP($A62,Часы!$A$2:$AH$33,MATCH(J$2,Часы!$A$1:$AH$1,0),0),""),"")</f>
        <v/>
      </c>
      <c r="K62" s="22" t="str">
        <f>IFERROR(IF(VLOOKUP($A62,Часы!$A$2:$AH$33,MATCH(K$2,Часы!$A$1:$AH$1,0),0),"ТО-"&amp;VLOOKUP($A62,Часы!$A$2:$AH$33,MATCH(K$2,Часы!$A$1:$AH$1,0),0),""),"")</f>
        <v/>
      </c>
      <c r="L62" s="22" t="str">
        <f>IFERROR(IF(VLOOKUP($A62,Часы!$A$2:$AH$33,MATCH(L$2,Часы!$A$1:$AH$1,0),0),"ТО-"&amp;VLOOKUP($A62,Часы!$A$2:$AH$33,MATCH(L$2,Часы!$A$1:$AH$1,0),0),""),"")</f>
        <v/>
      </c>
      <c r="M62" s="22" t="str">
        <f>IFERROR(IF(VLOOKUP($A62,Часы!$A$2:$AH$33,MATCH(M$2,Часы!$A$1:$AH$1,0),0),"ТО-"&amp;VLOOKUP($A62,Часы!$A$2:$AH$33,MATCH(M$2,Часы!$A$1:$AH$1,0),0),""),"")</f>
        <v/>
      </c>
      <c r="N62" s="22" t="str">
        <f>IFERROR(IF(VLOOKUP($A62,Часы!$A$2:$AH$33,MATCH(N$2,Часы!$A$1:$AH$1,0),0),"ТО-"&amp;VLOOKUP($A62,Часы!$A$2:$AH$33,MATCH(N$2,Часы!$A$1:$AH$1,0),0),""),"")</f>
        <v/>
      </c>
      <c r="O62" s="22" t="str">
        <f>IFERROR(IF(VLOOKUP($A62,Часы!$A$2:$AH$33,MATCH(O$2,Часы!$A$1:$AH$1,0),0),"ТО-"&amp;VLOOKUP($A62,Часы!$A$2:$AH$33,MATCH(O$2,Часы!$A$1:$AH$1,0),0),""),"")</f>
        <v/>
      </c>
      <c r="P62" s="22" t="str">
        <f>IFERROR(IF(VLOOKUP($A62,Часы!$A$2:$AH$33,MATCH(P$2,Часы!$A$1:$AH$1,0),0),"ТО-"&amp;VLOOKUP($A62,Часы!$A$2:$AH$33,MATCH(P$2,Часы!$A$1:$AH$1,0),0),""),"")</f>
        <v/>
      </c>
      <c r="Q62" s="22" t="str">
        <f>IFERROR(IF(VLOOKUP($A62,Часы!$A$2:$AH$33,MATCH(Q$2,Часы!$A$1:$AH$1,0),0),"ТО-"&amp;VLOOKUP($A62,Часы!$A$2:$AH$33,MATCH(Q$2,Часы!$A$1:$AH$1,0),0),""),"")</f>
        <v/>
      </c>
      <c r="R62" s="23" t="str">
        <f t="shared" si="0"/>
        <v xml:space="preserve"> </v>
      </c>
    </row>
    <row r="63" spans="1:18" x14ac:dyDescent="0.25">
      <c r="A63" s="21" t="str">
        <f t="array" ref="A63">IFERROR(INDEX(Часы!$A$2:$A$33,SMALL(IF(Часы!$AI$2:$AI$33,ROW(Часы!$A$2:$A$33)-1),ROW(Часы!#REF!))),"")</f>
        <v/>
      </c>
      <c r="B63" s="22" t="str">
        <f>IFERROR(IF(VLOOKUP($A63,Часы!$A$2:$AH$33,MATCH(B$2,Часы!$A$1:$AH$1,0),0),"ТО-"&amp;VLOOKUP($A63,Часы!$A$2:$AH$33,MATCH(B$2,Часы!$A$1:$AH$1,0),0),""),"")</f>
        <v/>
      </c>
      <c r="C63" s="22" t="str">
        <f>IFERROR(IF(VLOOKUP($A63,Часы!$A$2:$AH$33,MATCH(C$2,Часы!$A$1:$AH$1,0),0),"ТО-"&amp;VLOOKUP($A63,Часы!$A$2:$AH$33,MATCH(C$2,Часы!$A$1:$AH$1,0),0),""),"")</f>
        <v/>
      </c>
      <c r="D63" s="22" t="str">
        <f>IFERROR(IF(VLOOKUP($A63,Часы!$A$2:$AH$33,MATCH(D$2,Часы!$A$1:$AH$1,0),0),"ТО-"&amp;VLOOKUP($A63,Часы!$A$2:$AH$33,MATCH(D$2,Часы!$A$1:$AH$1,0),0),""),"")</f>
        <v/>
      </c>
      <c r="E63" s="22" t="str">
        <f>IFERROR(IF(VLOOKUP($A63,Часы!$A$2:$AH$33,MATCH(E$2,Часы!$A$1:$AH$1,0),0),"ТО-"&amp;VLOOKUP($A63,Часы!$A$2:$AH$33,MATCH(E$2,Часы!$A$1:$AH$1,0),0),""),"")</f>
        <v/>
      </c>
      <c r="F63" s="22" t="str">
        <f>IFERROR(IF(VLOOKUP($A63,Часы!$A$2:$AH$33,MATCH(F$2,Часы!$A$1:$AH$1,0),0),"ТО-"&amp;VLOOKUP($A63,Часы!$A$2:$AH$33,MATCH(F$2,Часы!$A$1:$AH$1,0),0),""),"")</f>
        <v/>
      </c>
      <c r="G63" s="22" t="str">
        <f>IFERROR(IF(VLOOKUP($A63,Часы!$A$2:$AH$33,MATCH(G$2,Часы!$A$1:$AH$1,0),0),"ТО-"&amp;VLOOKUP($A63,Часы!$A$2:$AH$33,MATCH(G$2,Часы!$A$1:$AH$1,0),0),""),"")</f>
        <v/>
      </c>
      <c r="H63" s="22" t="str">
        <f>IFERROR(IF(VLOOKUP($A63,Часы!$A$2:$AH$33,MATCH(H$2,Часы!$A$1:$AH$1,0),0),"ТО-"&amp;VLOOKUP($A63,Часы!$A$2:$AH$33,MATCH(H$2,Часы!$A$1:$AH$1,0),0),""),"")</f>
        <v/>
      </c>
      <c r="I63" s="22" t="str">
        <f>IFERROR(IF(VLOOKUP($A63,Часы!$A$2:$AH$33,MATCH(I$2,Часы!$A$1:$AH$1,0),0),"ТО-"&amp;VLOOKUP($A63,Часы!$A$2:$AH$33,MATCH(I$2,Часы!$A$1:$AH$1,0),0),""),"")</f>
        <v/>
      </c>
      <c r="J63" s="22" t="str">
        <f>IFERROR(IF(VLOOKUP($A63,Часы!$A$2:$AH$33,MATCH(J$2,Часы!$A$1:$AH$1,0),0),"ТО-"&amp;VLOOKUP($A63,Часы!$A$2:$AH$33,MATCH(J$2,Часы!$A$1:$AH$1,0),0),""),"")</f>
        <v/>
      </c>
      <c r="K63" s="22" t="str">
        <f>IFERROR(IF(VLOOKUP($A63,Часы!$A$2:$AH$33,MATCH(K$2,Часы!$A$1:$AH$1,0),0),"ТО-"&amp;VLOOKUP($A63,Часы!$A$2:$AH$33,MATCH(K$2,Часы!$A$1:$AH$1,0),0),""),"")</f>
        <v/>
      </c>
      <c r="L63" s="22" t="str">
        <f>IFERROR(IF(VLOOKUP($A63,Часы!$A$2:$AH$33,MATCH(L$2,Часы!$A$1:$AH$1,0),0),"ТО-"&amp;VLOOKUP($A63,Часы!$A$2:$AH$33,MATCH(L$2,Часы!$A$1:$AH$1,0),0),""),"")</f>
        <v/>
      </c>
      <c r="M63" s="22" t="str">
        <f>IFERROR(IF(VLOOKUP($A63,Часы!$A$2:$AH$33,MATCH(M$2,Часы!$A$1:$AH$1,0),0),"ТО-"&amp;VLOOKUP($A63,Часы!$A$2:$AH$33,MATCH(M$2,Часы!$A$1:$AH$1,0),0),""),"")</f>
        <v/>
      </c>
      <c r="N63" s="22" t="str">
        <f>IFERROR(IF(VLOOKUP($A63,Часы!$A$2:$AH$33,MATCH(N$2,Часы!$A$1:$AH$1,0),0),"ТО-"&amp;VLOOKUP($A63,Часы!$A$2:$AH$33,MATCH(N$2,Часы!$A$1:$AH$1,0),0),""),"")</f>
        <v/>
      </c>
      <c r="O63" s="22" t="str">
        <f>IFERROR(IF(VLOOKUP($A63,Часы!$A$2:$AH$33,MATCH(O$2,Часы!$A$1:$AH$1,0),0),"ТО-"&amp;VLOOKUP($A63,Часы!$A$2:$AH$33,MATCH(O$2,Часы!$A$1:$AH$1,0),0),""),"")</f>
        <v/>
      </c>
      <c r="P63" s="22" t="str">
        <f>IFERROR(IF(VLOOKUP($A63,Часы!$A$2:$AH$33,MATCH(P$2,Часы!$A$1:$AH$1,0),0),"ТО-"&amp;VLOOKUP($A63,Часы!$A$2:$AH$33,MATCH(P$2,Часы!$A$1:$AH$1,0),0),""),"")</f>
        <v/>
      </c>
      <c r="Q63" s="22" t="str">
        <f>IFERROR(IF(VLOOKUP($A63,Часы!$A$2:$AH$33,MATCH(Q$2,Часы!$A$1:$AH$1,0),0),"ТО-"&amp;VLOOKUP($A63,Часы!$A$2:$AH$33,MATCH(Q$2,Часы!$A$1:$AH$1,0),0),""),"")</f>
        <v/>
      </c>
      <c r="R63" s="23" t="str">
        <f t="shared" si="0"/>
        <v xml:space="preserve"> </v>
      </c>
    </row>
    <row r="64" spans="1:18" x14ac:dyDescent="0.25">
      <c r="A64" s="21" t="str">
        <f t="array" ref="A64">IFERROR(INDEX(Часы!$A$2:$A$33,SMALL(IF(Часы!$AI$2:$AI$33,ROW(Часы!$A$2:$A$33)-1),ROW(Часы!#REF!))),"")</f>
        <v/>
      </c>
      <c r="B64" s="22" t="str">
        <f>IFERROR(IF(VLOOKUP($A64,Часы!$A$2:$AH$33,MATCH(B$2,Часы!$A$1:$AH$1,0),0),"ТО-"&amp;VLOOKUP($A64,Часы!$A$2:$AH$33,MATCH(B$2,Часы!$A$1:$AH$1,0),0),""),"")</f>
        <v/>
      </c>
      <c r="C64" s="22" t="str">
        <f>IFERROR(IF(VLOOKUP($A64,Часы!$A$2:$AH$33,MATCH(C$2,Часы!$A$1:$AH$1,0),0),"ТО-"&amp;VLOOKUP($A64,Часы!$A$2:$AH$33,MATCH(C$2,Часы!$A$1:$AH$1,0),0),""),"")</f>
        <v/>
      </c>
      <c r="D64" s="22" t="str">
        <f>IFERROR(IF(VLOOKUP($A64,Часы!$A$2:$AH$33,MATCH(D$2,Часы!$A$1:$AH$1,0),0),"ТО-"&amp;VLOOKUP($A64,Часы!$A$2:$AH$33,MATCH(D$2,Часы!$A$1:$AH$1,0),0),""),"")</f>
        <v/>
      </c>
      <c r="E64" s="22" t="str">
        <f>IFERROR(IF(VLOOKUP($A64,Часы!$A$2:$AH$33,MATCH(E$2,Часы!$A$1:$AH$1,0),0),"ТО-"&amp;VLOOKUP($A64,Часы!$A$2:$AH$33,MATCH(E$2,Часы!$A$1:$AH$1,0),0),""),"")</f>
        <v/>
      </c>
      <c r="F64" s="22" t="str">
        <f>IFERROR(IF(VLOOKUP($A64,Часы!$A$2:$AH$33,MATCH(F$2,Часы!$A$1:$AH$1,0),0),"ТО-"&amp;VLOOKUP($A64,Часы!$A$2:$AH$33,MATCH(F$2,Часы!$A$1:$AH$1,0),0),""),"")</f>
        <v/>
      </c>
      <c r="G64" s="22" t="str">
        <f>IFERROR(IF(VLOOKUP($A64,Часы!$A$2:$AH$33,MATCH(G$2,Часы!$A$1:$AH$1,0),0),"ТО-"&amp;VLOOKUP($A64,Часы!$A$2:$AH$33,MATCH(G$2,Часы!$A$1:$AH$1,0),0),""),"")</f>
        <v/>
      </c>
      <c r="H64" s="22" t="str">
        <f>IFERROR(IF(VLOOKUP($A64,Часы!$A$2:$AH$33,MATCH(H$2,Часы!$A$1:$AH$1,0),0),"ТО-"&amp;VLOOKUP($A64,Часы!$A$2:$AH$33,MATCH(H$2,Часы!$A$1:$AH$1,0),0),""),"")</f>
        <v/>
      </c>
      <c r="I64" s="22" t="str">
        <f>IFERROR(IF(VLOOKUP($A64,Часы!$A$2:$AH$33,MATCH(I$2,Часы!$A$1:$AH$1,0),0),"ТО-"&amp;VLOOKUP($A64,Часы!$A$2:$AH$33,MATCH(I$2,Часы!$A$1:$AH$1,0),0),""),"")</f>
        <v/>
      </c>
      <c r="J64" s="22" t="str">
        <f>IFERROR(IF(VLOOKUP($A64,Часы!$A$2:$AH$33,MATCH(J$2,Часы!$A$1:$AH$1,0),0),"ТО-"&amp;VLOOKUP($A64,Часы!$A$2:$AH$33,MATCH(J$2,Часы!$A$1:$AH$1,0),0),""),"")</f>
        <v/>
      </c>
      <c r="K64" s="22" t="str">
        <f>IFERROR(IF(VLOOKUP($A64,Часы!$A$2:$AH$33,MATCH(K$2,Часы!$A$1:$AH$1,0),0),"ТО-"&amp;VLOOKUP($A64,Часы!$A$2:$AH$33,MATCH(K$2,Часы!$A$1:$AH$1,0),0),""),"")</f>
        <v/>
      </c>
      <c r="L64" s="22" t="str">
        <f>IFERROR(IF(VLOOKUP($A64,Часы!$A$2:$AH$33,MATCH(L$2,Часы!$A$1:$AH$1,0),0),"ТО-"&amp;VLOOKUP($A64,Часы!$A$2:$AH$33,MATCH(L$2,Часы!$A$1:$AH$1,0),0),""),"")</f>
        <v/>
      </c>
      <c r="M64" s="22" t="str">
        <f>IFERROR(IF(VLOOKUP($A64,Часы!$A$2:$AH$33,MATCH(M$2,Часы!$A$1:$AH$1,0),0),"ТО-"&amp;VLOOKUP($A64,Часы!$A$2:$AH$33,MATCH(M$2,Часы!$A$1:$AH$1,0),0),""),"")</f>
        <v/>
      </c>
      <c r="N64" s="22" t="str">
        <f>IFERROR(IF(VLOOKUP($A64,Часы!$A$2:$AH$33,MATCH(N$2,Часы!$A$1:$AH$1,0),0),"ТО-"&amp;VLOOKUP($A64,Часы!$A$2:$AH$33,MATCH(N$2,Часы!$A$1:$AH$1,0),0),""),"")</f>
        <v/>
      </c>
      <c r="O64" s="22" t="str">
        <f>IFERROR(IF(VLOOKUP($A64,Часы!$A$2:$AH$33,MATCH(O$2,Часы!$A$1:$AH$1,0),0),"ТО-"&amp;VLOOKUP($A64,Часы!$A$2:$AH$33,MATCH(O$2,Часы!$A$1:$AH$1,0),0),""),"")</f>
        <v/>
      </c>
      <c r="P64" s="22" t="str">
        <f>IFERROR(IF(VLOOKUP($A64,Часы!$A$2:$AH$33,MATCH(P$2,Часы!$A$1:$AH$1,0),0),"ТО-"&amp;VLOOKUP($A64,Часы!$A$2:$AH$33,MATCH(P$2,Часы!$A$1:$AH$1,0),0),""),"")</f>
        <v/>
      </c>
      <c r="Q64" s="22" t="str">
        <f>IFERROR(IF(VLOOKUP($A64,Часы!$A$2:$AH$33,MATCH(Q$2,Часы!$A$1:$AH$1,0),0),"ТО-"&amp;VLOOKUP($A64,Часы!$A$2:$AH$33,MATCH(Q$2,Часы!$A$1:$AH$1,0),0),""),"")</f>
        <v/>
      </c>
      <c r="R64" s="23" t="str">
        <f t="shared" si="0"/>
        <v xml:space="preserve"> </v>
      </c>
    </row>
    <row r="65" spans="1:18" x14ac:dyDescent="0.25">
      <c r="A65" s="21" t="str">
        <f t="array" ref="A65">IFERROR(INDEX(Часы!$A$2:$A$33,SMALL(IF(Часы!$AI$2:$AI$33,ROW(Часы!$A$2:$A$33)-1),ROW(Часы!#REF!))),"")</f>
        <v/>
      </c>
      <c r="B65" s="22" t="str">
        <f>IFERROR(IF(VLOOKUP($A65,Часы!$A$2:$AH$33,MATCH(B$2,Часы!$A$1:$AH$1,0),0),"ТО-"&amp;VLOOKUP($A65,Часы!$A$2:$AH$33,MATCH(B$2,Часы!$A$1:$AH$1,0),0),""),"")</f>
        <v/>
      </c>
      <c r="C65" s="22" t="str">
        <f>IFERROR(IF(VLOOKUP($A65,Часы!$A$2:$AH$33,MATCH(C$2,Часы!$A$1:$AH$1,0),0),"ТО-"&amp;VLOOKUP($A65,Часы!$A$2:$AH$33,MATCH(C$2,Часы!$A$1:$AH$1,0),0),""),"")</f>
        <v/>
      </c>
      <c r="D65" s="22" t="str">
        <f>IFERROR(IF(VLOOKUP($A65,Часы!$A$2:$AH$33,MATCH(D$2,Часы!$A$1:$AH$1,0),0),"ТО-"&amp;VLOOKUP($A65,Часы!$A$2:$AH$33,MATCH(D$2,Часы!$A$1:$AH$1,0),0),""),"")</f>
        <v/>
      </c>
      <c r="E65" s="22" t="str">
        <f>IFERROR(IF(VLOOKUP($A65,Часы!$A$2:$AH$33,MATCH(E$2,Часы!$A$1:$AH$1,0),0),"ТО-"&amp;VLOOKUP($A65,Часы!$A$2:$AH$33,MATCH(E$2,Часы!$A$1:$AH$1,0),0),""),"")</f>
        <v/>
      </c>
      <c r="F65" s="22" t="str">
        <f>IFERROR(IF(VLOOKUP($A65,Часы!$A$2:$AH$33,MATCH(F$2,Часы!$A$1:$AH$1,0),0),"ТО-"&amp;VLOOKUP($A65,Часы!$A$2:$AH$33,MATCH(F$2,Часы!$A$1:$AH$1,0),0),""),"")</f>
        <v/>
      </c>
      <c r="G65" s="22" t="str">
        <f>IFERROR(IF(VLOOKUP($A65,Часы!$A$2:$AH$33,MATCH(G$2,Часы!$A$1:$AH$1,0),0),"ТО-"&amp;VLOOKUP($A65,Часы!$A$2:$AH$33,MATCH(G$2,Часы!$A$1:$AH$1,0),0),""),"")</f>
        <v/>
      </c>
      <c r="H65" s="22" t="str">
        <f>IFERROR(IF(VLOOKUP($A65,Часы!$A$2:$AH$33,MATCH(H$2,Часы!$A$1:$AH$1,0),0),"ТО-"&amp;VLOOKUP($A65,Часы!$A$2:$AH$33,MATCH(H$2,Часы!$A$1:$AH$1,0),0),""),"")</f>
        <v/>
      </c>
      <c r="I65" s="22" t="str">
        <f>IFERROR(IF(VLOOKUP($A65,Часы!$A$2:$AH$33,MATCH(I$2,Часы!$A$1:$AH$1,0),0),"ТО-"&amp;VLOOKUP($A65,Часы!$A$2:$AH$33,MATCH(I$2,Часы!$A$1:$AH$1,0),0),""),"")</f>
        <v/>
      </c>
      <c r="J65" s="22" t="str">
        <f>IFERROR(IF(VLOOKUP($A65,Часы!$A$2:$AH$33,MATCH(J$2,Часы!$A$1:$AH$1,0),0),"ТО-"&amp;VLOOKUP($A65,Часы!$A$2:$AH$33,MATCH(J$2,Часы!$A$1:$AH$1,0),0),""),"")</f>
        <v/>
      </c>
      <c r="K65" s="22" t="str">
        <f>IFERROR(IF(VLOOKUP($A65,Часы!$A$2:$AH$33,MATCH(K$2,Часы!$A$1:$AH$1,0),0),"ТО-"&amp;VLOOKUP($A65,Часы!$A$2:$AH$33,MATCH(K$2,Часы!$A$1:$AH$1,0),0),""),"")</f>
        <v/>
      </c>
      <c r="L65" s="22" t="str">
        <f>IFERROR(IF(VLOOKUP($A65,Часы!$A$2:$AH$33,MATCH(L$2,Часы!$A$1:$AH$1,0),0),"ТО-"&amp;VLOOKUP($A65,Часы!$A$2:$AH$33,MATCH(L$2,Часы!$A$1:$AH$1,0),0),""),"")</f>
        <v/>
      </c>
      <c r="M65" s="22" t="str">
        <f>IFERROR(IF(VLOOKUP($A65,Часы!$A$2:$AH$33,MATCH(M$2,Часы!$A$1:$AH$1,0),0),"ТО-"&amp;VLOOKUP($A65,Часы!$A$2:$AH$33,MATCH(M$2,Часы!$A$1:$AH$1,0),0),""),"")</f>
        <v/>
      </c>
      <c r="N65" s="22" t="str">
        <f>IFERROR(IF(VLOOKUP($A65,Часы!$A$2:$AH$33,MATCH(N$2,Часы!$A$1:$AH$1,0),0),"ТО-"&amp;VLOOKUP($A65,Часы!$A$2:$AH$33,MATCH(N$2,Часы!$A$1:$AH$1,0),0),""),"")</f>
        <v/>
      </c>
      <c r="O65" s="22" t="str">
        <f>IFERROR(IF(VLOOKUP($A65,Часы!$A$2:$AH$33,MATCH(O$2,Часы!$A$1:$AH$1,0),0),"ТО-"&amp;VLOOKUP($A65,Часы!$A$2:$AH$33,MATCH(O$2,Часы!$A$1:$AH$1,0),0),""),"")</f>
        <v/>
      </c>
      <c r="P65" s="22" t="str">
        <f>IFERROR(IF(VLOOKUP($A65,Часы!$A$2:$AH$33,MATCH(P$2,Часы!$A$1:$AH$1,0),0),"ТО-"&amp;VLOOKUP($A65,Часы!$A$2:$AH$33,MATCH(P$2,Часы!$A$1:$AH$1,0),0),""),"")</f>
        <v/>
      </c>
      <c r="Q65" s="22" t="str">
        <f>IFERROR(IF(VLOOKUP($A65,Часы!$A$2:$AH$33,MATCH(Q$2,Часы!$A$1:$AH$1,0),0),"ТО-"&amp;VLOOKUP($A65,Часы!$A$2:$AH$33,MATCH(Q$2,Часы!$A$1:$AH$1,0),0),""),"")</f>
        <v/>
      </c>
      <c r="R65" s="23" t="str">
        <f t="shared" si="0"/>
        <v xml:space="preserve"> </v>
      </c>
    </row>
    <row r="66" spans="1:18" x14ac:dyDescent="0.25">
      <c r="A66" s="21" t="str">
        <f t="array" ref="A66">IFERROR(INDEX(Часы!$A$2:$A$33,SMALL(IF(Часы!$AI$2:$AI$33,ROW(Часы!$A$2:$A$33)-1),ROW(Часы!#REF!))),"")</f>
        <v/>
      </c>
      <c r="B66" s="22" t="str">
        <f>IFERROR(IF(VLOOKUP($A66,Часы!$A$2:$AH$33,MATCH(B$2,Часы!$A$1:$AH$1,0),0),"ТО-"&amp;VLOOKUP($A66,Часы!$A$2:$AH$33,MATCH(B$2,Часы!$A$1:$AH$1,0),0),""),"")</f>
        <v/>
      </c>
      <c r="C66" s="22" t="str">
        <f>IFERROR(IF(VLOOKUP($A66,Часы!$A$2:$AH$33,MATCH(C$2,Часы!$A$1:$AH$1,0),0),"ТО-"&amp;VLOOKUP($A66,Часы!$A$2:$AH$33,MATCH(C$2,Часы!$A$1:$AH$1,0),0),""),"")</f>
        <v/>
      </c>
      <c r="D66" s="22" t="str">
        <f>IFERROR(IF(VLOOKUP($A66,Часы!$A$2:$AH$33,MATCH(D$2,Часы!$A$1:$AH$1,0),0),"ТО-"&amp;VLOOKUP($A66,Часы!$A$2:$AH$33,MATCH(D$2,Часы!$A$1:$AH$1,0),0),""),"")</f>
        <v/>
      </c>
      <c r="E66" s="22" t="str">
        <f>IFERROR(IF(VLOOKUP($A66,Часы!$A$2:$AH$33,MATCH(E$2,Часы!$A$1:$AH$1,0),0),"ТО-"&amp;VLOOKUP($A66,Часы!$A$2:$AH$33,MATCH(E$2,Часы!$A$1:$AH$1,0),0),""),"")</f>
        <v/>
      </c>
      <c r="F66" s="22" t="str">
        <f>IFERROR(IF(VLOOKUP($A66,Часы!$A$2:$AH$33,MATCH(F$2,Часы!$A$1:$AH$1,0),0),"ТО-"&amp;VLOOKUP($A66,Часы!$A$2:$AH$33,MATCH(F$2,Часы!$A$1:$AH$1,0),0),""),"")</f>
        <v/>
      </c>
      <c r="G66" s="22" t="str">
        <f>IFERROR(IF(VLOOKUP($A66,Часы!$A$2:$AH$33,MATCH(G$2,Часы!$A$1:$AH$1,0),0),"ТО-"&amp;VLOOKUP($A66,Часы!$A$2:$AH$33,MATCH(G$2,Часы!$A$1:$AH$1,0),0),""),"")</f>
        <v/>
      </c>
      <c r="H66" s="22" t="str">
        <f>IFERROR(IF(VLOOKUP($A66,Часы!$A$2:$AH$33,MATCH(H$2,Часы!$A$1:$AH$1,0),0),"ТО-"&amp;VLOOKUP($A66,Часы!$A$2:$AH$33,MATCH(H$2,Часы!$A$1:$AH$1,0),0),""),"")</f>
        <v/>
      </c>
      <c r="I66" s="22" t="str">
        <f>IFERROR(IF(VLOOKUP($A66,Часы!$A$2:$AH$33,MATCH(I$2,Часы!$A$1:$AH$1,0),0),"ТО-"&amp;VLOOKUP($A66,Часы!$A$2:$AH$33,MATCH(I$2,Часы!$A$1:$AH$1,0),0),""),"")</f>
        <v/>
      </c>
      <c r="J66" s="22" t="str">
        <f>IFERROR(IF(VLOOKUP($A66,Часы!$A$2:$AH$33,MATCH(J$2,Часы!$A$1:$AH$1,0),0),"ТО-"&amp;VLOOKUP($A66,Часы!$A$2:$AH$33,MATCH(J$2,Часы!$A$1:$AH$1,0),0),""),"")</f>
        <v/>
      </c>
      <c r="K66" s="22" t="str">
        <f>IFERROR(IF(VLOOKUP($A66,Часы!$A$2:$AH$33,MATCH(K$2,Часы!$A$1:$AH$1,0),0),"ТО-"&amp;VLOOKUP($A66,Часы!$A$2:$AH$33,MATCH(K$2,Часы!$A$1:$AH$1,0),0),""),"")</f>
        <v/>
      </c>
      <c r="L66" s="22" t="str">
        <f>IFERROR(IF(VLOOKUP($A66,Часы!$A$2:$AH$33,MATCH(L$2,Часы!$A$1:$AH$1,0),0),"ТО-"&amp;VLOOKUP($A66,Часы!$A$2:$AH$33,MATCH(L$2,Часы!$A$1:$AH$1,0),0),""),"")</f>
        <v/>
      </c>
      <c r="M66" s="22" t="str">
        <f>IFERROR(IF(VLOOKUP($A66,Часы!$A$2:$AH$33,MATCH(M$2,Часы!$A$1:$AH$1,0),0),"ТО-"&amp;VLOOKUP($A66,Часы!$A$2:$AH$33,MATCH(M$2,Часы!$A$1:$AH$1,0),0),""),"")</f>
        <v/>
      </c>
      <c r="N66" s="22" t="str">
        <f>IFERROR(IF(VLOOKUP($A66,Часы!$A$2:$AH$33,MATCH(N$2,Часы!$A$1:$AH$1,0),0),"ТО-"&amp;VLOOKUP($A66,Часы!$A$2:$AH$33,MATCH(N$2,Часы!$A$1:$AH$1,0),0),""),"")</f>
        <v/>
      </c>
      <c r="O66" s="22" t="str">
        <f>IFERROR(IF(VLOOKUP($A66,Часы!$A$2:$AH$33,MATCH(O$2,Часы!$A$1:$AH$1,0),0),"ТО-"&amp;VLOOKUP($A66,Часы!$A$2:$AH$33,MATCH(O$2,Часы!$A$1:$AH$1,0),0),""),"")</f>
        <v/>
      </c>
      <c r="P66" s="22" t="str">
        <f>IFERROR(IF(VLOOKUP($A66,Часы!$A$2:$AH$33,MATCH(P$2,Часы!$A$1:$AH$1,0),0),"ТО-"&amp;VLOOKUP($A66,Часы!$A$2:$AH$33,MATCH(P$2,Часы!$A$1:$AH$1,0),0),""),"")</f>
        <v/>
      </c>
      <c r="Q66" s="22" t="str">
        <f>IFERROR(IF(VLOOKUP($A66,Часы!$A$2:$AH$33,MATCH(Q$2,Часы!$A$1:$AH$1,0),0),"ТО-"&amp;VLOOKUP($A66,Часы!$A$2:$AH$33,MATCH(Q$2,Часы!$A$1:$AH$1,0),0),""),"")</f>
        <v/>
      </c>
      <c r="R66" s="23" t="str">
        <f t="shared" si="0"/>
        <v xml:space="preserve"> </v>
      </c>
    </row>
    <row r="67" spans="1:18" x14ac:dyDescent="0.25">
      <c r="A67" s="21" t="str">
        <f t="array" ref="A67">IFERROR(INDEX(Часы!$A$2:$A$33,SMALL(IF(Часы!$AI$2:$AI$33,ROW(Часы!$A$2:$A$33)-1),ROW(Часы!#REF!))),"")</f>
        <v/>
      </c>
      <c r="B67" s="22" t="str">
        <f>IFERROR(IF(VLOOKUP($A67,Часы!$A$2:$AH$33,MATCH(B$2,Часы!$A$1:$AH$1,0),0),"ТО-"&amp;VLOOKUP($A67,Часы!$A$2:$AH$33,MATCH(B$2,Часы!$A$1:$AH$1,0),0),""),"")</f>
        <v/>
      </c>
      <c r="C67" s="22" t="str">
        <f>IFERROR(IF(VLOOKUP($A67,Часы!$A$2:$AH$33,MATCH(C$2,Часы!$A$1:$AH$1,0),0),"ТО-"&amp;VLOOKUP($A67,Часы!$A$2:$AH$33,MATCH(C$2,Часы!$A$1:$AH$1,0),0),""),"")</f>
        <v/>
      </c>
      <c r="D67" s="22" t="str">
        <f>IFERROR(IF(VLOOKUP($A67,Часы!$A$2:$AH$33,MATCH(D$2,Часы!$A$1:$AH$1,0),0),"ТО-"&amp;VLOOKUP($A67,Часы!$A$2:$AH$33,MATCH(D$2,Часы!$A$1:$AH$1,0),0),""),"")</f>
        <v/>
      </c>
      <c r="E67" s="22" t="str">
        <f>IFERROR(IF(VLOOKUP($A67,Часы!$A$2:$AH$33,MATCH(E$2,Часы!$A$1:$AH$1,0),0),"ТО-"&amp;VLOOKUP($A67,Часы!$A$2:$AH$33,MATCH(E$2,Часы!$A$1:$AH$1,0),0),""),"")</f>
        <v/>
      </c>
      <c r="F67" s="22" t="str">
        <f>IFERROR(IF(VLOOKUP($A67,Часы!$A$2:$AH$33,MATCH(F$2,Часы!$A$1:$AH$1,0),0),"ТО-"&amp;VLOOKUP($A67,Часы!$A$2:$AH$33,MATCH(F$2,Часы!$A$1:$AH$1,0),0),""),"")</f>
        <v/>
      </c>
      <c r="G67" s="22" t="str">
        <f>IFERROR(IF(VLOOKUP($A67,Часы!$A$2:$AH$33,MATCH(G$2,Часы!$A$1:$AH$1,0),0),"ТО-"&amp;VLOOKUP($A67,Часы!$A$2:$AH$33,MATCH(G$2,Часы!$A$1:$AH$1,0),0),""),"")</f>
        <v/>
      </c>
      <c r="H67" s="22" t="str">
        <f>IFERROR(IF(VLOOKUP($A67,Часы!$A$2:$AH$33,MATCH(H$2,Часы!$A$1:$AH$1,0),0),"ТО-"&amp;VLOOKUP($A67,Часы!$A$2:$AH$33,MATCH(H$2,Часы!$A$1:$AH$1,0),0),""),"")</f>
        <v/>
      </c>
      <c r="I67" s="22" t="str">
        <f>IFERROR(IF(VLOOKUP($A67,Часы!$A$2:$AH$33,MATCH(I$2,Часы!$A$1:$AH$1,0),0),"ТО-"&amp;VLOOKUP($A67,Часы!$A$2:$AH$33,MATCH(I$2,Часы!$A$1:$AH$1,0),0),""),"")</f>
        <v/>
      </c>
      <c r="J67" s="22" t="str">
        <f>IFERROR(IF(VLOOKUP($A67,Часы!$A$2:$AH$33,MATCH(J$2,Часы!$A$1:$AH$1,0),0),"ТО-"&amp;VLOOKUP($A67,Часы!$A$2:$AH$33,MATCH(J$2,Часы!$A$1:$AH$1,0),0),""),"")</f>
        <v/>
      </c>
      <c r="K67" s="22" t="str">
        <f>IFERROR(IF(VLOOKUP($A67,Часы!$A$2:$AH$33,MATCH(K$2,Часы!$A$1:$AH$1,0),0),"ТО-"&amp;VLOOKUP($A67,Часы!$A$2:$AH$33,MATCH(K$2,Часы!$A$1:$AH$1,0),0),""),"")</f>
        <v/>
      </c>
      <c r="L67" s="22" t="str">
        <f>IFERROR(IF(VLOOKUP($A67,Часы!$A$2:$AH$33,MATCH(L$2,Часы!$A$1:$AH$1,0),0),"ТО-"&amp;VLOOKUP($A67,Часы!$A$2:$AH$33,MATCH(L$2,Часы!$A$1:$AH$1,0),0),""),"")</f>
        <v/>
      </c>
      <c r="M67" s="22" t="str">
        <f>IFERROR(IF(VLOOKUP($A67,Часы!$A$2:$AH$33,MATCH(M$2,Часы!$A$1:$AH$1,0),0),"ТО-"&amp;VLOOKUP($A67,Часы!$A$2:$AH$33,MATCH(M$2,Часы!$A$1:$AH$1,0),0),""),"")</f>
        <v/>
      </c>
      <c r="N67" s="22" t="str">
        <f>IFERROR(IF(VLOOKUP($A67,Часы!$A$2:$AH$33,MATCH(N$2,Часы!$A$1:$AH$1,0),0),"ТО-"&amp;VLOOKUP($A67,Часы!$A$2:$AH$33,MATCH(N$2,Часы!$A$1:$AH$1,0),0),""),"")</f>
        <v/>
      </c>
      <c r="O67" s="22" t="str">
        <f>IFERROR(IF(VLOOKUP($A67,Часы!$A$2:$AH$33,MATCH(O$2,Часы!$A$1:$AH$1,0),0),"ТО-"&amp;VLOOKUP($A67,Часы!$A$2:$AH$33,MATCH(O$2,Часы!$A$1:$AH$1,0),0),""),"")</f>
        <v/>
      </c>
      <c r="P67" s="22" t="str">
        <f>IFERROR(IF(VLOOKUP($A67,Часы!$A$2:$AH$33,MATCH(P$2,Часы!$A$1:$AH$1,0),0),"ТО-"&amp;VLOOKUP($A67,Часы!$A$2:$AH$33,MATCH(P$2,Часы!$A$1:$AH$1,0),0),""),"")</f>
        <v/>
      </c>
      <c r="Q67" s="22" t="str">
        <f>IFERROR(IF(VLOOKUP($A67,Часы!$A$2:$AH$33,MATCH(Q$2,Часы!$A$1:$AH$1,0),0),"ТО-"&amp;VLOOKUP($A67,Часы!$A$2:$AH$33,MATCH(Q$2,Часы!$A$1:$AH$1,0),0),""),"")</f>
        <v/>
      </c>
      <c r="R67" s="23" t="str">
        <f t="shared" si="0"/>
        <v xml:space="preserve"> </v>
      </c>
    </row>
    <row r="68" spans="1:18" x14ac:dyDescent="0.25">
      <c r="A68" s="21" t="str">
        <f t="array" ref="A68">IFERROR(INDEX(Часы!$A$2:$A$33,SMALL(IF(Часы!$AI$2:$AI$33,ROW(Часы!$A$2:$A$33)-1),ROW(Часы!#REF!))),"")</f>
        <v/>
      </c>
      <c r="B68" s="22" t="str">
        <f>IFERROR(IF(VLOOKUP($A68,Часы!$A$2:$AH$33,MATCH(B$2,Часы!$A$1:$AH$1,0),0),"ТО-"&amp;VLOOKUP($A68,Часы!$A$2:$AH$33,MATCH(B$2,Часы!$A$1:$AH$1,0),0),""),"")</f>
        <v/>
      </c>
      <c r="C68" s="22" t="str">
        <f>IFERROR(IF(VLOOKUP($A68,Часы!$A$2:$AH$33,MATCH(C$2,Часы!$A$1:$AH$1,0),0),"ТО-"&amp;VLOOKUP($A68,Часы!$A$2:$AH$33,MATCH(C$2,Часы!$A$1:$AH$1,0),0),""),"")</f>
        <v/>
      </c>
      <c r="D68" s="22" t="str">
        <f>IFERROR(IF(VLOOKUP($A68,Часы!$A$2:$AH$33,MATCH(D$2,Часы!$A$1:$AH$1,0),0),"ТО-"&amp;VLOOKUP($A68,Часы!$A$2:$AH$33,MATCH(D$2,Часы!$A$1:$AH$1,0),0),""),"")</f>
        <v/>
      </c>
      <c r="E68" s="22" t="str">
        <f>IFERROR(IF(VLOOKUP($A68,Часы!$A$2:$AH$33,MATCH(E$2,Часы!$A$1:$AH$1,0),0),"ТО-"&amp;VLOOKUP($A68,Часы!$A$2:$AH$33,MATCH(E$2,Часы!$A$1:$AH$1,0),0),""),"")</f>
        <v/>
      </c>
      <c r="F68" s="22" t="str">
        <f>IFERROR(IF(VLOOKUP($A68,Часы!$A$2:$AH$33,MATCH(F$2,Часы!$A$1:$AH$1,0),0),"ТО-"&amp;VLOOKUP($A68,Часы!$A$2:$AH$33,MATCH(F$2,Часы!$A$1:$AH$1,0),0),""),"")</f>
        <v/>
      </c>
      <c r="G68" s="22" t="str">
        <f>IFERROR(IF(VLOOKUP($A68,Часы!$A$2:$AH$33,MATCH(G$2,Часы!$A$1:$AH$1,0),0),"ТО-"&amp;VLOOKUP($A68,Часы!$A$2:$AH$33,MATCH(G$2,Часы!$A$1:$AH$1,0),0),""),"")</f>
        <v/>
      </c>
      <c r="H68" s="22" t="str">
        <f>IFERROR(IF(VLOOKUP($A68,Часы!$A$2:$AH$33,MATCH(H$2,Часы!$A$1:$AH$1,0),0),"ТО-"&amp;VLOOKUP($A68,Часы!$A$2:$AH$33,MATCH(H$2,Часы!$A$1:$AH$1,0),0),""),"")</f>
        <v/>
      </c>
      <c r="I68" s="22" t="str">
        <f>IFERROR(IF(VLOOKUP($A68,Часы!$A$2:$AH$33,MATCH(I$2,Часы!$A$1:$AH$1,0),0),"ТО-"&amp;VLOOKUP($A68,Часы!$A$2:$AH$33,MATCH(I$2,Часы!$A$1:$AH$1,0),0),""),"")</f>
        <v/>
      </c>
      <c r="J68" s="22" t="str">
        <f>IFERROR(IF(VLOOKUP($A68,Часы!$A$2:$AH$33,MATCH(J$2,Часы!$A$1:$AH$1,0),0),"ТО-"&amp;VLOOKUP($A68,Часы!$A$2:$AH$33,MATCH(J$2,Часы!$A$1:$AH$1,0),0),""),"")</f>
        <v/>
      </c>
      <c r="K68" s="22" t="str">
        <f>IFERROR(IF(VLOOKUP($A68,Часы!$A$2:$AH$33,MATCH(K$2,Часы!$A$1:$AH$1,0),0),"ТО-"&amp;VLOOKUP($A68,Часы!$A$2:$AH$33,MATCH(K$2,Часы!$A$1:$AH$1,0),0),""),"")</f>
        <v/>
      </c>
      <c r="L68" s="22" t="str">
        <f>IFERROR(IF(VLOOKUP($A68,Часы!$A$2:$AH$33,MATCH(L$2,Часы!$A$1:$AH$1,0),0),"ТО-"&amp;VLOOKUP($A68,Часы!$A$2:$AH$33,MATCH(L$2,Часы!$A$1:$AH$1,0),0),""),"")</f>
        <v/>
      </c>
      <c r="M68" s="22" t="str">
        <f>IFERROR(IF(VLOOKUP($A68,Часы!$A$2:$AH$33,MATCH(M$2,Часы!$A$1:$AH$1,0),0),"ТО-"&amp;VLOOKUP($A68,Часы!$A$2:$AH$33,MATCH(M$2,Часы!$A$1:$AH$1,0),0),""),"")</f>
        <v/>
      </c>
      <c r="N68" s="22" t="str">
        <f>IFERROR(IF(VLOOKUP($A68,Часы!$A$2:$AH$33,MATCH(N$2,Часы!$A$1:$AH$1,0),0),"ТО-"&amp;VLOOKUP($A68,Часы!$A$2:$AH$33,MATCH(N$2,Часы!$A$1:$AH$1,0),0),""),"")</f>
        <v/>
      </c>
      <c r="O68" s="22" t="str">
        <f>IFERROR(IF(VLOOKUP($A68,Часы!$A$2:$AH$33,MATCH(O$2,Часы!$A$1:$AH$1,0),0),"ТО-"&amp;VLOOKUP($A68,Часы!$A$2:$AH$33,MATCH(O$2,Часы!$A$1:$AH$1,0),0),""),"")</f>
        <v/>
      </c>
      <c r="P68" s="22" t="str">
        <f>IFERROR(IF(VLOOKUP($A68,Часы!$A$2:$AH$33,MATCH(P$2,Часы!$A$1:$AH$1,0),0),"ТО-"&amp;VLOOKUP($A68,Часы!$A$2:$AH$33,MATCH(P$2,Часы!$A$1:$AH$1,0),0),""),"")</f>
        <v/>
      </c>
      <c r="Q68" s="22" t="str">
        <f>IFERROR(IF(VLOOKUP($A68,Часы!$A$2:$AH$33,MATCH(Q$2,Часы!$A$1:$AH$1,0),0),"ТО-"&amp;VLOOKUP($A68,Часы!$A$2:$AH$33,MATCH(Q$2,Часы!$A$1:$AH$1,0),0),""),"")</f>
        <v/>
      </c>
      <c r="R68" s="23" t="str">
        <f t="shared" ref="R68:R99" si="1">TEXT(A68,"ММММ ГГГГ")&amp;" "</f>
        <v xml:space="preserve"> </v>
      </c>
    </row>
    <row r="69" spans="1:18" x14ac:dyDescent="0.25">
      <c r="A69" s="21" t="str">
        <f t="array" ref="A69">IFERROR(INDEX(Часы!$A$2:$A$33,SMALL(IF(Часы!$AI$2:$AI$33,ROW(Часы!$A$2:$A$33)-1),ROW(Часы!#REF!))),"")</f>
        <v/>
      </c>
      <c r="B69" s="22" t="str">
        <f>IFERROR(IF(VLOOKUP($A69,Часы!$A$2:$AH$33,MATCH(B$2,Часы!$A$1:$AH$1,0),0),"ТО-"&amp;VLOOKUP($A69,Часы!$A$2:$AH$33,MATCH(B$2,Часы!$A$1:$AH$1,0),0),""),"")</f>
        <v/>
      </c>
      <c r="C69" s="22" t="str">
        <f>IFERROR(IF(VLOOKUP($A69,Часы!$A$2:$AH$33,MATCH(C$2,Часы!$A$1:$AH$1,0),0),"ТО-"&amp;VLOOKUP($A69,Часы!$A$2:$AH$33,MATCH(C$2,Часы!$A$1:$AH$1,0),0),""),"")</f>
        <v/>
      </c>
      <c r="D69" s="22" t="str">
        <f>IFERROR(IF(VLOOKUP($A69,Часы!$A$2:$AH$33,MATCH(D$2,Часы!$A$1:$AH$1,0),0),"ТО-"&amp;VLOOKUP($A69,Часы!$A$2:$AH$33,MATCH(D$2,Часы!$A$1:$AH$1,0),0),""),"")</f>
        <v/>
      </c>
      <c r="E69" s="22" t="str">
        <f>IFERROR(IF(VLOOKUP($A69,Часы!$A$2:$AH$33,MATCH(E$2,Часы!$A$1:$AH$1,0),0),"ТО-"&amp;VLOOKUP($A69,Часы!$A$2:$AH$33,MATCH(E$2,Часы!$A$1:$AH$1,0),0),""),"")</f>
        <v/>
      </c>
      <c r="F69" s="22" t="str">
        <f>IFERROR(IF(VLOOKUP($A69,Часы!$A$2:$AH$33,MATCH(F$2,Часы!$A$1:$AH$1,0),0),"ТО-"&amp;VLOOKUP($A69,Часы!$A$2:$AH$33,MATCH(F$2,Часы!$A$1:$AH$1,0),0),""),"")</f>
        <v/>
      </c>
      <c r="G69" s="22" t="str">
        <f>IFERROR(IF(VLOOKUP($A69,Часы!$A$2:$AH$33,MATCH(G$2,Часы!$A$1:$AH$1,0),0),"ТО-"&amp;VLOOKUP($A69,Часы!$A$2:$AH$33,MATCH(G$2,Часы!$A$1:$AH$1,0),0),""),"")</f>
        <v/>
      </c>
      <c r="H69" s="22" t="str">
        <f>IFERROR(IF(VLOOKUP($A69,Часы!$A$2:$AH$33,MATCH(H$2,Часы!$A$1:$AH$1,0),0),"ТО-"&amp;VLOOKUP($A69,Часы!$A$2:$AH$33,MATCH(H$2,Часы!$A$1:$AH$1,0),0),""),"")</f>
        <v/>
      </c>
      <c r="I69" s="22" t="str">
        <f>IFERROR(IF(VLOOKUP($A69,Часы!$A$2:$AH$33,MATCH(I$2,Часы!$A$1:$AH$1,0),0),"ТО-"&amp;VLOOKUP($A69,Часы!$A$2:$AH$33,MATCH(I$2,Часы!$A$1:$AH$1,0),0),""),"")</f>
        <v/>
      </c>
      <c r="J69" s="22" t="str">
        <f>IFERROR(IF(VLOOKUP($A69,Часы!$A$2:$AH$33,MATCH(J$2,Часы!$A$1:$AH$1,0),0),"ТО-"&amp;VLOOKUP($A69,Часы!$A$2:$AH$33,MATCH(J$2,Часы!$A$1:$AH$1,0),0),""),"")</f>
        <v/>
      </c>
      <c r="K69" s="22" t="str">
        <f>IFERROR(IF(VLOOKUP($A69,Часы!$A$2:$AH$33,MATCH(K$2,Часы!$A$1:$AH$1,0),0),"ТО-"&amp;VLOOKUP($A69,Часы!$A$2:$AH$33,MATCH(K$2,Часы!$A$1:$AH$1,0),0),""),"")</f>
        <v/>
      </c>
      <c r="L69" s="22" t="str">
        <f>IFERROR(IF(VLOOKUP($A69,Часы!$A$2:$AH$33,MATCH(L$2,Часы!$A$1:$AH$1,0),0),"ТО-"&amp;VLOOKUP($A69,Часы!$A$2:$AH$33,MATCH(L$2,Часы!$A$1:$AH$1,0),0),""),"")</f>
        <v/>
      </c>
      <c r="M69" s="22" t="str">
        <f>IFERROR(IF(VLOOKUP($A69,Часы!$A$2:$AH$33,MATCH(M$2,Часы!$A$1:$AH$1,0),0),"ТО-"&amp;VLOOKUP($A69,Часы!$A$2:$AH$33,MATCH(M$2,Часы!$A$1:$AH$1,0),0),""),"")</f>
        <v/>
      </c>
      <c r="N69" s="22" t="str">
        <f>IFERROR(IF(VLOOKUP($A69,Часы!$A$2:$AH$33,MATCH(N$2,Часы!$A$1:$AH$1,0),0),"ТО-"&amp;VLOOKUP($A69,Часы!$A$2:$AH$33,MATCH(N$2,Часы!$A$1:$AH$1,0),0),""),"")</f>
        <v/>
      </c>
      <c r="O69" s="22" t="str">
        <f>IFERROR(IF(VLOOKUP($A69,Часы!$A$2:$AH$33,MATCH(O$2,Часы!$A$1:$AH$1,0),0),"ТО-"&amp;VLOOKUP($A69,Часы!$A$2:$AH$33,MATCH(O$2,Часы!$A$1:$AH$1,0),0),""),"")</f>
        <v/>
      </c>
      <c r="P69" s="22" t="str">
        <f>IFERROR(IF(VLOOKUP($A69,Часы!$A$2:$AH$33,MATCH(P$2,Часы!$A$1:$AH$1,0),0),"ТО-"&amp;VLOOKUP($A69,Часы!$A$2:$AH$33,MATCH(P$2,Часы!$A$1:$AH$1,0),0),""),"")</f>
        <v/>
      </c>
      <c r="Q69" s="22" t="str">
        <f>IFERROR(IF(VLOOKUP($A69,Часы!$A$2:$AH$33,MATCH(Q$2,Часы!$A$1:$AH$1,0),0),"ТО-"&amp;VLOOKUP($A69,Часы!$A$2:$AH$33,MATCH(Q$2,Часы!$A$1:$AH$1,0),0),""),"")</f>
        <v/>
      </c>
      <c r="R69" s="23" t="str">
        <f t="shared" si="1"/>
        <v xml:space="preserve"> </v>
      </c>
    </row>
    <row r="70" spans="1:18" x14ac:dyDescent="0.25">
      <c r="A70" s="21" t="str">
        <f t="array" ref="A70">IFERROR(INDEX(Часы!$A$2:$A$33,SMALL(IF(Часы!$AI$2:$AI$33,ROW(Часы!$A$2:$A$33)-1),ROW(Часы!#REF!))),"")</f>
        <v/>
      </c>
      <c r="B70" s="22" t="str">
        <f>IFERROR(IF(VLOOKUP($A70,Часы!$A$2:$AH$33,MATCH(B$2,Часы!$A$1:$AH$1,0),0),"ТО-"&amp;VLOOKUP($A70,Часы!$A$2:$AH$33,MATCH(B$2,Часы!$A$1:$AH$1,0),0),""),"")</f>
        <v/>
      </c>
      <c r="C70" s="22" t="str">
        <f>IFERROR(IF(VLOOKUP($A70,Часы!$A$2:$AH$33,MATCH(C$2,Часы!$A$1:$AH$1,0),0),"ТО-"&amp;VLOOKUP($A70,Часы!$A$2:$AH$33,MATCH(C$2,Часы!$A$1:$AH$1,0),0),""),"")</f>
        <v/>
      </c>
      <c r="D70" s="22" t="str">
        <f>IFERROR(IF(VLOOKUP($A70,Часы!$A$2:$AH$33,MATCH(D$2,Часы!$A$1:$AH$1,0),0),"ТО-"&amp;VLOOKUP($A70,Часы!$A$2:$AH$33,MATCH(D$2,Часы!$A$1:$AH$1,0),0),""),"")</f>
        <v/>
      </c>
      <c r="E70" s="22" t="str">
        <f>IFERROR(IF(VLOOKUP($A70,Часы!$A$2:$AH$33,MATCH(E$2,Часы!$A$1:$AH$1,0),0),"ТО-"&amp;VLOOKUP($A70,Часы!$A$2:$AH$33,MATCH(E$2,Часы!$A$1:$AH$1,0),0),""),"")</f>
        <v/>
      </c>
      <c r="F70" s="22" t="str">
        <f>IFERROR(IF(VLOOKUP($A70,Часы!$A$2:$AH$33,MATCH(F$2,Часы!$A$1:$AH$1,0),0),"ТО-"&amp;VLOOKUP($A70,Часы!$A$2:$AH$33,MATCH(F$2,Часы!$A$1:$AH$1,0),0),""),"")</f>
        <v/>
      </c>
      <c r="G70" s="22" t="str">
        <f>IFERROR(IF(VLOOKUP($A70,Часы!$A$2:$AH$33,MATCH(G$2,Часы!$A$1:$AH$1,0),0),"ТО-"&amp;VLOOKUP($A70,Часы!$A$2:$AH$33,MATCH(G$2,Часы!$A$1:$AH$1,0),0),""),"")</f>
        <v/>
      </c>
      <c r="H70" s="22" t="str">
        <f>IFERROR(IF(VLOOKUP($A70,Часы!$A$2:$AH$33,MATCH(H$2,Часы!$A$1:$AH$1,0),0),"ТО-"&amp;VLOOKUP($A70,Часы!$A$2:$AH$33,MATCH(H$2,Часы!$A$1:$AH$1,0),0),""),"")</f>
        <v/>
      </c>
      <c r="I70" s="22" t="str">
        <f>IFERROR(IF(VLOOKUP($A70,Часы!$A$2:$AH$33,MATCH(I$2,Часы!$A$1:$AH$1,0),0),"ТО-"&amp;VLOOKUP($A70,Часы!$A$2:$AH$33,MATCH(I$2,Часы!$A$1:$AH$1,0),0),""),"")</f>
        <v/>
      </c>
      <c r="J70" s="22" t="str">
        <f>IFERROR(IF(VLOOKUP($A70,Часы!$A$2:$AH$33,MATCH(J$2,Часы!$A$1:$AH$1,0),0),"ТО-"&amp;VLOOKUP($A70,Часы!$A$2:$AH$33,MATCH(J$2,Часы!$A$1:$AH$1,0),0),""),"")</f>
        <v/>
      </c>
      <c r="K70" s="22" t="str">
        <f>IFERROR(IF(VLOOKUP($A70,Часы!$A$2:$AH$33,MATCH(K$2,Часы!$A$1:$AH$1,0),0),"ТО-"&amp;VLOOKUP($A70,Часы!$A$2:$AH$33,MATCH(K$2,Часы!$A$1:$AH$1,0),0),""),"")</f>
        <v/>
      </c>
      <c r="L70" s="22" t="str">
        <f>IFERROR(IF(VLOOKUP($A70,Часы!$A$2:$AH$33,MATCH(L$2,Часы!$A$1:$AH$1,0),0),"ТО-"&amp;VLOOKUP($A70,Часы!$A$2:$AH$33,MATCH(L$2,Часы!$A$1:$AH$1,0),0),""),"")</f>
        <v/>
      </c>
      <c r="M70" s="22" t="str">
        <f>IFERROR(IF(VLOOKUP($A70,Часы!$A$2:$AH$33,MATCH(M$2,Часы!$A$1:$AH$1,0),0),"ТО-"&amp;VLOOKUP($A70,Часы!$A$2:$AH$33,MATCH(M$2,Часы!$A$1:$AH$1,0),0),""),"")</f>
        <v/>
      </c>
      <c r="N70" s="22" t="str">
        <f>IFERROR(IF(VLOOKUP($A70,Часы!$A$2:$AH$33,MATCH(N$2,Часы!$A$1:$AH$1,0),0),"ТО-"&amp;VLOOKUP($A70,Часы!$A$2:$AH$33,MATCH(N$2,Часы!$A$1:$AH$1,0),0),""),"")</f>
        <v/>
      </c>
      <c r="O70" s="22" t="str">
        <f>IFERROR(IF(VLOOKUP($A70,Часы!$A$2:$AH$33,MATCH(O$2,Часы!$A$1:$AH$1,0),0),"ТО-"&amp;VLOOKUP($A70,Часы!$A$2:$AH$33,MATCH(O$2,Часы!$A$1:$AH$1,0),0),""),"")</f>
        <v/>
      </c>
      <c r="P70" s="22" t="str">
        <f>IFERROR(IF(VLOOKUP($A70,Часы!$A$2:$AH$33,MATCH(P$2,Часы!$A$1:$AH$1,0),0),"ТО-"&amp;VLOOKUP($A70,Часы!$A$2:$AH$33,MATCH(P$2,Часы!$A$1:$AH$1,0),0),""),"")</f>
        <v/>
      </c>
      <c r="Q70" s="22" t="str">
        <f>IFERROR(IF(VLOOKUP($A70,Часы!$A$2:$AH$33,MATCH(Q$2,Часы!$A$1:$AH$1,0),0),"ТО-"&amp;VLOOKUP($A70,Часы!$A$2:$AH$33,MATCH(Q$2,Часы!$A$1:$AH$1,0),0),""),"")</f>
        <v/>
      </c>
      <c r="R70" s="23" t="str">
        <f t="shared" si="1"/>
        <v xml:space="preserve"> </v>
      </c>
    </row>
    <row r="71" spans="1:18" x14ac:dyDescent="0.25">
      <c r="A71" s="21" t="str">
        <f t="array" ref="A71">IFERROR(INDEX(Часы!$A$2:$A$33,SMALL(IF(Часы!$AI$2:$AI$33,ROW(Часы!$A$2:$A$33)-1),ROW(Часы!#REF!))),"")</f>
        <v/>
      </c>
      <c r="B71" s="22" t="str">
        <f>IFERROR(IF(VLOOKUP($A71,Часы!$A$2:$AH$33,MATCH(B$2,Часы!$A$1:$AH$1,0),0),"ТО-"&amp;VLOOKUP($A71,Часы!$A$2:$AH$33,MATCH(B$2,Часы!$A$1:$AH$1,0),0),""),"")</f>
        <v/>
      </c>
      <c r="C71" s="22" t="str">
        <f>IFERROR(IF(VLOOKUP($A71,Часы!$A$2:$AH$33,MATCH(C$2,Часы!$A$1:$AH$1,0),0),"ТО-"&amp;VLOOKUP($A71,Часы!$A$2:$AH$33,MATCH(C$2,Часы!$A$1:$AH$1,0),0),""),"")</f>
        <v/>
      </c>
      <c r="D71" s="22" t="str">
        <f>IFERROR(IF(VLOOKUP($A71,Часы!$A$2:$AH$33,MATCH(D$2,Часы!$A$1:$AH$1,0),0),"ТО-"&amp;VLOOKUP($A71,Часы!$A$2:$AH$33,MATCH(D$2,Часы!$A$1:$AH$1,0),0),""),"")</f>
        <v/>
      </c>
      <c r="E71" s="22" t="str">
        <f>IFERROR(IF(VLOOKUP($A71,Часы!$A$2:$AH$33,MATCH(E$2,Часы!$A$1:$AH$1,0),0),"ТО-"&amp;VLOOKUP($A71,Часы!$A$2:$AH$33,MATCH(E$2,Часы!$A$1:$AH$1,0),0),""),"")</f>
        <v/>
      </c>
      <c r="F71" s="22" t="str">
        <f>IFERROR(IF(VLOOKUP($A71,Часы!$A$2:$AH$33,MATCH(F$2,Часы!$A$1:$AH$1,0),0),"ТО-"&amp;VLOOKUP($A71,Часы!$A$2:$AH$33,MATCH(F$2,Часы!$A$1:$AH$1,0),0),""),"")</f>
        <v/>
      </c>
      <c r="G71" s="22" t="str">
        <f>IFERROR(IF(VLOOKUP($A71,Часы!$A$2:$AH$33,MATCH(G$2,Часы!$A$1:$AH$1,0),0),"ТО-"&amp;VLOOKUP($A71,Часы!$A$2:$AH$33,MATCH(G$2,Часы!$A$1:$AH$1,0),0),""),"")</f>
        <v/>
      </c>
      <c r="H71" s="22" t="str">
        <f>IFERROR(IF(VLOOKUP($A71,Часы!$A$2:$AH$33,MATCH(H$2,Часы!$A$1:$AH$1,0),0),"ТО-"&amp;VLOOKUP($A71,Часы!$A$2:$AH$33,MATCH(H$2,Часы!$A$1:$AH$1,0),0),""),"")</f>
        <v/>
      </c>
      <c r="I71" s="22" t="str">
        <f>IFERROR(IF(VLOOKUP($A71,Часы!$A$2:$AH$33,MATCH(I$2,Часы!$A$1:$AH$1,0),0),"ТО-"&amp;VLOOKUP($A71,Часы!$A$2:$AH$33,MATCH(I$2,Часы!$A$1:$AH$1,0),0),""),"")</f>
        <v/>
      </c>
      <c r="J71" s="22" t="str">
        <f>IFERROR(IF(VLOOKUP($A71,Часы!$A$2:$AH$33,MATCH(J$2,Часы!$A$1:$AH$1,0),0),"ТО-"&amp;VLOOKUP($A71,Часы!$A$2:$AH$33,MATCH(J$2,Часы!$A$1:$AH$1,0),0),""),"")</f>
        <v/>
      </c>
      <c r="K71" s="22" t="str">
        <f>IFERROR(IF(VLOOKUP($A71,Часы!$A$2:$AH$33,MATCH(K$2,Часы!$A$1:$AH$1,0),0),"ТО-"&amp;VLOOKUP($A71,Часы!$A$2:$AH$33,MATCH(K$2,Часы!$A$1:$AH$1,0),0),""),"")</f>
        <v/>
      </c>
      <c r="L71" s="22" t="str">
        <f>IFERROR(IF(VLOOKUP($A71,Часы!$A$2:$AH$33,MATCH(L$2,Часы!$A$1:$AH$1,0),0),"ТО-"&amp;VLOOKUP($A71,Часы!$A$2:$AH$33,MATCH(L$2,Часы!$A$1:$AH$1,0),0),""),"")</f>
        <v/>
      </c>
      <c r="M71" s="22" t="str">
        <f>IFERROR(IF(VLOOKUP($A71,Часы!$A$2:$AH$33,MATCH(M$2,Часы!$A$1:$AH$1,0),0),"ТО-"&amp;VLOOKUP($A71,Часы!$A$2:$AH$33,MATCH(M$2,Часы!$A$1:$AH$1,0),0),""),"")</f>
        <v/>
      </c>
      <c r="N71" s="22" t="str">
        <f>IFERROR(IF(VLOOKUP($A71,Часы!$A$2:$AH$33,MATCH(N$2,Часы!$A$1:$AH$1,0),0),"ТО-"&amp;VLOOKUP($A71,Часы!$A$2:$AH$33,MATCH(N$2,Часы!$A$1:$AH$1,0),0),""),"")</f>
        <v/>
      </c>
      <c r="O71" s="22" t="str">
        <f>IFERROR(IF(VLOOKUP($A71,Часы!$A$2:$AH$33,MATCH(O$2,Часы!$A$1:$AH$1,0),0),"ТО-"&amp;VLOOKUP($A71,Часы!$A$2:$AH$33,MATCH(O$2,Часы!$A$1:$AH$1,0),0),""),"")</f>
        <v/>
      </c>
      <c r="P71" s="22" t="str">
        <f>IFERROR(IF(VLOOKUP($A71,Часы!$A$2:$AH$33,MATCH(P$2,Часы!$A$1:$AH$1,0),0),"ТО-"&amp;VLOOKUP($A71,Часы!$A$2:$AH$33,MATCH(P$2,Часы!$A$1:$AH$1,0),0),""),"")</f>
        <v/>
      </c>
      <c r="Q71" s="22" t="str">
        <f>IFERROR(IF(VLOOKUP($A71,Часы!$A$2:$AH$33,MATCH(Q$2,Часы!$A$1:$AH$1,0),0),"ТО-"&amp;VLOOKUP($A71,Часы!$A$2:$AH$33,MATCH(Q$2,Часы!$A$1:$AH$1,0),0),""),"")</f>
        <v/>
      </c>
      <c r="R71" s="23" t="str">
        <f t="shared" si="1"/>
        <v xml:space="preserve"> </v>
      </c>
    </row>
    <row r="72" spans="1:18" x14ac:dyDescent="0.25">
      <c r="A72" s="21" t="str">
        <f t="array" ref="A72">IFERROR(INDEX(Часы!$A$2:$A$33,SMALL(IF(Часы!$AI$2:$AI$33,ROW(Часы!$A$2:$A$33)-1),ROW(Часы!#REF!))),"")</f>
        <v/>
      </c>
      <c r="B72" s="22" t="str">
        <f>IFERROR(IF(VLOOKUP($A72,Часы!$A$2:$AH$33,MATCH(B$2,Часы!$A$1:$AH$1,0),0),"ТО-"&amp;VLOOKUP($A72,Часы!$A$2:$AH$33,MATCH(B$2,Часы!$A$1:$AH$1,0),0),""),"")</f>
        <v/>
      </c>
      <c r="C72" s="22" t="str">
        <f>IFERROR(IF(VLOOKUP($A72,Часы!$A$2:$AH$33,MATCH(C$2,Часы!$A$1:$AH$1,0),0),"ТО-"&amp;VLOOKUP($A72,Часы!$A$2:$AH$33,MATCH(C$2,Часы!$A$1:$AH$1,0),0),""),"")</f>
        <v/>
      </c>
      <c r="D72" s="22" t="str">
        <f>IFERROR(IF(VLOOKUP($A72,Часы!$A$2:$AH$33,MATCH(D$2,Часы!$A$1:$AH$1,0),0),"ТО-"&amp;VLOOKUP($A72,Часы!$A$2:$AH$33,MATCH(D$2,Часы!$A$1:$AH$1,0),0),""),"")</f>
        <v/>
      </c>
      <c r="E72" s="22" t="str">
        <f>IFERROR(IF(VLOOKUP($A72,Часы!$A$2:$AH$33,MATCH(E$2,Часы!$A$1:$AH$1,0),0),"ТО-"&amp;VLOOKUP($A72,Часы!$A$2:$AH$33,MATCH(E$2,Часы!$A$1:$AH$1,0),0),""),"")</f>
        <v/>
      </c>
      <c r="F72" s="22" t="str">
        <f>IFERROR(IF(VLOOKUP($A72,Часы!$A$2:$AH$33,MATCH(F$2,Часы!$A$1:$AH$1,0),0),"ТО-"&amp;VLOOKUP($A72,Часы!$A$2:$AH$33,MATCH(F$2,Часы!$A$1:$AH$1,0),0),""),"")</f>
        <v/>
      </c>
      <c r="G72" s="22" t="str">
        <f>IFERROR(IF(VLOOKUP($A72,Часы!$A$2:$AH$33,MATCH(G$2,Часы!$A$1:$AH$1,0),0),"ТО-"&amp;VLOOKUP($A72,Часы!$A$2:$AH$33,MATCH(G$2,Часы!$A$1:$AH$1,0),0),""),"")</f>
        <v/>
      </c>
      <c r="H72" s="22" t="str">
        <f>IFERROR(IF(VLOOKUP($A72,Часы!$A$2:$AH$33,MATCH(H$2,Часы!$A$1:$AH$1,0),0),"ТО-"&amp;VLOOKUP($A72,Часы!$A$2:$AH$33,MATCH(H$2,Часы!$A$1:$AH$1,0),0),""),"")</f>
        <v/>
      </c>
      <c r="I72" s="22" t="str">
        <f>IFERROR(IF(VLOOKUP($A72,Часы!$A$2:$AH$33,MATCH(I$2,Часы!$A$1:$AH$1,0),0),"ТО-"&amp;VLOOKUP($A72,Часы!$A$2:$AH$33,MATCH(I$2,Часы!$A$1:$AH$1,0),0),""),"")</f>
        <v/>
      </c>
      <c r="J72" s="22" t="str">
        <f>IFERROR(IF(VLOOKUP($A72,Часы!$A$2:$AH$33,MATCH(J$2,Часы!$A$1:$AH$1,0),0),"ТО-"&amp;VLOOKUP($A72,Часы!$A$2:$AH$33,MATCH(J$2,Часы!$A$1:$AH$1,0),0),""),"")</f>
        <v/>
      </c>
      <c r="K72" s="22" t="str">
        <f>IFERROR(IF(VLOOKUP($A72,Часы!$A$2:$AH$33,MATCH(K$2,Часы!$A$1:$AH$1,0),0),"ТО-"&amp;VLOOKUP($A72,Часы!$A$2:$AH$33,MATCH(K$2,Часы!$A$1:$AH$1,0),0),""),"")</f>
        <v/>
      </c>
      <c r="L72" s="22" t="str">
        <f>IFERROR(IF(VLOOKUP($A72,Часы!$A$2:$AH$33,MATCH(L$2,Часы!$A$1:$AH$1,0),0),"ТО-"&amp;VLOOKUP($A72,Часы!$A$2:$AH$33,MATCH(L$2,Часы!$A$1:$AH$1,0),0),""),"")</f>
        <v/>
      </c>
      <c r="M72" s="22" t="str">
        <f>IFERROR(IF(VLOOKUP($A72,Часы!$A$2:$AH$33,MATCH(M$2,Часы!$A$1:$AH$1,0),0),"ТО-"&amp;VLOOKUP($A72,Часы!$A$2:$AH$33,MATCH(M$2,Часы!$A$1:$AH$1,0),0),""),"")</f>
        <v/>
      </c>
      <c r="N72" s="22" t="str">
        <f>IFERROR(IF(VLOOKUP($A72,Часы!$A$2:$AH$33,MATCH(N$2,Часы!$A$1:$AH$1,0),0),"ТО-"&amp;VLOOKUP($A72,Часы!$A$2:$AH$33,MATCH(N$2,Часы!$A$1:$AH$1,0),0),""),"")</f>
        <v/>
      </c>
      <c r="O72" s="22" t="str">
        <f>IFERROR(IF(VLOOKUP($A72,Часы!$A$2:$AH$33,MATCH(O$2,Часы!$A$1:$AH$1,0),0),"ТО-"&amp;VLOOKUP($A72,Часы!$A$2:$AH$33,MATCH(O$2,Часы!$A$1:$AH$1,0),0),""),"")</f>
        <v/>
      </c>
      <c r="P72" s="22" t="str">
        <f>IFERROR(IF(VLOOKUP($A72,Часы!$A$2:$AH$33,MATCH(P$2,Часы!$A$1:$AH$1,0),0),"ТО-"&amp;VLOOKUP($A72,Часы!$A$2:$AH$33,MATCH(P$2,Часы!$A$1:$AH$1,0),0),""),"")</f>
        <v/>
      </c>
      <c r="Q72" s="22" t="str">
        <f>IFERROR(IF(VLOOKUP($A72,Часы!$A$2:$AH$33,MATCH(Q$2,Часы!$A$1:$AH$1,0),0),"ТО-"&amp;VLOOKUP($A72,Часы!$A$2:$AH$33,MATCH(Q$2,Часы!$A$1:$AH$1,0),0),""),"")</f>
        <v/>
      </c>
      <c r="R72" s="23" t="str">
        <f t="shared" si="1"/>
        <v xml:space="preserve"> </v>
      </c>
    </row>
    <row r="73" spans="1:18" x14ac:dyDescent="0.25">
      <c r="A73" s="21" t="str">
        <f t="array" ref="A73">IFERROR(INDEX(Часы!$A$2:$A$33,SMALL(IF(Часы!$AI$2:$AI$33,ROW(Часы!$A$2:$A$33)-1),ROW(Часы!#REF!))),"")</f>
        <v/>
      </c>
      <c r="B73" s="22" t="str">
        <f>IFERROR(IF(VLOOKUP($A73,Часы!$A$2:$AH$33,MATCH(B$2,Часы!$A$1:$AH$1,0),0),"ТО-"&amp;VLOOKUP($A73,Часы!$A$2:$AH$33,MATCH(B$2,Часы!$A$1:$AH$1,0),0),""),"")</f>
        <v/>
      </c>
      <c r="C73" s="22" t="str">
        <f>IFERROR(IF(VLOOKUP($A73,Часы!$A$2:$AH$33,MATCH(C$2,Часы!$A$1:$AH$1,0),0),"ТО-"&amp;VLOOKUP($A73,Часы!$A$2:$AH$33,MATCH(C$2,Часы!$A$1:$AH$1,0),0),""),"")</f>
        <v/>
      </c>
      <c r="D73" s="22" t="str">
        <f>IFERROR(IF(VLOOKUP($A73,Часы!$A$2:$AH$33,MATCH(D$2,Часы!$A$1:$AH$1,0),0),"ТО-"&amp;VLOOKUP($A73,Часы!$A$2:$AH$33,MATCH(D$2,Часы!$A$1:$AH$1,0),0),""),"")</f>
        <v/>
      </c>
      <c r="E73" s="22" t="str">
        <f>IFERROR(IF(VLOOKUP($A73,Часы!$A$2:$AH$33,MATCH(E$2,Часы!$A$1:$AH$1,0),0),"ТО-"&amp;VLOOKUP($A73,Часы!$A$2:$AH$33,MATCH(E$2,Часы!$A$1:$AH$1,0),0),""),"")</f>
        <v/>
      </c>
      <c r="F73" s="22" t="str">
        <f>IFERROR(IF(VLOOKUP($A73,Часы!$A$2:$AH$33,MATCH(F$2,Часы!$A$1:$AH$1,0),0),"ТО-"&amp;VLOOKUP($A73,Часы!$A$2:$AH$33,MATCH(F$2,Часы!$A$1:$AH$1,0),0),""),"")</f>
        <v/>
      </c>
      <c r="G73" s="22" t="str">
        <f>IFERROR(IF(VLOOKUP($A73,Часы!$A$2:$AH$33,MATCH(G$2,Часы!$A$1:$AH$1,0),0),"ТО-"&amp;VLOOKUP($A73,Часы!$A$2:$AH$33,MATCH(G$2,Часы!$A$1:$AH$1,0),0),""),"")</f>
        <v/>
      </c>
      <c r="H73" s="22" t="str">
        <f>IFERROR(IF(VLOOKUP($A73,Часы!$A$2:$AH$33,MATCH(H$2,Часы!$A$1:$AH$1,0),0),"ТО-"&amp;VLOOKUP($A73,Часы!$A$2:$AH$33,MATCH(H$2,Часы!$A$1:$AH$1,0),0),""),"")</f>
        <v/>
      </c>
      <c r="I73" s="22" t="str">
        <f>IFERROR(IF(VLOOKUP($A73,Часы!$A$2:$AH$33,MATCH(I$2,Часы!$A$1:$AH$1,0),0),"ТО-"&amp;VLOOKUP($A73,Часы!$A$2:$AH$33,MATCH(I$2,Часы!$A$1:$AH$1,0),0),""),"")</f>
        <v/>
      </c>
      <c r="J73" s="22" t="str">
        <f>IFERROR(IF(VLOOKUP($A73,Часы!$A$2:$AH$33,MATCH(J$2,Часы!$A$1:$AH$1,0),0),"ТО-"&amp;VLOOKUP($A73,Часы!$A$2:$AH$33,MATCH(J$2,Часы!$A$1:$AH$1,0),0),""),"")</f>
        <v/>
      </c>
      <c r="K73" s="22" t="str">
        <f>IFERROR(IF(VLOOKUP($A73,Часы!$A$2:$AH$33,MATCH(K$2,Часы!$A$1:$AH$1,0),0),"ТО-"&amp;VLOOKUP($A73,Часы!$A$2:$AH$33,MATCH(K$2,Часы!$A$1:$AH$1,0),0),""),"")</f>
        <v/>
      </c>
      <c r="L73" s="22" t="str">
        <f>IFERROR(IF(VLOOKUP($A73,Часы!$A$2:$AH$33,MATCH(L$2,Часы!$A$1:$AH$1,0),0),"ТО-"&amp;VLOOKUP($A73,Часы!$A$2:$AH$33,MATCH(L$2,Часы!$A$1:$AH$1,0),0),""),"")</f>
        <v/>
      </c>
      <c r="M73" s="22" t="str">
        <f>IFERROR(IF(VLOOKUP($A73,Часы!$A$2:$AH$33,MATCH(M$2,Часы!$A$1:$AH$1,0),0),"ТО-"&amp;VLOOKUP($A73,Часы!$A$2:$AH$33,MATCH(M$2,Часы!$A$1:$AH$1,0),0),""),"")</f>
        <v/>
      </c>
      <c r="N73" s="22" t="str">
        <f>IFERROR(IF(VLOOKUP($A73,Часы!$A$2:$AH$33,MATCH(N$2,Часы!$A$1:$AH$1,0),0),"ТО-"&amp;VLOOKUP($A73,Часы!$A$2:$AH$33,MATCH(N$2,Часы!$A$1:$AH$1,0),0),""),"")</f>
        <v/>
      </c>
      <c r="O73" s="22" t="str">
        <f>IFERROR(IF(VLOOKUP($A73,Часы!$A$2:$AH$33,MATCH(O$2,Часы!$A$1:$AH$1,0),0),"ТО-"&amp;VLOOKUP($A73,Часы!$A$2:$AH$33,MATCH(O$2,Часы!$A$1:$AH$1,0),0),""),"")</f>
        <v/>
      </c>
      <c r="P73" s="22" t="str">
        <f>IFERROR(IF(VLOOKUP($A73,Часы!$A$2:$AH$33,MATCH(P$2,Часы!$A$1:$AH$1,0),0),"ТО-"&amp;VLOOKUP($A73,Часы!$A$2:$AH$33,MATCH(P$2,Часы!$A$1:$AH$1,0),0),""),"")</f>
        <v/>
      </c>
      <c r="Q73" s="22" t="str">
        <f>IFERROR(IF(VLOOKUP($A73,Часы!$A$2:$AH$33,MATCH(Q$2,Часы!$A$1:$AH$1,0),0),"ТО-"&amp;VLOOKUP($A73,Часы!$A$2:$AH$33,MATCH(Q$2,Часы!$A$1:$AH$1,0),0),""),"")</f>
        <v/>
      </c>
      <c r="R73" s="23" t="str">
        <f t="shared" si="1"/>
        <v xml:space="preserve"> </v>
      </c>
    </row>
    <row r="74" spans="1:18" x14ac:dyDescent="0.25">
      <c r="A74" s="21" t="str">
        <f t="array" ref="A74">IFERROR(INDEX(Часы!$A$2:$A$33,SMALL(IF(Часы!$AI$2:$AI$33,ROW(Часы!$A$2:$A$33)-1),ROW(Часы!#REF!))),"")</f>
        <v/>
      </c>
      <c r="B74" s="22" t="str">
        <f>IFERROR(IF(VLOOKUP($A74,Часы!$A$2:$AH$33,MATCH(B$2,Часы!$A$1:$AH$1,0),0),"ТО-"&amp;VLOOKUP($A74,Часы!$A$2:$AH$33,MATCH(B$2,Часы!$A$1:$AH$1,0),0),""),"")</f>
        <v/>
      </c>
      <c r="C74" s="22" t="str">
        <f>IFERROR(IF(VLOOKUP($A74,Часы!$A$2:$AH$33,MATCH(C$2,Часы!$A$1:$AH$1,0),0),"ТО-"&amp;VLOOKUP($A74,Часы!$A$2:$AH$33,MATCH(C$2,Часы!$A$1:$AH$1,0),0),""),"")</f>
        <v/>
      </c>
      <c r="D74" s="22" t="str">
        <f>IFERROR(IF(VLOOKUP($A74,Часы!$A$2:$AH$33,MATCH(D$2,Часы!$A$1:$AH$1,0),0),"ТО-"&amp;VLOOKUP($A74,Часы!$A$2:$AH$33,MATCH(D$2,Часы!$A$1:$AH$1,0),0),""),"")</f>
        <v/>
      </c>
      <c r="E74" s="22" t="str">
        <f>IFERROR(IF(VLOOKUP($A74,Часы!$A$2:$AH$33,MATCH(E$2,Часы!$A$1:$AH$1,0),0),"ТО-"&amp;VLOOKUP($A74,Часы!$A$2:$AH$33,MATCH(E$2,Часы!$A$1:$AH$1,0),0),""),"")</f>
        <v/>
      </c>
      <c r="F74" s="22" t="str">
        <f>IFERROR(IF(VLOOKUP($A74,Часы!$A$2:$AH$33,MATCH(F$2,Часы!$A$1:$AH$1,0),0),"ТО-"&amp;VLOOKUP($A74,Часы!$A$2:$AH$33,MATCH(F$2,Часы!$A$1:$AH$1,0),0),""),"")</f>
        <v/>
      </c>
      <c r="G74" s="22" t="str">
        <f>IFERROR(IF(VLOOKUP($A74,Часы!$A$2:$AH$33,MATCH(G$2,Часы!$A$1:$AH$1,0),0),"ТО-"&amp;VLOOKUP($A74,Часы!$A$2:$AH$33,MATCH(G$2,Часы!$A$1:$AH$1,0),0),""),"")</f>
        <v/>
      </c>
      <c r="H74" s="22" t="str">
        <f>IFERROR(IF(VLOOKUP($A74,Часы!$A$2:$AH$33,MATCH(H$2,Часы!$A$1:$AH$1,0),0),"ТО-"&amp;VLOOKUP($A74,Часы!$A$2:$AH$33,MATCH(H$2,Часы!$A$1:$AH$1,0),0),""),"")</f>
        <v/>
      </c>
      <c r="I74" s="22" t="str">
        <f>IFERROR(IF(VLOOKUP($A74,Часы!$A$2:$AH$33,MATCH(I$2,Часы!$A$1:$AH$1,0),0),"ТО-"&amp;VLOOKUP($A74,Часы!$A$2:$AH$33,MATCH(I$2,Часы!$A$1:$AH$1,0),0),""),"")</f>
        <v/>
      </c>
      <c r="J74" s="22" t="str">
        <f>IFERROR(IF(VLOOKUP($A74,Часы!$A$2:$AH$33,MATCH(J$2,Часы!$A$1:$AH$1,0),0),"ТО-"&amp;VLOOKUP($A74,Часы!$A$2:$AH$33,MATCH(J$2,Часы!$A$1:$AH$1,0),0),""),"")</f>
        <v/>
      </c>
      <c r="K74" s="22" t="str">
        <f>IFERROR(IF(VLOOKUP($A74,Часы!$A$2:$AH$33,MATCH(K$2,Часы!$A$1:$AH$1,0),0),"ТО-"&amp;VLOOKUP($A74,Часы!$A$2:$AH$33,MATCH(K$2,Часы!$A$1:$AH$1,0),0),""),"")</f>
        <v/>
      </c>
      <c r="L74" s="22" t="str">
        <f>IFERROR(IF(VLOOKUP($A74,Часы!$A$2:$AH$33,MATCH(L$2,Часы!$A$1:$AH$1,0),0),"ТО-"&amp;VLOOKUP($A74,Часы!$A$2:$AH$33,MATCH(L$2,Часы!$A$1:$AH$1,0),0),""),"")</f>
        <v/>
      </c>
      <c r="M74" s="22" t="str">
        <f>IFERROR(IF(VLOOKUP($A74,Часы!$A$2:$AH$33,MATCH(M$2,Часы!$A$1:$AH$1,0),0),"ТО-"&amp;VLOOKUP($A74,Часы!$A$2:$AH$33,MATCH(M$2,Часы!$A$1:$AH$1,0),0),""),"")</f>
        <v/>
      </c>
      <c r="N74" s="22" t="str">
        <f>IFERROR(IF(VLOOKUP($A74,Часы!$A$2:$AH$33,MATCH(N$2,Часы!$A$1:$AH$1,0),0),"ТО-"&amp;VLOOKUP($A74,Часы!$A$2:$AH$33,MATCH(N$2,Часы!$A$1:$AH$1,0),0),""),"")</f>
        <v/>
      </c>
      <c r="O74" s="22" t="str">
        <f>IFERROR(IF(VLOOKUP($A74,Часы!$A$2:$AH$33,MATCH(O$2,Часы!$A$1:$AH$1,0),0),"ТО-"&amp;VLOOKUP($A74,Часы!$A$2:$AH$33,MATCH(O$2,Часы!$A$1:$AH$1,0),0),""),"")</f>
        <v/>
      </c>
      <c r="P74" s="22" t="str">
        <f>IFERROR(IF(VLOOKUP($A74,Часы!$A$2:$AH$33,MATCH(P$2,Часы!$A$1:$AH$1,0),0),"ТО-"&amp;VLOOKUP($A74,Часы!$A$2:$AH$33,MATCH(P$2,Часы!$A$1:$AH$1,0),0),""),"")</f>
        <v/>
      </c>
      <c r="Q74" s="22" t="str">
        <f>IFERROR(IF(VLOOKUP($A74,Часы!$A$2:$AH$33,MATCH(Q$2,Часы!$A$1:$AH$1,0),0),"ТО-"&amp;VLOOKUP($A74,Часы!$A$2:$AH$33,MATCH(Q$2,Часы!$A$1:$AH$1,0),0),""),"")</f>
        <v/>
      </c>
      <c r="R74" s="23" t="str">
        <f t="shared" si="1"/>
        <v xml:space="preserve"> </v>
      </c>
    </row>
    <row r="75" spans="1:18" x14ac:dyDescent="0.25">
      <c r="A75" s="21" t="str">
        <f t="array" ref="A75">IFERROR(INDEX(Часы!$A$2:$A$33,SMALL(IF(Часы!$AI$2:$AI$33,ROW(Часы!$A$2:$A$33)-1),ROW(Часы!#REF!))),"")</f>
        <v/>
      </c>
      <c r="B75" s="22" t="str">
        <f>IFERROR(IF(VLOOKUP($A75,Часы!$A$2:$AH$33,MATCH(B$2,Часы!$A$1:$AH$1,0),0),"ТО-"&amp;VLOOKUP($A75,Часы!$A$2:$AH$33,MATCH(B$2,Часы!$A$1:$AH$1,0),0),""),"")</f>
        <v/>
      </c>
      <c r="C75" s="22" t="str">
        <f>IFERROR(IF(VLOOKUP($A75,Часы!$A$2:$AH$33,MATCH(C$2,Часы!$A$1:$AH$1,0),0),"ТО-"&amp;VLOOKUP($A75,Часы!$A$2:$AH$33,MATCH(C$2,Часы!$A$1:$AH$1,0),0),""),"")</f>
        <v/>
      </c>
      <c r="D75" s="22" t="str">
        <f>IFERROR(IF(VLOOKUP($A75,Часы!$A$2:$AH$33,MATCH(D$2,Часы!$A$1:$AH$1,0),0),"ТО-"&amp;VLOOKUP($A75,Часы!$A$2:$AH$33,MATCH(D$2,Часы!$A$1:$AH$1,0),0),""),"")</f>
        <v/>
      </c>
      <c r="E75" s="22" t="str">
        <f>IFERROR(IF(VLOOKUP($A75,Часы!$A$2:$AH$33,MATCH(E$2,Часы!$A$1:$AH$1,0),0),"ТО-"&amp;VLOOKUP($A75,Часы!$A$2:$AH$33,MATCH(E$2,Часы!$A$1:$AH$1,0),0),""),"")</f>
        <v/>
      </c>
      <c r="F75" s="22" t="str">
        <f>IFERROR(IF(VLOOKUP($A75,Часы!$A$2:$AH$33,MATCH(F$2,Часы!$A$1:$AH$1,0),0),"ТО-"&amp;VLOOKUP($A75,Часы!$A$2:$AH$33,MATCH(F$2,Часы!$A$1:$AH$1,0),0),""),"")</f>
        <v/>
      </c>
      <c r="G75" s="22" t="str">
        <f>IFERROR(IF(VLOOKUP($A75,Часы!$A$2:$AH$33,MATCH(G$2,Часы!$A$1:$AH$1,0),0),"ТО-"&amp;VLOOKUP($A75,Часы!$A$2:$AH$33,MATCH(G$2,Часы!$A$1:$AH$1,0),0),""),"")</f>
        <v/>
      </c>
      <c r="H75" s="22" t="str">
        <f>IFERROR(IF(VLOOKUP($A75,Часы!$A$2:$AH$33,MATCH(H$2,Часы!$A$1:$AH$1,0),0),"ТО-"&amp;VLOOKUP($A75,Часы!$A$2:$AH$33,MATCH(H$2,Часы!$A$1:$AH$1,0),0),""),"")</f>
        <v/>
      </c>
      <c r="I75" s="22" t="str">
        <f>IFERROR(IF(VLOOKUP($A75,Часы!$A$2:$AH$33,MATCH(I$2,Часы!$A$1:$AH$1,0),0),"ТО-"&amp;VLOOKUP($A75,Часы!$A$2:$AH$33,MATCH(I$2,Часы!$A$1:$AH$1,0),0),""),"")</f>
        <v/>
      </c>
      <c r="J75" s="22" t="str">
        <f>IFERROR(IF(VLOOKUP($A75,Часы!$A$2:$AH$33,MATCH(J$2,Часы!$A$1:$AH$1,0),0),"ТО-"&amp;VLOOKUP($A75,Часы!$A$2:$AH$33,MATCH(J$2,Часы!$A$1:$AH$1,0),0),""),"")</f>
        <v/>
      </c>
      <c r="K75" s="22" t="str">
        <f>IFERROR(IF(VLOOKUP($A75,Часы!$A$2:$AH$33,MATCH(K$2,Часы!$A$1:$AH$1,0),0),"ТО-"&amp;VLOOKUP($A75,Часы!$A$2:$AH$33,MATCH(K$2,Часы!$A$1:$AH$1,0),0),""),"")</f>
        <v/>
      </c>
      <c r="L75" s="22" t="str">
        <f>IFERROR(IF(VLOOKUP($A75,Часы!$A$2:$AH$33,MATCH(L$2,Часы!$A$1:$AH$1,0),0),"ТО-"&amp;VLOOKUP($A75,Часы!$A$2:$AH$33,MATCH(L$2,Часы!$A$1:$AH$1,0),0),""),"")</f>
        <v/>
      </c>
      <c r="M75" s="22" t="str">
        <f>IFERROR(IF(VLOOKUP($A75,Часы!$A$2:$AH$33,MATCH(M$2,Часы!$A$1:$AH$1,0),0),"ТО-"&amp;VLOOKUP($A75,Часы!$A$2:$AH$33,MATCH(M$2,Часы!$A$1:$AH$1,0),0),""),"")</f>
        <v/>
      </c>
      <c r="N75" s="22" t="str">
        <f>IFERROR(IF(VLOOKUP($A75,Часы!$A$2:$AH$33,MATCH(N$2,Часы!$A$1:$AH$1,0),0),"ТО-"&amp;VLOOKUP($A75,Часы!$A$2:$AH$33,MATCH(N$2,Часы!$A$1:$AH$1,0),0),""),"")</f>
        <v/>
      </c>
      <c r="O75" s="22" t="str">
        <f>IFERROR(IF(VLOOKUP($A75,Часы!$A$2:$AH$33,MATCH(O$2,Часы!$A$1:$AH$1,0),0),"ТО-"&amp;VLOOKUP($A75,Часы!$A$2:$AH$33,MATCH(O$2,Часы!$A$1:$AH$1,0),0),""),"")</f>
        <v/>
      </c>
      <c r="P75" s="22" t="str">
        <f>IFERROR(IF(VLOOKUP($A75,Часы!$A$2:$AH$33,MATCH(P$2,Часы!$A$1:$AH$1,0),0),"ТО-"&amp;VLOOKUP($A75,Часы!$A$2:$AH$33,MATCH(P$2,Часы!$A$1:$AH$1,0),0),""),"")</f>
        <v/>
      </c>
      <c r="Q75" s="22" t="str">
        <f>IFERROR(IF(VLOOKUP($A75,Часы!$A$2:$AH$33,MATCH(Q$2,Часы!$A$1:$AH$1,0),0),"ТО-"&amp;VLOOKUP($A75,Часы!$A$2:$AH$33,MATCH(Q$2,Часы!$A$1:$AH$1,0),0),""),"")</f>
        <v/>
      </c>
      <c r="R75" s="23" t="str">
        <f t="shared" si="1"/>
        <v xml:space="preserve"> </v>
      </c>
    </row>
    <row r="76" spans="1:18" x14ac:dyDescent="0.25">
      <c r="A76" s="21" t="str">
        <f t="array" ref="A76">IFERROR(INDEX(Часы!$A$2:$A$33,SMALL(IF(Часы!$AI$2:$AI$33,ROW(Часы!$A$2:$A$33)-1),ROW(Часы!#REF!))),"")</f>
        <v/>
      </c>
      <c r="B76" s="22" t="str">
        <f>IFERROR(IF(VLOOKUP($A76,Часы!$A$2:$AH$33,MATCH(B$2,Часы!$A$1:$AH$1,0),0),"ТО-"&amp;VLOOKUP($A76,Часы!$A$2:$AH$33,MATCH(B$2,Часы!$A$1:$AH$1,0),0),""),"")</f>
        <v/>
      </c>
      <c r="C76" s="22" t="str">
        <f>IFERROR(IF(VLOOKUP($A76,Часы!$A$2:$AH$33,MATCH(C$2,Часы!$A$1:$AH$1,0),0),"ТО-"&amp;VLOOKUP($A76,Часы!$A$2:$AH$33,MATCH(C$2,Часы!$A$1:$AH$1,0),0),""),"")</f>
        <v/>
      </c>
      <c r="D76" s="22" t="str">
        <f>IFERROR(IF(VLOOKUP($A76,Часы!$A$2:$AH$33,MATCH(D$2,Часы!$A$1:$AH$1,0),0),"ТО-"&amp;VLOOKUP($A76,Часы!$A$2:$AH$33,MATCH(D$2,Часы!$A$1:$AH$1,0),0),""),"")</f>
        <v/>
      </c>
      <c r="E76" s="22" t="str">
        <f>IFERROR(IF(VLOOKUP($A76,Часы!$A$2:$AH$33,MATCH(E$2,Часы!$A$1:$AH$1,0),0),"ТО-"&amp;VLOOKUP($A76,Часы!$A$2:$AH$33,MATCH(E$2,Часы!$A$1:$AH$1,0),0),""),"")</f>
        <v/>
      </c>
      <c r="F76" s="22" t="str">
        <f>IFERROR(IF(VLOOKUP($A76,Часы!$A$2:$AH$33,MATCH(F$2,Часы!$A$1:$AH$1,0),0),"ТО-"&amp;VLOOKUP($A76,Часы!$A$2:$AH$33,MATCH(F$2,Часы!$A$1:$AH$1,0),0),""),"")</f>
        <v/>
      </c>
      <c r="G76" s="22" t="str">
        <f>IFERROR(IF(VLOOKUP($A76,Часы!$A$2:$AH$33,MATCH(G$2,Часы!$A$1:$AH$1,0),0),"ТО-"&amp;VLOOKUP($A76,Часы!$A$2:$AH$33,MATCH(G$2,Часы!$A$1:$AH$1,0),0),""),"")</f>
        <v/>
      </c>
      <c r="H76" s="22" t="str">
        <f>IFERROR(IF(VLOOKUP($A76,Часы!$A$2:$AH$33,MATCH(H$2,Часы!$A$1:$AH$1,0),0),"ТО-"&amp;VLOOKUP($A76,Часы!$A$2:$AH$33,MATCH(H$2,Часы!$A$1:$AH$1,0),0),""),"")</f>
        <v/>
      </c>
      <c r="I76" s="22" t="str">
        <f>IFERROR(IF(VLOOKUP($A76,Часы!$A$2:$AH$33,MATCH(I$2,Часы!$A$1:$AH$1,0),0),"ТО-"&amp;VLOOKUP($A76,Часы!$A$2:$AH$33,MATCH(I$2,Часы!$A$1:$AH$1,0),0),""),"")</f>
        <v/>
      </c>
      <c r="J76" s="22" t="str">
        <f>IFERROR(IF(VLOOKUP($A76,Часы!$A$2:$AH$33,MATCH(J$2,Часы!$A$1:$AH$1,0),0),"ТО-"&amp;VLOOKUP($A76,Часы!$A$2:$AH$33,MATCH(J$2,Часы!$A$1:$AH$1,0),0),""),"")</f>
        <v/>
      </c>
      <c r="K76" s="22" t="str">
        <f>IFERROR(IF(VLOOKUP($A76,Часы!$A$2:$AH$33,MATCH(K$2,Часы!$A$1:$AH$1,0),0),"ТО-"&amp;VLOOKUP($A76,Часы!$A$2:$AH$33,MATCH(K$2,Часы!$A$1:$AH$1,0),0),""),"")</f>
        <v/>
      </c>
      <c r="L76" s="22" t="str">
        <f>IFERROR(IF(VLOOKUP($A76,Часы!$A$2:$AH$33,MATCH(L$2,Часы!$A$1:$AH$1,0),0),"ТО-"&amp;VLOOKUP($A76,Часы!$A$2:$AH$33,MATCH(L$2,Часы!$A$1:$AH$1,0),0),""),"")</f>
        <v/>
      </c>
      <c r="M76" s="22" t="str">
        <f>IFERROR(IF(VLOOKUP($A76,Часы!$A$2:$AH$33,MATCH(M$2,Часы!$A$1:$AH$1,0),0),"ТО-"&amp;VLOOKUP($A76,Часы!$A$2:$AH$33,MATCH(M$2,Часы!$A$1:$AH$1,0),0),""),"")</f>
        <v/>
      </c>
      <c r="N76" s="22" t="str">
        <f>IFERROR(IF(VLOOKUP($A76,Часы!$A$2:$AH$33,MATCH(N$2,Часы!$A$1:$AH$1,0),0),"ТО-"&amp;VLOOKUP($A76,Часы!$A$2:$AH$33,MATCH(N$2,Часы!$A$1:$AH$1,0),0),""),"")</f>
        <v/>
      </c>
      <c r="O76" s="22" t="str">
        <f>IFERROR(IF(VLOOKUP($A76,Часы!$A$2:$AH$33,MATCH(O$2,Часы!$A$1:$AH$1,0),0),"ТО-"&amp;VLOOKUP($A76,Часы!$A$2:$AH$33,MATCH(O$2,Часы!$A$1:$AH$1,0),0),""),"")</f>
        <v/>
      </c>
      <c r="P76" s="22" t="str">
        <f>IFERROR(IF(VLOOKUP($A76,Часы!$A$2:$AH$33,MATCH(P$2,Часы!$A$1:$AH$1,0),0),"ТО-"&amp;VLOOKUP($A76,Часы!$A$2:$AH$33,MATCH(P$2,Часы!$A$1:$AH$1,0),0),""),"")</f>
        <v/>
      </c>
      <c r="Q76" s="22" t="str">
        <f>IFERROR(IF(VLOOKUP($A76,Часы!$A$2:$AH$33,MATCH(Q$2,Часы!$A$1:$AH$1,0),0),"ТО-"&amp;VLOOKUP($A76,Часы!$A$2:$AH$33,MATCH(Q$2,Часы!$A$1:$AH$1,0),0),""),"")</f>
        <v/>
      </c>
      <c r="R76" s="23" t="str">
        <f t="shared" si="1"/>
        <v xml:space="preserve"> </v>
      </c>
    </row>
    <row r="77" spans="1:18" x14ac:dyDescent="0.25">
      <c r="A77" s="21" t="str">
        <f t="array" ref="A77">IFERROR(INDEX(Часы!$A$2:$A$33,SMALL(IF(Часы!$AI$2:$AI$33,ROW(Часы!$A$2:$A$33)-1),ROW(Часы!#REF!))),"")</f>
        <v/>
      </c>
      <c r="B77" s="22" t="str">
        <f>IFERROR(IF(VLOOKUP($A77,Часы!$A$2:$AH$33,MATCH(B$2,Часы!$A$1:$AH$1,0),0),"ТО-"&amp;VLOOKUP($A77,Часы!$A$2:$AH$33,MATCH(B$2,Часы!$A$1:$AH$1,0),0),""),"")</f>
        <v/>
      </c>
      <c r="C77" s="22" t="str">
        <f>IFERROR(IF(VLOOKUP($A77,Часы!$A$2:$AH$33,MATCH(C$2,Часы!$A$1:$AH$1,0),0),"ТО-"&amp;VLOOKUP($A77,Часы!$A$2:$AH$33,MATCH(C$2,Часы!$A$1:$AH$1,0),0),""),"")</f>
        <v/>
      </c>
      <c r="D77" s="22" t="str">
        <f>IFERROR(IF(VLOOKUP($A77,Часы!$A$2:$AH$33,MATCH(D$2,Часы!$A$1:$AH$1,0),0),"ТО-"&amp;VLOOKUP($A77,Часы!$A$2:$AH$33,MATCH(D$2,Часы!$A$1:$AH$1,0),0),""),"")</f>
        <v/>
      </c>
      <c r="E77" s="22" t="str">
        <f>IFERROR(IF(VLOOKUP($A77,Часы!$A$2:$AH$33,MATCH(E$2,Часы!$A$1:$AH$1,0),0),"ТО-"&amp;VLOOKUP($A77,Часы!$A$2:$AH$33,MATCH(E$2,Часы!$A$1:$AH$1,0),0),""),"")</f>
        <v/>
      </c>
      <c r="F77" s="22" t="str">
        <f>IFERROR(IF(VLOOKUP($A77,Часы!$A$2:$AH$33,MATCH(F$2,Часы!$A$1:$AH$1,0),0),"ТО-"&amp;VLOOKUP($A77,Часы!$A$2:$AH$33,MATCH(F$2,Часы!$A$1:$AH$1,0),0),""),"")</f>
        <v/>
      </c>
      <c r="G77" s="22" t="str">
        <f>IFERROR(IF(VLOOKUP($A77,Часы!$A$2:$AH$33,MATCH(G$2,Часы!$A$1:$AH$1,0),0),"ТО-"&amp;VLOOKUP($A77,Часы!$A$2:$AH$33,MATCH(G$2,Часы!$A$1:$AH$1,0),0),""),"")</f>
        <v/>
      </c>
      <c r="H77" s="22" t="str">
        <f>IFERROR(IF(VLOOKUP($A77,Часы!$A$2:$AH$33,MATCH(H$2,Часы!$A$1:$AH$1,0),0),"ТО-"&amp;VLOOKUP($A77,Часы!$A$2:$AH$33,MATCH(H$2,Часы!$A$1:$AH$1,0),0),""),"")</f>
        <v/>
      </c>
      <c r="I77" s="22" t="str">
        <f>IFERROR(IF(VLOOKUP($A77,Часы!$A$2:$AH$33,MATCH(I$2,Часы!$A$1:$AH$1,0),0),"ТО-"&amp;VLOOKUP($A77,Часы!$A$2:$AH$33,MATCH(I$2,Часы!$A$1:$AH$1,0),0),""),"")</f>
        <v/>
      </c>
      <c r="J77" s="22" t="str">
        <f>IFERROR(IF(VLOOKUP($A77,Часы!$A$2:$AH$33,MATCH(J$2,Часы!$A$1:$AH$1,0),0),"ТО-"&amp;VLOOKUP($A77,Часы!$A$2:$AH$33,MATCH(J$2,Часы!$A$1:$AH$1,0),0),""),"")</f>
        <v/>
      </c>
      <c r="K77" s="22" t="str">
        <f>IFERROR(IF(VLOOKUP($A77,Часы!$A$2:$AH$33,MATCH(K$2,Часы!$A$1:$AH$1,0),0),"ТО-"&amp;VLOOKUP($A77,Часы!$A$2:$AH$33,MATCH(K$2,Часы!$A$1:$AH$1,0),0),""),"")</f>
        <v/>
      </c>
      <c r="L77" s="22" t="str">
        <f>IFERROR(IF(VLOOKUP($A77,Часы!$A$2:$AH$33,MATCH(L$2,Часы!$A$1:$AH$1,0),0),"ТО-"&amp;VLOOKUP($A77,Часы!$A$2:$AH$33,MATCH(L$2,Часы!$A$1:$AH$1,0),0),""),"")</f>
        <v/>
      </c>
      <c r="M77" s="22" t="str">
        <f>IFERROR(IF(VLOOKUP($A77,Часы!$A$2:$AH$33,MATCH(M$2,Часы!$A$1:$AH$1,0),0),"ТО-"&amp;VLOOKUP($A77,Часы!$A$2:$AH$33,MATCH(M$2,Часы!$A$1:$AH$1,0),0),""),"")</f>
        <v/>
      </c>
      <c r="N77" s="22" t="str">
        <f>IFERROR(IF(VLOOKUP($A77,Часы!$A$2:$AH$33,MATCH(N$2,Часы!$A$1:$AH$1,0),0),"ТО-"&amp;VLOOKUP($A77,Часы!$A$2:$AH$33,MATCH(N$2,Часы!$A$1:$AH$1,0),0),""),"")</f>
        <v/>
      </c>
      <c r="O77" s="22" t="str">
        <f>IFERROR(IF(VLOOKUP($A77,Часы!$A$2:$AH$33,MATCH(O$2,Часы!$A$1:$AH$1,0),0),"ТО-"&amp;VLOOKUP($A77,Часы!$A$2:$AH$33,MATCH(O$2,Часы!$A$1:$AH$1,0),0),""),"")</f>
        <v/>
      </c>
      <c r="P77" s="22" t="str">
        <f>IFERROR(IF(VLOOKUP($A77,Часы!$A$2:$AH$33,MATCH(P$2,Часы!$A$1:$AH$1,0),0),"ТО-"&amp;VLOOKUP($A77,Часы!$A$2:$AH$33,MATCH(P$2,Часы!$A$1:$AH$1,0),0),""),"")</f>
        <v/>
      </c>
      <c r="Q77" s="22" t="str">
        <f>IFERROR(IF(VLOOKUP($A77,Часы!$A$2:$AH$33,MATCH(Q$2,Часы!$A$1:$AH$1,0),0),"ТО-"&amp;VLOOKUP($A77,Часы!$A$2:$AH$33,MATCH(Q$2,Часы!$A$1:$AH$1,0),0),""),"")</f>
        <v/>
      </c>
      <c r="R77" s="23" t="str">
        <f t="shared" si="1"/>
        <v xml:space="preserve"> </v>
      </c>
    </row>
    <row r="78" spans="1:18" x14ac:dyDescent="0.25">
      <c r="A78" s="21" t="str">
        <f t="array" ref="A78">IFERROR(INDEX(Часы!$A$2:$A$33,SMALL(IF(Часы!$AI$2:$AI$33,ROW(Часы!$A$2:$A$33)-1),ROW(Часы!#REF!))),"")</f>
        <v/>
      </c>
      <c r="B78" s="22" t="str">
        <f>IFERROR(IF(VLOOKUP($A78,Часы!$A$2:$AH$33,MATCH(B$2,Часы!$A$1:$AH$1,0),0),"ТО-"&amp;VLOOKUP($A78,Часы!$A$2:$AH$33,MATCH(B$2,Часы!$A$1:$AH$1,0),0),""),"")</f>
        <v/>
      </c>
      <c r="C78" s="22" t="str">
        <f>IFERROR(IF(VLOOKUP($A78,Часы!$A$2:$AH$33,MATCH(C$2,Часы!$A$1:$AH$1,0),0),"ТО-"&amp;VLOOKUP($A78,Часы!$A$2:$AH$33,MATCH(C$2,Часы!$A$1:$AH$1,0),0),""),"")</f>
        <v/>
      </c>
      <c r="D78" s="22" t="str">
        <f>IFERROR(IF(VLOOKUP($A78,Часы!$A$2:$AH$33,MATCH(D$2,Часы!$A$1:$AH$1,0),0),"ТО-"&amp;VLOOKUP($A78,Часы!$A$2:$AH$33,MATCH(D$2,Часы!$A$1:$AH$1,0),0),""),"")</f>
        <v/>
      </c>
      <c r="E78" s="22" t="str">
        <f>IFERROR(IF(VLOOKUP($A78,Часы!$A$2:$AH$33,MATCH(E$2,Часы!$A$1:$AH$1,0),0),"ТО-"&amp;VLOOKUP($A78,Часы!$A$2:$AH$33,MATCH(E$2,Часы!$A$1:$AH$1,0),0),""),"")</f>
        <v/>
      </c>
      <c r="F78" s="22" t="str">
        <f>IFERROR(IF(VLOOKUP($A78,Часы!$A$2:$AH$33,MATCH(F$2,Часы!$A$1:$AH$1,0),0),"ТО-"&amp;VLOOKUP($A78,Часы!$A$2:$AH$33,MATCH(F$2,Часы!$A$1:$AH$1,0),0),""),"")</f>
        <v/>
      </c>
      <c r="G78" s="22" t="str">
        <f>IFERROR(IF(VLOOKUP($A78,Часы!$A$2:$AH$33,MATCH(G$2,Часы!$A$1:$AH$1,0),0),"ТО-"&amp;VLOOKUP($A78,Часы!$A$2:$AH$33,MATCH(G$2,Часы!$A$1:$AH$1,0),0),""),"")</f>
        <v/>
      </c>
      <c r="H78" s="22" t="str">
        <f>IFERROR(IF(VLOOKUP($A78,Часы!$A$2:$AH$33,MATCH(H$2,Часы!$A$1:$AH$1,0),0),"ТО-"&amp;VLOOKUP($A78,Часы!$A$2:$AH$33,MATCH(H$2,Часы!$A$1:$AH$1,0),0),""),"")</f>
        <v/>
      </c>
      <c r="I78" s="22" t="str">
        <f>IFERROR(IF(VLOOKUP($A78,Часы!$A$2:$AH$33,MATCH(I$2,Часы!$A$1:$AH$1,0),0),"ТО-"&amp;VLOOKUP($A78,Часы!$A$2:$AH$33,MATCH(I$2,Часы!$A$1:$AH$1,0),0),""),"")</f>
        <v/>
      </c>
      <c r="J78" s="22" t="str">
        <f>IFERROR(IF(VLOOKUP($A78,Часы!$A$2:$AH$33,MATCH(J$2,Часы!$A$1:$AH$1,0),0),"ТО-"&amp;VLOOKUP($A78,Часы!$A$2:$AH$33,MATCH(J$2,Часы!$A$1:$AH$1,0),0),""),"")</f>
        <v/>
      </c>
      <c r="K78" s="22" t="str">
        <f>IFERROR(IF(VLOOKUP($A78,Часы!$A$2:$AH$33,MATCH(K$2,Часы!$A$1:$AH$1,0),0),"ТО-"&amp;VLOOKUP($A78,Часы!$A$2:$AH$33,MATCH(K$2,Часы!$A$1:$AH$1,0),0),""),"")</f>
        <v/>
      </c>
      <c r="L78" s="22" t="str">
        <f>IFERROR(IF(VLOOKUP($A78,Часы!$A$2:$AH$33,MATCH(L$2,Часы!$A$1:$AH$1,0),0),"ТО-"&amp;VLOOKUP($A78,Часы!$A$2:$AH$33,MATCH(L$2,Часы!$A$1:$AH$1,0),0),""),"")</f>
        <v/>
      </c>
      <c r="M78" s="22" t="str">
        <f>IFERROR(IF(VLOOKUP($A78,Часы!$A$2:$AH$33,MATCH(M$2,Часы!$A$1:$AH$1,0),0),"ТО-"&amp;VLOOKUP($A78,Часы!$A$2:$AH$33,MATCH(M$2,Часы!$A$1:$AH$1,0),0),""),"")</f>
        <v/>
      </c>
      <c r="N78" s="22" t="str">
        <f>IFERROR(IF(VLOOKUP($A78,Часы!$A$2:$AH$33,MATCH(N$2,Часы!$A$1:$AH$1,0),0),"ТО-"&amp;VLOOKUP($A78,Часы!$A$2:$AH$33,MATCH(N$2,Часы!$A$1:$AH$1,0),0),""),"")</f>
        <v/>
      </c>
      <c r="O78" s="22" t="str">
        <f>IFERROR(IF(VLOOKUP($A78,Часы!$A$2:$AH$33,MATCH(O$2,Часы!$A$1:$AH$1,0),0),"ТО-"&amp;VLOOKUP($A78,Часы!$A$2:$AH$33,MATCH(O$2,Часы!$A$1:$AH$1,0),0),""),"")</f>
        <v/>
      </c>
      <c r="P78" s="22" t="str">
        <f>IFERROR(IF(VLOOKUP($A78,Часы!$A$2:$AH$33,MATCH(P$2,Часы!$A$1:$AH$1,0),0),"ТО-"&amp;VLOOKUP($A78,Часы!$A$2:$AH$33,MATCH(P$2,Часы!$A$1:$AH$1,0),0),""),"")</f>
        <v/>
      </c>
      <c r="Q78" s="22" t="str">
        <f>IFERROR(IF(VLOOKUP($A78,Часы!$A$2:$AH$33,MATCH(Q$2,Часы!$A$1:$AH$1,0),0),"ТО-"&amp;VLOOKUP($A78,Часы!$A$2:$AH$33,MATCH(Q$2,Часы!$A$1:$AH$1,0),0),""),"")</f>
        <v/>
      </c>
      <c r="R78" s="23" t="str">
        <f t="shared" si="1"/>
        <v xml:space="preserve"> </v>
      </c>
    </row>
    <row r="79" spans="1:18" x14ac:dyDescent="0.25">
      <c r="A79" s="21" t="str">
        <f t="array" ref="A79">IFERROR(INDEX(Часы!$A$2:$A$33,SMALL(IF(Часы!$AI$2:$AI$33,ROW(Часы!$A$2:$A$33)-1),ROW(Часы!#REF!))),"")</f>
        <v/>
      </c>
      <c r="B79" s="22" t="str">
        <f>IFERROR(IF(VLOOKUP($A79,Часы!$A$2:$AH$33,MATCH(B$2,Часы!$A$1:$AH$1,0),0),"ТО-"&amp;VLOOKUP($A79,Часы!$A$2:$AH$33,MATCH(B$2,Часы!$A$1:$AH$1,0),0),""),"")</f>
        <v/>
      </c>
      <c r="C79" s="22" t="str">
        <f>IFERROR(IF(VLOOKUP($A79,Часы!$A$2:$AH$33,MATCH(C$2,Часы!$A$1:$AH$1,0),0),"ТО-"&amp;VLOOKUP($A79,Часы!$A$2:$AH$33,MATCH(C$2,Часы!$A$1:$AH$1,0),0),""),"")</f>
        <v/>
      </c>
      <c r="D79" s="22" t="str">
        <f>IFERROR(IF(VLOOKUP($A79,Часы!$A$2:$AH$33,MATCH(D$2,Часы!$A$1:$AH$1,0),0),"ТО-"&amp;VLOOKUP($A79,Часы!$A$2:$AH$33,MATCH(D$2,Часы!$A$1:$AH$1,0),0),""),"")</f>
        <v/>
      </c>
      <c r="E79" s="22" t="str">
        <f>IFERROR(IF(VLOOKUP($A79,Часы!$A$2:$AH$33,MATCH(E$2,Часы!$A$1:$AH$1,0),0),"ТО-"&amp;VLOOKUP($A79,Часы!$A$2:$AH$33,MATCH(E$2,Часы!$A$1:$AH$1,0),0),""),"")</f>
        <v/>
      </c>
      <c r="F79" s="22" t="str">
        <f>IFERROR(IF(VLOOKUP($A79,Часы!$A$2:$AH$33,MATCH(F$2,Часы!$A$1:$AH$1,0),0),"ТО-"&amp;VLOOKUP($A79,Часы!$A$2:$AH$33,MATCH(F$2,Часы!$A$1:$AH$1,0),0),""),"")</f>
        <v/>
      </c>
      <c r="G79" s="22" t="str">
        <f>IFERROR(IF(VLOOKUP($A79,Часы!$A$2:$AH$33,MATCH(G$2,Часы!$A$1:$AH$1,0),0),"ТО-"&amp;VLOOKUP($A79,Часы!$A$2:$AH$33,MATCH(G$2,Часы!$A$1:$AH$1,0),0),""),"")</f>
        <v/>
      </c>
      <c r="H79" s="22" t="str">
        <f>IFERROR(IF(VLOOKUP($A79,Часы!$A$2:$AH$33,MATCH(H$2,Часы!$A$1:$AH$1,0),0),"ТО-"&amp;VLOOKUP($A79,Часы!$A$2:$AH$33,MATCH(H$2,Часы!$A$1:$AH$1,0),0),""),"")</f>
        <v/>
      </c>
      <c r="I79" s="22" t="str">
        <f>IFERROR(IF(VLOOKUP($A79,Часы!$A$2:$AH$33,MATCH(I$2,Часы!$A$1:$AH$1,0),0),"ТО-"&amp;VLOOKUP($A79,Часы!$A$2:$AH$33,MATCH(I$2,Часы!$A$1:$AH$1,0),0),""),"")</f>
        <v/>
      </c>
      <c r="J79" s="22" t="str">
        <f>IFERROR(IF(VLOOKUP($A79,Часы!$A$2:$AH$33,MATCH(J$2,Часы!$A$1:$AH$1,0),0),"ТО-"&amp;VLOOKUP($A79,Часы!$A$2:$AH$33,MATCH(J$2,Часы!$A$1:$AH$1,0),0),""),"")</f>
        <v/>
      </c>
      <c r="K79" s="22" t="str">
        <f>IFERROR(IF(VLOOKUP($A79,Часы!$A$2:$AH$33,MATCH(K$2,Часы!$A$1:$AH$1,0),0),"ТО-"&amp;VLOOKUP($A79,Часы!$A$2:$AH$33,MATCH(K$2,Часы!$A$1:$AH$1,0),0),""),"")</f>
        <v/>
      </c>
      <c r="L79" s="22" t="str">
        <f>IFERROR(IF(VLOOKUP($A79,Часы!$A$2:$AH$33,MATCH(L$2,Часы!$A$1:$AH$1,0),0),"ТО-"&amp;VLOOKUP($A79,Часы!$A$2:$AH$33,MATCH(L$2,Часы!$A$1:$AH$1,0),0),""),"")</f>
        <v/>
      </c>
      <c r="M79" s="22" t="str">
        <f>IFERROR(IF(VLOOKUP($A79,Часы!$A$2:$AH$33,MATCH(M$2,Часы!$A$1:$AH$1,0),0),"ТО-"&amp;VLOOKUP($A79,Часы!$A$2:$AH$33,MATCH(M$2,Часы!$A$1:$AH$1,0),0),""),"")</f>
        <v/>
      </c>
      <c r="N79" s="22" t="str">
        <f>IFERROR(IF(VLOOKUP($A79,Часы!$A$2:$AH$33,MATCH(N$2,Часы!$A$1:$AH$1,0),0),"ТО-"&amp;VLOOKUP($A79,Часы!$A$2:$AH$33,MATCH(N$2,Часы!$A$1:$AH$1,0),0),""),"")</f>
        <v/>
      </c>
      <c r="O79" s="22" t="str">
        <f>IFERROR(IF(VLOOKUP($A79,Часы!$A$2:$AH$33,MATCH(O$2,Часы!$A$1:$AH$1,0),0),"ТО-"&amp;VLOOKUP($A79,Часы!$A$2:$AH$33,MATCH(O$2,Часы!$A$1:$AH$1,0),0),""),"")</f>
        <v/>
      </c>
      <c r="P79" s="22" t="str">
        <f>IFERROR(IF(VLOOKUP($A79,Часы!$A$2:$AH$33,MATCH(P$2,Часы!$A$1:$AH$1,0),0),"ТО-"&amp;VLOOKUP($A79,Часы!$A$2:$AH$33,MATCH(P$2,Часы!$A$1:$AH$1,0),0),""),"")</f>
        <v/>
      </c>
      <c r="Q79" s="22" t="str">
        <f>IFERROR(IF(VLOOKUP($A79,Часы!$A$2:$AH$33,MATCH(Q$2,Часы!$A$1:$AH$1,0),0),"ТО-"&amp;VLOOKUP($A79,Часы!$A$2:$AH$33,MATCH(Q$2,Часы!$A$1:$AH$1,0),0),""),"")</f>
        <v/>
      </c>
      <c r="R79" s="23" t="str">
        <f t="shared" si="1"/>
        <v xml:space="preserve"> </v>
      </c>
    </row>
    <row r="80" spans="1:18" x14ac:dyDescent="0.25">
      <c r="A80" s="21" t="str">
        <f t="array" ref="A80">IFERROR(INDEX(Часы!$A$2:$A$33,SMALL(IF(Часы!$AI$2:$AI$33,ROW(Часы!$A$2:$A$33)-1),ROW(Часы!#REF!))),"")</f>
        <v/>
      </c>
      <c r="B80" s="22" t="str">
        <f>IFERROR(IF(VLOOKUP($A80,Часы!$A$2:$AH$33,MATCH(B$2,Часы!$A$1:$AH$1,0),0),"ТО-"&amp;VLOOKUP($A80,Часы!$A$2:$AH$33,MATCH(B$2,Часы!$A$1:$AH$1,0),0),""),"")</f>
        <v/>
      </c>
      <c r="C80" s="22" t="str">
        <f>IFERROR(IF(VLOOKUP($A80,Часы!$A$2:$AH$33,MATCH(C$2,Часы!$A$1:$AH$1,0),0),"ТО-"&amp;VLOOKUP($A80,Часы!$A$2:$AH$33,MATCH(C$2,Часы!$A$1:$AH$1,0),0),""),"")</f>
        <v/>
      </c>
      <c r="D80" s="22" t="str">
        <f>IFERROR(IF(VLOOKUP($A80,Часы!$A$2:$AH$33,MATCH(D$2,Часы!$A$1:$AH$1,0),0),"ТО-"&amp;VLOOKUP($A80,Часы!$A$2:$AH$33,MATCH(D$2,Часы!$A$1:$AH$1,0),0),""),"")</f>
        <v/>
      </c>
      <c r="E80" s="22" t="str">
        <f>IFERROR(IF(VLOOKUP($A80,Часы!$A$2:$AH$33,MATCH(E$2,Часы!$A$1:$AH$1,0),0),"ТО-"&amp;VLOOKUP($A80,Часы!$A$2:$AH$33,MATCH(E$2,Часы!$A$1:$AH$1,0),0),""),"")</f>
        <v/>
      </c>
      <c r="F80" s="22" t="str">
        <f>IFERROR(IF(VLOOKUP($A80,Часы!$A$2:$AH$33,MATCH(F$2,Часы!$A$1:$AH$1,0),0),"ТО-"&amp;VLOOKUP($A80,Часы!$A$2:$AH$33,MATCH(F$2,Часы!$A$1:$AH$1,0),0),""),"")</f>
        <v/>
      </c>
      <c r="G80" s="22" t="str">
        <f>IFERROR(IF(VLOOKUP($A80,Часы!$A$2:$AH$33,MATCH(G$2,Часы!$A$1:$AH$1,0),0),"ТО-"&amp;VLOOKUP($A80,Часы!$A$2:$AH$33,MATCH(G$2,Часы!$A$1:$AH$1,0),0),""),"")</f>
        <v/>
      </c>
      <c r="H80" s="22" t="str">
        <f>IFERROR(IF(VLOOKUP($A80,Часы!$A$2:$AH$33,MATCH(H$2,Часы!$A$1:$AH$1,0),0),"ТО-"&amp;VLOOKUP($A80,Часы!$A$2:$AH$33,MATCH(H$2,Часы!$A$1:$AH$1,0),0),""),"")</f>
        <v/>
      </c>
      <c r="I80" s="22" t="str">
        <f>IFERROR(IF(VLOOKUP($A80,Часы!$A$2:$AH$33,MATCH(I$2,Часы!$A$1:$AH$1,0),0),"ТО-"&amp;VLOOKUP($A80,Часы!$A$2:$AH$33,MATCH(I$2,Часы!$A$1:$AH$1,0),0),""),"")</f>
        <v/>
      </c>
      <c r="J80" s="22" t="str">
        <f>IFERROR(IF(VLOOKUP($A80,Часы!$A$2:$AH$33,MATCH(J$2,Часы!$A$1:$AH$1,0),0),"ТО-"&amp;VLOOKUP($A80,Часы!$A$2:$AH$33,MATCH(J$2,Часы!$A$1:$AH$1,0),0),""),"")</f>
        <v/>
      </c>
      <c r="K80" s="22" t="str">
        <f>IFERROR(IF(VLOOKUP($A80,Часы!$A$2:$AH$33,MATCH(K$2,Часы!$A$1:$AH$1,0),0),"ТО-"&amp;VLOOKUP($A80,Часы!$A$2:$AH$33,MATCH(K$2,Часы!$A$1:$AH$1,0),0),""),"")</f>
        <v/>
      </c>
      <c r="L80" s="22" t="str">
        <f>IFERROR(IF(VLOOKUP($A80,Часы!$A$2:$AH$33,MATCH(L$2,Часы!$A$1:$AH$1,0),0),"ТО-"&amp;VLOOKUP($A80,Часы!$A$2:$AH$33,MATCH(L$2,Часы!$A$1:$AH$1,0),0),""),"")</f>
        <v/>
      </c>
      <c r="M80" s="22" t="str">
        <f>IFERROR(IF(VLOOKUP($A80,Часы!$A$2:$AH$33,MATCH(M$2,Часы!$A$1:$AH$1,0),0),"ТО-"&amp;VLOOKUP($A80,Часы!$A$2:$AH$33,MATCH(M$2,Часы!$A$1:$AH$1,0),0),""),"")</f>
        <v/>
      </c>
      <c r="N80" s="22" t="str">
        <f>IFERROR(IF(VLOOKUP($A80,Часы!$A$2:$AH$33,MATCH(N$2,Часы!$A$1:$AH$1,0),0),"ТО-"&amp;VLOOKUP($A80,Часы!$A$2:$AH$33,MATCH(N$2,Часы!$A$1:$AH$1,0),0),""),"")</f>
        <v/>
      </c>
      <c r="O80" s="22" t="str">
        <f>IFERROR(IF(VLOOKUP($A80,Часы!$A$2:$AH$33,MATCH(O$2,Часы!$A$1:$AH$1,0),0),"ТО-"&amp;VLOOKUP($A80,Часы!$A$2:$AH$33,MATCH(O$2,Часы!$A$1:$AH$1,0),0),""),"")</f>
        <v/>
      </c>
      <c r="P80" s="22" t="str">
        <f>IFERROR(IF(VLOOKUP($A80,Часы!$A$2:$AH$33,MATCH(P$2,Часы!$A$1:$AH$1,0),0),"ТО-"&amp;VLOOKUP($A80,Часы!$A$2:$AH$33,MATCH(P$2,Часы!$A$1:$AH$1,0),0),""),"")</f>
        <v/>
      </c>
      <c r="Q80" s="22" t="str">
        <f>IFERROR(IF(VLOOKUP($A80,Часы!$A$2:$AH$33,MATCH(Q$2,Часы!$A$1:$AH$1,0),0),"ТО-"&amp;VLOOKUP($A80,Часы!$A$2:$AH$33,MATCH(Q$2,Часы!$A$1:$AH$1,0),0),""),"")</f>
        <v/>
      </c>
      <c r="R80" s="23" t="str">
        <f t="shared" si="1"/>
        <v xml:space="preserve"> </v>
      </c>
    </row>
    <row r="81" spans="1:18" x14ac:dyDescent="0.25">
      <c r="A81" s="21" t="str">
        <f t="array" ref="A81">IFERROR(INDEX(Часы!$A$2:$A$33,SMALL(IF(Часы!$AI$2:$AI$33,ROW(Часы!$A$2:$A$33)-1),ROW(Часы!#REF!))),"")</f>
        <v/>
      </c>
      <c r="B81" s="22" t="str">
        <f>IFERROR(IF(VLOOKUP($A81,Часы!$A$2:$AH$33,MATCH(B$2,Часы!$A$1:$AH$1,0),0),"ТО-"&amp;VLOOKUP($A81,Часы!$A$2:$AH$33,MATCH(B$2,Часы!$A$1:$AH$1,0),0),""),"")</f>
        <v/>
      </c>
      <c r="C81" s="22" t="str">
        <f>IFERROR(IF(VLOOKUP($A81,Часы!$A$2:$AH$33,MATCH(C$2,Часы!$A$1:$AH$1,0),0),"ТО-"&amp;VLOOKUP($A81,Часы!$A$2:$AH$33,MATCH(C$2,Часы!$A$1:$AH$1,0),0),""),"")</f>
        <v/>
      </c>
      <c r="D81" s="22" t="str">
        <f>IFERROR(IF(VLOOKUP($A81,Часы!$A$2:$AH$33,MATCH(D$2,Часы!$A$1:$AH$1,0),0),"ТО-"&amp;VLOOKUP($A81,Часы!$A$2:$AH$33,MATCH(D$2,Часы!$A$1:$AH$1,0),0),""),"")</f>
        <v/>
      </c>
      <c r="E81" s="22" t="str">
        <f>IFERROR(IF(VLOOKUP($A81,Часы!$A$2:$AH$33,MATCH(E$2,Часы!$A$1:$AH$1,0),0),"ТО-"&amp;VLOOKUP($A81,Часы!$A$2:$AH$33,MATCH(E$2,Часы!$A$1:$AH$1,0),0),""),"")</f>
        <v/>
      </c>
      <c r="F81" s="22" t="str">
        <f>IFERROR(IF(VLOOKUP($A81,Часы!$A$2:$AH$33,MATCH(F$2,Часы!$A$1:$AH$1,0),0),"ТО-"&amp;VLOOKUP($A81,Часы!$A$2:$AH$33,MATCH(F$2,Часы!$A$1:$AH$1,0),0),""),"")</f>
        <v/>
      </c>
      <c r="G81" s="22" t="str">
        <f>IFERROR(IF(VLOOKUP($A81,Часы!$A$2:$AH$33,MATCH(G$2,Часы!$A$1:$AH$1,0),0),"ТО-"&amp;VLOOKUP($A81,Часы!$A$2:$AH$33,MATCH(G$2,Часы!$A$1:$AH$1,0),0),""),"")</f>
        <v/>
      </c>
      <c r="H81" s="22" t="str">
        <f>IFERROR(IF(VLOOKUP($A81,Часы!$A$2:$AH$33,MATCH(H$2,Часы!$A$1:$AH$1,0),0),"ТО-"&amp;VLOOKUP($A81,Часы!$A$2:$AH$33,MATCH(H$2,Часы!$A$1:$AH$1,0),0),""),"")</f>
        <v/>
      </c>
      <c r="I81" s="22" t="str">
        <f>IFERROR(IF(VLOOKUP($A81,Часы!$A$2:$AH$33,MATCH(I$2,Часы!$A$1:$AH$1,0),0),"ТО-"&amp;VLOOKUP($A81,Часы!$A$2:$AH$33,MATCH(I$2,Часы!$A$1:$AH$1,0),0),""),"")</f>
        <v/>
      </c>
      <c r="J81" s="22" t="str">
        <f>IFERROR(IF(VLOOKUP($A81,Часы!$A$2:$AH$33,MATCH(J$2,Часы!$A$1:$AH$1,0),0),"ТО-"&amp;VLOOKUP($A81,Часы!$A$2:$AH$33,MATCH(J$2,Часы!$A$1:$AH$1,0),0),""),"")</f>
        <v/>
      </c>
      <c r="K81" s="22" t="str">
        <f>IFERROR(IF(VLOOKUP($A81,Часы!$A$2:$AH$33,MATCH(K$2,Часы!$A$1:$AH$1,0),0),"ТО-"&amp;VLOOKUP($A81,Часы!$A$2:$AH$33,MATCH(K$2,Часы!$A$1:$AH$1,0),0),""),"")</f>
        <v/>
      </c>
      <c r="L81" s="22" t="str">
        <f>IFERROR(IF(VLOOKUP($A81,Часы!$A$2:$AH$33,MATCH(L$2,Часы!$A$1:$AH$1,0),0),"ТО-"&amp;VLOOKUP($A81,Часы!$A$2:$AH$33,MATCH(L$2,Часы!$A$1:$AH$1,0),0),""),"")</f>
        <v/>
      </c>
      <c r="M81" s="22" t="str">
        <f>IFERROR(IF(VLOOKUP($A81,Часы!$A$2:$AH$33,MATCH(M$2,Часы!$A$1:$AH$1,0),0),"ТО-"&amp;VLOOKUP($A81,Часы!$A$2:$AH$33,MATCH(M$2,Часы!$A$1:$AH$1,0),0),""),"")</f>
        <v/>
      </c>
      <c r="N81" s="22" t="str">
        <f>IFERROR(IF(VLOOKUP($A81,Часы!$A$2:$AH$33,MATCH(N$2,Часы!$A$1:$AH$1,0),0),"ТО-"&amp;VLOOKUP($A81,Часы!$A$2:$AH$33,MATCH(N$2,Часы!$A$1:$AH$1,0),0),""),"")</f>
        <v/>
      </c>
      <c r="O81" s="22" t="str">
        <f>IFERROR(IF(VLOOKUP($A81,Часы!$A$2:$AH$33,MATCH(O$2,Часы!$A$1:$AH$1,0),0),"ТО-"&amp;VLOOKUP($A81,Часы!$A$2:$AH$33,MATCH(O$2,Часы!$A$1:$AH$1,0),0),""),"")</f>
        <v/>
      </c>
      <c r="P81" s="22" t="str">
        <f>IFERROR(IF(VLOOKUP($A81,Часы!$A$2:$AH$33,MATCH(P$2,Часы!$A$1:$AH$1,0),0),"ТО-"&amp;VLOOKUP($A81,Часы!$A$2:$AH$33,MATCH(P$2,Часы!$A$1:$AH$1,0),0),""),"")</f>
        <v/>
      </c>
      <c r="Q81" s="22" t="str">
        <f>IFERROR(IF(VLOOKUP($A81,Часы!$A$2:$AH$33,MATCH(Q$2,Часы!$A$1:$AH$1,0),0),"ТО-"&amp;VLOOKUP($A81,Часы!$A$2:$AH$33,MATCH(Q$2,Часы!$A$1:$AH$1,0),0),""),"")</f>
        <v/>
      </c>
      <c r="R81" s="23" t="str">
        <f t="shared" si="1"/>
        <v xml:space="preserve"> </v>
      </c>
    </row>
    <row r="82" spans="1:18" x14ac:dyDescent="0.25">
      <c r="A82" s="21" t="str">
        <f t="array" ref="A82">IFERROR(INDEX(Часы!$A$2:$A$33,SMALL(IF(Часы!$AI$2:$AI$33,ROW(Часы!$A$2:$A$33)-1),ROW(Часы!#REF!))),"")</f>
        <v/>
      </c>
      <c r="B82" s="22" t="str">
        <f>IFERROR(IF(VLOOKUP($A82,Часы!$A$2:$AH$33,MATCH(B$2,Часы!$A$1:$AH$1,0),0),"ТО-"&amp;VLOOKUP($A82,Часы!$A$2:$AH$33,MATCH(B$2,Часы!$A$1:$AH$1,0),0),""),"")</f>
        <v/>
      </c>
      <c r="C82" s="22" t="str">
        <f>IFERROR(IF(VLOOKUP($A82,Часы!$A$2:$AH$33,MATCH(C$2,Часы!$A$1:$AH$1,0),0),"ТО-"&amp;VLOOKUP($A82,Часы!$A$2:$AH$33,MATCH(C$2,Часы!$A$1:$AH$1,0),0),""),"")</f>
        <v/>
      </c>
      <c r="D82" s="22" t="str">
        <f>IFERROR(IF(VLOOKUP($A82,Часы!$A$2:$AH$33,MATCH(D$2,Часы!$A$1:$AH$1,0),0),"ТО-"&amp;VLOOKUP($A82,Часы!$A$2:$AH$33,MATCH(D$2,Часы!$A$1:$AH$1,0),0),""),"")</f>
        <v/>
      </c>
      <c r="E82" s="22" t="str">
        <f>IFERROR(IF(VLOOKUP($A82,Часы!$A$2:$AH$33,MATCH(E$2,Часы!$A$1:$AH$1,0),0),"ТО-"&amp;VLOOKUP($A82,Часы!$A$2:$AH$33,MATCH(E$2,Часы!$A$1:$AH$1,0),0),""),"")</f>
        <v/>
      </c>
      <c r="F82" s="22" t="str">
        <f>IFERROR(IF(VLOOKUP($A82,Часы!$A$2:$AH$33,MATCH(F$2,Часы!$A$1:$AH$1,0),0),"ТО-"&amp;VLOOKUP($A82,Часы!$A$2:$AH$33,MATCH(F$2,Часы!$A$1:$AH$1,0),0),""),"")</f>
        <v/>
      </c>
      <c r="G82" s="22" t="str">
        <f>IFERROR(IF(VLOOKUP($A82,Часы!$A$2:$AH$33,MATCH(G$2,Часы!$A$1:$AH$1,0),0),"ТО-"&amp;VLOOKUP($A82,Часы!$A$2:$AH$33,MATCH(G$2,Часы!$A$1:$AH$1,0),0),""),"")</f>
        <v/>
      </c>
      <c r="H82" s="22" t="str">
        <f>IFERROR(IF(VLOOKUP($A82,Часы!$A$2:$AH$33,MATCH(H$2,Часы!$A$1:$AH$1,0),0),"ТО-"&amp;VLOOKUP($A82,Часы!$A$2:$AH$33,MATCH(H$2,Часы!$A$1:$AH$1,0),0),""),"")</f>
        <v/>
      </c>
      <c r="I82" s="22" t="str">
        <f>IFERROR(IF(VLOOKUP($A82,Часы!$A$2:$AH$33,MATCH(I$2,Часы!$A$1:$AH$1,0),0),"ТО-"&amp;VLOOKUP($A82,Часы!$A$2:$AH$33,MATCH(I$2,Часы!$A$1:$AH$1,0),0),""),"")</f>
        <v/>
      </c>
      <c r="J82" s="22" t="str">
        <f>IFERROR(IF(VLOOKUP($A82,Часы!$A$2:$AH$33,MATCH(J$2,Часы!$A$1:$AH$1,0),0),"ТО-"&amp;VLOOKUP($A82,Часы!$A$2:$AH$33,MATCH(J$2,Часы!$A$1:$AH$1,0),0),""),"")</f>
        <v/>
      </c>
      <c r="K82" s="22" t="str">
        <f>IFERROR(IF(VLOOKUP($A82,Часы!$A$2:$AH$33,MATCH(K$2,Часы!$A$1:$AH$1,0),0),"ТО-"&amp;VLOOKUP($A82,Часы!$A$2:$AH$33,MATCH(K$2,Часы!$A$1:$AH$1,0),0),""),"")</f>
        <v/>
      </c>
      <c r="L82" s="22" t="str">
        <f>IFERROR(IF(VLOOKUP($A82,Часы!$A$2:$AH$33,MATCH(L$2,Часы!$A$1:$AH$1,0),0),"ТО-"&amp;VLOOKUP($A82,Часы!$A$2:$AH$33,MATCH(L$2,Часы!$A$1:$AH$1,0),0),""),"")</f>
        <v/>
      </c>
      <c r="M82" s="22" t="str">
        <f>IFERROR(IF(VLOOKUP($A82,Часы!$A$2:$AH$33,MATCH(M$2,Часы!$A$1:$AH$1,0),0),"ТО-"&amp;VLOOKUP($A82,Часы!$A$2:$AH$33,MATCH(M$2,Часы!$A$1:$AH$1,0),0),""),"")</f>
        <v/>
      </c>
      <c r="N82" s="22" t="str">
        <f>IFERROR(IF(VLOOKUP($A82,Часы!$A$2:$AH$33,MATCH(N$2,Часы!$A$1:$AH$1,0),0),"ТО-"&amp;VLOOKUP($A82,Часы!$A$2:$AH$33,MATCH(N$2,Часы!$A$1:$AH$1,0),0),""),"")</f>
        <v/>
      </c>
      <c r="O82" s="22" t="str">
        <f>IFERROR(IF(VLOOKUP($A82,Часы!$A$2:$AH$33,MATCH(O$2,Часы!$A$1:$AH$1,0),0),"ТО-"&amp;VLOOKUP($A82,Часы!$A$2:$AH$33,MATCH(O$2,Часы!$A$1:$AH$1,0),0),""),"")</f>
        <v/>
      </c>
      <c r="P82" s="22" t="str">
        <f>IFERROR(IF(VLOOKUP($A82,Часы!$A$2:$AH$33,MATCH(P$2,Часы!$A$1:$AH$1,0),0),"ТО-"&amp;VLOOKUP($A82,Часы!$A$2:$AH$33,MATCH(P$2,Часы!$A$1:$AH$1,0),0),""),"")</f>
        <v/>
      </c>
      <c r="Q82" s="22" t="str">
        <f>IFERROR(IF(VLOOKUP($A82,Часы!$A$2:$AH$33,MATCH(Q$2,Часы!$A$1:$AH$1,0),0),"ТО-"&amp;VLOOKUP($A82,Часы!$A$2:$AH$33,MATCH(Q$2,Часы!$A$1:$AH$1,0),0),""),"")</f>
        <v/>
      </c>
      <c r="R82" s="23" t="str">
        <f t="shared" si="1"/>
        <v xml:space="preserve"> </v>
      </c>
    </row>
    <row r="83" spans="1:18" x14ac:dyDescent="0.25">
      <c r="A83" s="21" t="str">
        <f t="array" ref="A83">IFERROR(INDEX(Часы!$A$2:$A$33,SMALL(IF(Часы!$AI$2:$AI$33,ROW(Часы!$A$2:$A$33)-1),ROW(Часы!#REF!))),"")</f>
        <v/>
      </c>
      <c r="B83" s="22" t="str">
        <f>IFERROR(IF(VLOOKUP($A83,Часы!$A$2:$AH$33,MATCH(B$2,Часы!$A$1:$AH$1,0),0),"ТО-"&amp;VLOOKUP($A83,Часы!$A$2:$AH$33,MATCH(B$2,Часы!$A$1:$AH$1,0),0),""),"")</f>
        <v/>
      </c>
      <c r="C83" s="22" t="str">
        <f>IFERROR(IF(VLOOKUP($A83,Часы!$A$2:$AH$33,MATCH(C$2,Часы!$A$1:$AH$1,0),0),"ТО-"&amp;VLOOKUP($A83,Часы!$A$2:$AH$33,MATCH(C$2,Часы!$A$1:$AH$1,0),0),""),"")</f>
        <v/>
      </c>
      <c r="D83" s="22" t="str">
        <f>IFERROR(IF(VLOOKUP($A83,Часы!$A$2:$AH$33,MATCH(D$2,Часы!$A$1:$AH$1,0),0),"ТО-"&amp;VLOOKUP($A83,Часы!$A$2:$AH$33,MATCH(D$2,Часы!$A$1:$AH$1,0),0),""),"")</f>
        <v/>
      </c>
      <c r="E83" s="22" t="str">
        <f>IFERROR(IF(VLOOKUP($A83,Часы!$A$2:$AH$33,MATCH(E$2,Часы!$A$1:$AH$1,0),0),"ТО-"&amp;VLOOKUP($A83,Часы!$A$2:$AH$33,MATCH(E$2,Часы!$A$1:$AH$1,0),0),""),"")</f>
        <v/>
      </c>
      <c r="F83" s="22" t="str">
        <f>IFERROR(IF(VLOOKUP($A83,Часы!$A$2:$AH$33,MATCH(F$2,Часы!$A$1:$AH$1,0),0),"ТО-"&amp;VLOOKUP($A83,Часы!$A$2:$AH$33,MATCH(F$2,Часы!$A$1:$AH$1,0),0),""),"")</f>
        <v/>
      </c>
      <c r="G83" s="22" t="str">
        <f>IFERROR(IF(VLOOKUP($A83,Часы!$A$2:$AH$33,MATCH(G$2,Часы!$A$1:$AH$1,0),0),"ТО-"&amp;VLOOKUP($A83,Часы!$A$2:$AH$33,MATCH(G$2,Часы!$A$1:$AH$1,0),0),""),"")</f>
        <v/>
      </c>
      <c r="H83" s="22" t="str">
        <f>IFERROR(IF(VLOOKUP($A83,Часы!$A$2:$AH$33,MATCH(H$2,Часы!$A$1:$AH$1,0),0),"ТО-"&amp;VLOOKUP($A83,Часы!$A$2:$AH$33,MATCH(H$2,Часы!$A$1:$AH$1,0),0),""),"")</f>
        <v/>
      </c>
      <c r="I83" s="22" t="str">
        <f>IFERROR(IF(VLOOKUP($A83,Часы!$A$2:$AH$33,MATCH(I$2,Часы!$A$1:$AH$1,0),0),"ТО-"&amp;VLOOKUP($A83,Часы!$A$2:$AH$33,MATCH(I$2,Часы!$A$1:$AH$1,0),0),""),"")</f>
        <v/>
      </c>
      <c r="J83" s="22" t="str">
        <f>IFERROR(IF(VLOOKUP($A83,Часы!$A$2:$AH$33,MATCH(J$2,Часы!$A$1:$AH$1,0),0),"ТО-"&amp;VLOOKUP($A83,Часы!$A$2:$AH$33,MATCH(J$2,Часы!$A$1:$AH$1,0),0),""),"")</f>
        <v/>
      </c>
      <c r="K83" s="22" t="str">
        <f>IFERROR(IF(VLOOKUP($A83,Часы!$A$2:$AH$33,MATCH(K$2,Часы!$A$1:$AH$1,0),0),"ТО-"&amp;VLOOKUP($A83,Часы!$A$2:$AH$33,MATCH(K$2,Часы!$A$1:$AH$1,0),0),""),"")</f>
        <v/>
      </c>
      <c r="L83" s="22" t="str">
        <f>IFERROR(IF(VLOOKUP($A83,Часы!$A$2:$AH$33,MATCH(L$2,Часы!$A$1:$AH$1,0),0),"ТО-"&amp;VLOOKUP($A83,Часы!$A$2:$AH$33,MATCH(L$2,Часы!$A$1:$AH$1,0),0),""),"")</f>
        <v/>
      </c>
      <c r="M83" s="22" t="str">
        <f>IFERROR(IF(VLOOKUP($A83,Часы!$A$2:$AH$33,MATCH(M$2,Часы!$A$1:$AH$1,0),0),"ТО-"&amp;VLOOKUP($A83,Часы!$A$2:$AH$33,MATCH(M$2,Часы!$A$1:$AH$1,0),0),""),"")</f>
        <v/>
      </c>
      <c r="N83" s="22" t="str">
        <f>IFERROR(IF(VLOOKUP($A83,Часы!$A$2:$AH$33,MATCH(N$2,Часы!$A$1:$AH$1,0),0),"ТО-"&amp;VLOOKUP($A83,Часы!$A$2:$AH$33,MATCH(N$2,Часы!$A$1:$AH$1,0),0),""),"")</f>
        <v/>
      </c>
      <c r="O83" s="22" t="str">
        <f>IFERROR(IF(VLOOKUP($A83,Часы!$A$2:$AH$33,MATCH(O$2,Часы!$A$1:$AH$1,0),0),"ТО-"&amp;VLOOKUP($A83,Часы!$A$2:$AH$33,MATCH(O$2,Часы!$A$1:$AH$1,0),0),""),"")</f>
        <v/>
      </c>
      <c r="P83" s="22" t="str">
        <f>IFERROR(IF(VLOOKUP($A83,Часы!$A$2:$AH$33,MATCH(P$2,Часы!$A$1:$AH$1,0),0),"ТО-"&amp;VLOOKUP($A83,Часы!$A$2:$AH$33,MATCH(P$2,Часы!$A$1:$AH$1,0),0),""),"")</f>
        <v/>
      </c>
      <c r="Q83" s="22" t="str">
        <f>IFERROR(IF(VLOOKUP($A83,Часы!$A$2:$AH$33,MATCH(Q$2,Часы!$A$1:$AH$1,0),0),"ТО-"&amp;VLOOKUP($A83,Часы!$A$2:$AH$33,MATCH(Q$2,Часы!$A$1:$AH$1,0),0),""),"")</f>
        <v/>
      </c>
      <c r="R83" s="23" t="str">
        <f t="shared" si="1"/>
        <v xml:space="preserve"> </v>
      </c>
    </row>
    <row r="84" spans="1:18" x14ac:dyDescent="0.25">
      <c r="A84" s="21" t="str">
        <f t="array" ref="A84">IFERROR(INDEX(Часы!$A$2:$A$33,SMALL(IF(Часы!$AI$2:$AI$33,ROW(Часы!$A$2:$A$33)-1),ROW(Часы!#REF!))),"")</f>
        <v/>
      </c>
      <c r="B84" s="22" t="str">
        <f>IFERROR(IF(VLOOKUP($A84,Часы!$A$2:$AH$33,MATCH(B$2,Часы!$A$1:$AH$1,0),0),"ТО-"&amp;VLOOKUP($A84,Часы!$A$2:$AH$33,MATCH(B$2,Часы!$A$1:$AH$1,0),0),""),"")</f>
        <v/>
      </c>
      <c r="C84" s="22" t="str">
        <f>IFERROR(IF(VLOOKUP($A84,Часы!$A$2:$AH$33,MATCH(C$2,Часы!$A$1:$AH$1,0),0),"ТО-"&amp;VLOOKUP($A84,Часы!$A$2:$AH$33,MATCH(C$2,Часы!$A$1:$AH$1,0),0),""),"")</f>
        <v/>
      </c>
      <c r="D84" s="22" t="str">
        <f>IFERROR(IF(VLOOKUP($A84,Часы!$A$2:$AH$33,MATCH(D$2,Часы!$A$1:$AH$1,0),0),"ТО-"&amp;VLOOKUP($A84,Часы!$A$2:$AH$33,MATCH(D$2,Часы!$A$1:$AH$1,0),0),""),"")</f>
        <v/>
      </c>
      <c r="E84" s="22" t="str">
        <f>IFERROR(IF(VLOOKUP($A84,Часы!$A$2:$AH$33,MATCH(E$2,Часы!$A$1:$AH$1,0),0),"ТО-"&amp;VLOOKUP($A84,Часы!$A$2:$AH$33,MATCH(E$2,Часы!$A$1:$AH$1,0),0),""),"")</f>
        <v/>
      </c>
      <c r="F84" s="22" t="str">
        <f>IFERROR(IF(VLOOKUP($A84,Часы!$A$2:$AH$33,MATCH(F$2,Часы!$A$1:$AH$1,0),0),"ТО-"&amp;VLOOKUP($A84,Часы!$A$2:$AH$33,MATCH(F$2,Часы!$A$1:$AH$1,0),0),""),"")</f>
        <v/>
      </c>
      <c r="G84" s="22" t="str">
        <f>IFERROR(IF(VLOOKUP($A84,Часы!$A$2:$AH$33,MATCH(G$2,Часы!$A$1:$AH$1,0),0),"ТО-"&amp;VLOOKUP($A84,Часы!$A$2:$AH$33,MATCH(G$2,Часы!$A$1:$AH$1,0),0),""),"")</f>
        <v/>
      </c>
      <c r="H84" s="22" t="str">
        <f>IFERROR(IF(VLOOKUP($A84,Часы!$A$2:$AH$33,MATCH(H$2,Часы!$A$1:$AH$1,0),0),"ТО-"&amp;VLOOKUP($A84,Часы!$A$2:$AH$33,MATCH(H$2,Часы!$A$1:$AH$1,0),0),""),"")</f>
        <v/>
      </c>
      <c r="I84" s="22" t="str">
        <f>IFERROR(IF(VLOOKUP($A84,Часы!$A$2:$AH$33,MATCH(I$2,Часы!$A$1:$AH$1,0),0),"ТО-"&amp;VLOOKUP($A84,Часы!$A$2:$AH$33,MATCH(I$2,Часы!$A$1:$AH$1,0),0),""),"")</f>
        <v/>
      </c>
      <c r="J84" s="22" t="str">
        <f>IFERROR(IF(VLOOKUP($A84,Часы!$A$2:$AH$33,MATCH(J$2,Часы!$A$1:$AH$1,0),0),"ТО-"&amp;VLOOKUP($A84,Часы!$A$2:$AH$33,MATCH(J$2,Часы!$A$1:$AH$1,0),0),""),"")</f>
        <v/>
      </c>
      <c r="K84" s="22" t="str">
        <f>IFERROR(IF(VLOOKUP($A84,Часы!$A$2:$AH$33,MATCH(K$2,Часы!$A$1:$AH$1,0),0),"ТО-"&amp;VLOOKUP($A84,Часы!$A$2:$AH$33,MATCH(K$2,Часы!$A$1:$AH$1,0),0),""),"")</f>
        <v/>
      </c>
      <c r="L84" s="22" t="str">
        <f>IFERROR(IF(VLOOKUP($A84,Часы!$A$2:$AH$33,MATCH(L$2,Часы!$A$1:$AH$1,0),0),"ТО-"&amp;VLOOKUP($A84,Часы!$A$2:$AH$33,MATCH(L$2,Часы!$A$1:$AH$1,0),0),""),"")</f>
        <v/>
      </c>
      <c r="M84" s="22" t="str">
        <f>IFERROR(IF(VLOOKUP($A84,Часы!$A$2:$AH$33,MATCH(M$2,Часы!$A$1:$AH$1,0),0),"ТО-"&amp;VLOOKUP($A84,Часы!$A$2:$AH$33,MATCH(M$2,Часы!$A$1:$AH$1,0),0),""),"")</f>
        <v/>
      </c>
      <c r="N84" s="22" t="str">
        <f>IFERROR(IF(VLOOKUP($A84,Часы!$A$2:$AH$33,MATCH(N$2,Часы!$A$1:$AH$1,0),0),"ТО-"&amp;VLOOKUP($A84,Часы!$A$2:$AH$33,MATCH(N$2,Часы!$A$1:$AH$1,0),0),""),"")</f>
        <v/>
      </c>
      <c r="O84" s="22" t="str">
        <f>IFERROR(IF(VLOOKUP($A84,Часы!$A$2:$AH$33,MATCH(O$2,Часы!$A$1:$AH$1,0),0),"ТО-"&amp;VLOOKUP($A84,Часы!$A$2:$AH$33,MATCH(O$2,Часы!$A$1:$AH$1,0),0),""),"")</f>
        <v/>
      </c>
      <c r="P84" s="22" t="str">
        <f>IFERROR(IF(VLOOKUP($A84,Часы!$A$2:$AH$33,MATCH(P$2,Часы!$A$1:$AH$1,0),0),"ТО-"&amp;VLOOKUP($A84,Часы!$A$2:$AH$33,MATCH(P$2,Часы!$A$1:$AH$1,0),0),""),"")</f>
        <v/>
      </c>
      <c r="Q84" s="22" t="str">
        <f>IFERROR(IF(VLOOKUP($A84,Часы!$A$2:$AH$33,MATCH(Q$2,Часы!$A$1:$AH$1,0),0),"ТО-"&amp;VLOOKUP($A84,Часы!$A$2:$AH$33,MATCH(Q$2,Часы!$A$1:$AH$1,0),0),""),"")</f>
        <v/>
      </c>
      <c r="R84" s="23" t="str">
        <f t="shared" si="1"/>
        <v xml:space="preserve"> </v>
      </c>
    </row>
    <row r="85" spans="1:18" x14ac:dyDescent="0.25">
      <c r="A85" s="21" t="str">
        <f t="array" ref="A85">IFERROR(INDEX(Часы!$A$2:$A$33,SMALL(IF(Часы!$AI$2:$AI$33,ROW(Часы!$A$2:$A$33)-1),ROW(Часы!#REF!))),"")</f>
        <v/>
      </c>
      <c r="B85" s="22" t="str">
        <f>IFERROR(IF(VLOOKUP($A85,Часы!$A$2:$AH$33,MATCH(B$2,Часы!$A$1:$AH$1,0),0),"ТО-"&amp;VLOOKUP($A85,Часы!$A$2:$AH$33,MATCH(B$2,Часы!$A$1:$AH$1,0),0),""),"")</f>
        <v/>
      </c>
      <c r="C85" s="22" t="str">
        <f>IFERROR(IF(VLOOKUP($A85,Часы!$A$2:$AH$33,MATCH(C$2,Часы!$A$1:$AH$1,0),0),"ТО-"&amp;VLOOKUP($A85,Часы!$A$2:$AH$33,MATCH(C$2,Часы!$A$1:$AH$1,0),0),""),"")</f>
        <v/>
      </c>
      <c r="D85" s="22" t="str">
        <f>IFERROR(IF(VLOOKUP($A85,Часы!$A$2:$AH$33,MATCH(D$2,Часы!$A$1:$AH$1,0),0),"ТО-"&amp;VLOOKUP($A85,Часы!$A$2:$AH$33,MATCH(D$2,Часы!$A$1:$AH$1,0),0),""),"")</f>
        <v/>
      </c>
      <c r="E85" s="22" t="str">
        <f>IFERROR(IF(VLOOKUP($A85,Часы!$A$2:$AH$33,MATCH(E$2,Часы!$A$1:$AH$1,0),0),"ТО-"&amp;VLOOKUP($A85,Часы!$A$2:$AH$33,MATCH(E$2,Часы!$A$1:$AH$1,0),0),""),"")</f>
        <v/>
      </c>
      <c r="F85" s="22" t="str">
        <f>IFERROR(IF(VLOOKUP($A85,Часы!$A$2:$AH$33,MATCH(F$2,Часы!$A$1:$AH$1,0),0),"ТО-"&amp;VLOOKUP($A85,Часы!$A$2:$AH$33,MATCH(F$2,Часы!$A$1:$AH$1,0),0),""),"")</f>
        <v/>
      </c>
      <c r="G85" s="22" t="str">
        <f>IFERROR(IF(VLOOKUP($A85,Часы!$A$2:$AH$33,MATCH(G$2,Часы!$A$1:$AH$1,0),0),"ТО-"&amp;VLOOKUP($A85,Часы!$A$2:$AH$33,MATCH(G$2,Часы!$A$1:$AH$1,0),0),""),"")</f>
        <v/>
      </c>
      <c r="H85" s="22" t="str">
        <f>IFERROR(IF(VLOOKUP($A85,Часы!$A$2:$AH$33,MATCH(H$2,Часы!$A$1:$AH$1,0),0),"ТО-"&amp;VLOOKUP($A85,Часы!$A$2:$AH$33,MATCH(H$2,Часы!$A$1:$AH$1,0),0),""),"")</f>
        <v/>
      </c>
      <c r="I85" s="22" t="str">
        <f>IFERROR(IF(VLOOKUP($A85,Часы!$A$2:$AH$33,MATCH(I$2,Часы!$A$1:$AH$1,0),0),"ТО-"&amp;VLOOKUP($A85,Часы!$A$2:$AH$33,MATCH(I$2,Часы!$A$1:$AH$1,0),0),""),"")</f>
        <v/>
      </c>
      <c r="J85" s="22" t="str">
        <f>IFERROR(IF(VLOOKUP($A85,Часы!$A$2:$AH$33,MATCH(J$2,Часы!$A$1:$AH$1,0),0),"ТО-"&amp;VLOOKUP($A85,Часы!$A$2:$AH$33,MATCH(J$2,Часы!$A$1:$AH$1,0),0),""),"")</f>
        <v/>
      </c>
      <c r="K85" s="22" t="str">
        <f>IFERROR(IF(VLOOKUP($A85,Часы!$A$2:$AH$33,MATCH(K$2,Часы!$A$1:$AH$1,0),0),"ТО-"&amp;VLOOKUP($A85,Часы!$A$2:$AH$33,MATCH(K$2,Часы!$A$1:$AH$1,0),0),""),"")</f>
        <v/>
      </c>
      <c r="L85" s="22" t="str">
        <f>IFERROR(IF(VLOOKUP($A85,Часы!$A$2:$AH$33,MATCH(L$2,Часы!$A$1:$AH$1,0),0),"ТО-"&amp;VLOOKUP($A85,Часы!$A$2:$AH$33,MATCH(L$2,Часы!$A$1:$AH$1,0),0),""),"")</f>
        <v/>
      </c>
      <c r="M85" s="22" t="str">
        <f>IFERROR(IF(VLOOKUP($A85,Часы!$A$2:$AH$33,MATCH(M$2,Часы!$A$1:$AH$1,0),0),"ТО-"&amp;VLOOKUP($A85,Часы!$A$2:$AH$33,MATCH(M$2,Часы!$A$1:$AH$1,0),0),""),"")</f>
        <v/>
      </c>
      <c r="N85" s="22" t="str">
        <f>IFERROR(IF(VLOOKUP($A85,Часы!$A$2:$AH$33,MATCH(N$2,Часы!$A$1:$AH$1,0),0),"ТО-"&amp;VLOOKUP($A85,Часы!$A$2:$AH$33,MATCH(N$2,Часы!$A$1:$AH$1,0),0),""),"")</f>
        <v/>
      </c>
      <c r="O85" s="22" t="str">
        <f>IFERROR(IF(VLOOKUP($A85,Часы!$A$2:$AH$33,MATCH(O$2,Часы!$A$1:$AH$1,0),0),"ТО-"&amp;VLOOKUP($A85,Часы!$A$2:$AH$33,MATCH(O$2,Часы!$A$1:$AH$1,0),0),""),"")</f>
        <v/>
      </c>
      <c r="P85" s="22" t="str">
        <f>IFERROR(IF(VLOOKUP($A85,Часы!$A$2:$AH$33,MATCH(P$2,Часы!$A$1:$AH$1,0),0),"ТО-"&amp;VLOOKUP($A85,Часы!$A$2:$AH$33,MATCH(P$2,Часы!$A$1:$AH$1,0),0),""),"")</f>
        <v/>
      </c>
      <c r="Q85" s="22" t="str">
        <f>IFERROR(IF(VLOOKUP($A85,Часы!$A$2:$AH$33,MATCH(Q$2,Часы!$A$1:$AH$1,0),0),"ТО-"&amp;VLOOKUP($A85,Часы!$A$2:$AH$33,MATCH(Q$2,Часы!$A$1:$AH$1,0),0),""),"")</f>
        <v/>
      </c>
      <c r="R85" s="23" t="str">
        <f t="shared" si="1"/>
        <v xml:space="preserve"> </v>
      </c>
    </row>
    <row r="86" spans="1:18" x14ac:dyDescent="0.25">
      <c r="A86" s="21" t="str">
        <f t="array" ref="A86">IFERROR(INDEX(Часы!$A$2:$A$33,SMALL(IF(Часы!$AI$2:$AI$33,ROW(Часы!$A$2:$A$33)-1),ROW(Часы!#REF!))),"")</f>
        <v/>
      </c>
      <c r="B86" s="22" t="str">
        <f>IFERROR(IF(VLOOKUP($A86,Часы!$A$2:$AH$33,MATCH(B$2,Часы!$A$1:$AH$1,0),0),"ТО-"&amp;VLOOKUP($A86,Часы!$A$2:$AH$33,MATCH(B$2,Часы!$A$1:$AH$1,0),0),""),"")</f>
        <v/>
      </c>
      <c r="C86" s="22" t="str">
        <f>IFERROR(IF(VLOOKUP($A86,Часы!$A$2:$AH$33,MATCH(C$2,Часы!$A$1:$AH$1,0),0),"ТО-"&amp;VLOOKUP($A86,Часы!$A$2:$AH$33,MATCH(C$2,Часы!$A$1:$AH$1,0),0),""),"")</f>
        <v/>
      </c>
      <c r="D86" s="22" t="str">
        <f>IFERROR(IF(VLOOKUP($A86,Часы!$A$2:$AH$33,MATCH(D$2,Часы!$A$1:$AH$1,0),0),"ТО-"&amp;VLOOKUP($A86,Часы!$A$2:$AH$33,MATCH(D$2,Часы!$A$1:$AH$1,0),0),""),"")</f>
        <v/>
      </c>
      <c r="E86" s="22" t="str">
        <f>IFERROR(IF(VLOOKUP($A86,Часы!$A$2:$AH$33,MATCH(E$2,Часы!$A$1:$AH$1,0),0),"ТО-"&amp;VLOOKUP($A86,Часы!$A$2:$AH$33,MATCH(E$2,Часы!$A$1:$AH$1,0),0),""),"")</f>
        <v/>
      </c>
      <c r="F86" s="22" t="str">
        <f>IFERROR(IF(VLOOKUP($A86,Часы!$A$2:$AH$33,MATCH(F$2,Часы!$A$1:$AH$1,0),0),"ТО-"&amp;VLOOKUP($A86,Часы!$A$2:$AH$33,MATCH(F$2,Часы!$A$1:$AH$1,0),0),""),"")</f>
        <v/>
      </c>
      <c r="G86" s="22" t="str">
        <f>IFERROR(IF(VLOOKUP($A86,Часы!$A$2:$AH$33,MATCH(G$2,Часы!$A$1:$AH$1,0),0),"ТО-"&amp;VLOOKUP($A86,Часы!$A$2:$AH$33,MATCH(G$2,Часы!$A$1:$AH$1,0),0),""),"")</f>
        <v/>
      </c>
      <c r="H86" s="22" t="str">
        <f>IFERROR(IF(VLOOKUP($A86,Часы!$A$2:$AH$33,MATCH(H$2,Часы!$A$1:$AH$1,0),0),"ТО-"&amp;VLOOKUP($A86,Часы!$A$2:$AH$33,MATCH(H$2,Часы!$A$1:$AH$1,0),0),""),"")</f>
        <v/>
      </c>
      <c r="I86" s="22" t="str">
        <f>IFERROR(IF(VLOOKUP($A86,Часы!$A$2:$AH$33,MATCH(I$2,Часы!$A$1:$AH$1,0),0),"ТО-"&amp;VLOOKUP($A86,Часы!$A$2:$AH$33,MATCH(I$2,Часы!$A$1:$AH$1,0),0),""),"")</f>
        <v/>
      </c>
      <c r="J86" s="22" t="str">
        <f>IFERROR(IF(VLOOKUP($A86,Часы!$A$2:$AH$33,MATCH(J$2,Часы!$A$1:$AH$1,0),0),"ТО-"&amp;VLOOKUP($A86,Часы!$A$2:$AH$33,MATCH(J$2,Часы!$A$1:$AH$1,0),0),""),"")</f>
        <v/>
      </c>
      <c r="K86" s="22" t="str">
        <f>IFERROR(IF(VLOOKUP($A86,Часы!$A$2:$AH$33,MATCH(K$2,Часы!$A$1:$AH$1,0),0),"ТО-"&amp;VLOOKUP($A86,Часы!$A$2:$AH$33,MATCH(K$2,Часы!$A$1:$AH$1,0),0),""),"")</f>
        <v/>
      </c>
      <c r="L86" s="22" t="str">
        <f>IFERROR(IF(VLOOKUP($A86,Часы!$A$2:$AH$33,MATCH(L$2,Часы!$A$1:$AH$1,0),0),"ТО-"&amp;VLOOKUP($A86,Часы!$A$2:$AH$33,MATCH(L$2,Часы!$A$1:$AH$1,0),0),""),"")</f>
        <v/>
      </c>
      <c r="M86" s="22" t="str">
        <f>IFERROR(IF(VLOOKUP($A86,Часы!$A$2:$AH$33,MATCH(M$2,Часы!$A$1:$AH$1,0),0),"ТО-"&amp;VLOOKUP($A86,Часы!$A$2:$AH$33,MATCH(M$2,Часы!$A$1:$AH$1,0),0),""),"")</f>
        <v/>
      </c>
      <c r="N86" s="22" t="str">
        <f>IFERROR(IF(VLOOKUP($A86,Часы!$A$2:$AH$33,MATCH(N$2,Часы!$A$1:$AH$1,0),0),"ТО-"&amp;VLOOKUP($A86,Часы!$A$2:$AH$33,MATCH(N$2,Часы!$A$1:$AH$1,0),0),""),"")</f>
        <v/>
      </c>
      <c r="O86" s="22" t="str">
        <f>IFERROR(IF(VLOOKUP($A86,Часы!$A$2:$AH$33,MATCH(O$2,Часы!$A$1:$AH$1,0),0),"ТО-"&amp;VLOOKUP($A86,Часы!$A$2:$AH$33,MATCH(O$2,Часы!$A$1:$AH$1,0),0),""),"")</f>
        <v/>
      </c>
      <c r="P86" s="22" t="str">
        <f>IFERROR(IF(VLOOKUP($A86,Часы!$A$2:$AH$33,MATCH(P$2,Часы!$A$1:$AH$1,0),0),"ТО-"&amp;VLOOKUP($A86,Часы!$A$2:$AH$33,MATCH(P$2,Часы!$A$1:$AH$1,0),0),""),"")</f>
        <v/>
      </c>
      <c r="Q86" s="22" t="str">
        <f>IFERROR(IF(VLOOKUP($A86,Часы!$A$2:$AH$33,MATCH(Q$2,Часы!$A$1:$AH$1,0),0),"ТО-"&amp;VLOOKUP($A86,Часы!$A$2:$AH$33,MATCH(Q$2,Часы!$A$1:$AH$1,0),0),""),"")</f>
        <v/>
      </c>
      <c r="R86" s="23" t="str">
        <f t="shared" si="1"/>
        <v xml:space="preserve"> </v>
      </c>
    </row>
    <row r="87" spans="1:18" x14ac:dyDescent="0.25">
      <c r="A87" s="21" t="str">
        <f t="array" ref="A87">IFERROR(INDEX(Часы!$A$2:$A$33,SMALL(IF(Часы!$AI$2:$AI$33,ROW(Часы!$A$2:$A$33)-1),ROW(Часы!#REF!))),"")</f>
        <v/>
      </c>
      <c r="B87" s="22" t="str">
        <f>IFERROR(IF(VLOOKUP($A87,Часы!$A$2:$AH$33,MATCH(B$2,Часы!$A$1:$AH$1,0),0),"ТО-"&amp;VLOOKUP($A87,Часы!$A$2:$AH$33,MATCH(B$2,Часы!$A$1:$AH$1,0),0),""),"")</f>
        <v/>
      </c>
      <c r="C87" s="22" t="str">
        <f>IFERROR(IF(VLOOKUP($A87,Часы!$A$2:$AH$33,MATCH(C$2,Часы!$A$1:$AH$1,0),0),"ТО-"&amp;VLOOKUP($A87,Часы!$A$2:$AH$33,MATCH(C$2,Часы!$A$1:$AH$1,0),0),""),"")</f>
        <v/>
      </c>
      <c r="D87" s="22" t="str">
        <f>IFERROR(IF(VLOOKUP($A87,Часы!$A$2:$AH$33,MATCH(D$2,Часы!$A$1:$AH$1,0),0),"ТО-"&amp;VLOOKUP($A87,Часы!$A$2:$AH$33,MATCH(D$2,Часы!$A$1:$AH$1,0),0),""),"")</f>
        <v/>
      </c>
      <c r="E87" s="22" t="str">
        <f>IFERROR(IF(VLOOKUP($A87,Часы!$A$2:$AH$33,MATCH(E$2,Часы!$A$1:$AH$1,0),0),"ТО-"&amp;VLOOKUP($A87,Часы!$A$2:$AH$33,MATCH(E$2,Часы!$A$1:$AH$1,0),0),""),"")</f>
        <v/>
      </c>
      <c r="F87" s="22" t="str">
        <f>IFERROR(IF(VLOOKUP($A87,Часы!$A$2:$AH$33,MATCH(F$2,Часы!$A$1:$AH$1,0),0),"ТО-"&amp;VLOOKUP($A87,Часы!$A$2:$AH$33,MATCH(F$2,Часы!$A$1:$AH$1,0),0),""),"")</f>
        <v/>
      </c>
      <c r="G87" s="22" t="str">
        <f>IFERROR(IF(VLOOKUP($A87,Часы!$A$2:$AH$33,MATCH(G$2,Часы!$A$1:$AH$1,0),0),"ТО-"&amp;VLOOKUP($A87,Часы!$A$2:$AH$33,MATCH(G$2,Часы!$A$1:$AH$1,0),0),""),"")</f>
        <v/>
      </c>
      <c r="H87" s="22" t="str">
        <f>IFERROR(IF(VLOOKUP($A87,Часы!$A$2:$AH$33,MATCH(H$2,Часы!$A$1:$AH$1,0),0),"ТО-"&amp;VLOOKUP($A87,Часы!$A$2:$AH$33,MATCH(H$2,Часы!$A$1:$AH$1,0),0),""),"")</f>
        <v/>
      </c>
      <c r="I87" s="22" t="str">
        <f>IFERROR(IF(VLOOKUP($A87,Часы!$A$2:$AH$33,MATCH(I$2,Часы!$A$1:$AH$1,0),0),"ТО-"&amp;VLOOKUP($A87,Часы!$A$2:$AH$33,MATCH(I$2,Часы!$A$1:$AH$1,0),0),""),"")</f>
        <v/>
      </c>
      <c r="J87" s="22" t="str">
        <f>IFERROR(IF(VLOOKUP($A87,Часы!$A$2:$AH$33,MATCH(J$2,Часы!$A$1:$AH$1,0),0),"ТО-"&amp;VLOOKUP($A87,Часы!$A$2:$AH$33,MATCH(J$2,Часы!$A$1:$AH$1,0),0),""),"")</f>
        <v/>
      </c>
      <c r="K87" s="22" t="str">
        <f>IFERROR(IF(VLOOKUP($A87,Часы!$A$2:$AH$33,MATCH(K$2,Часы!$A$1:$AH$1,0),0),"ТО-"&amp;VLOOKUP($A87,Часы!$A$2:$AH$33,MATCH(K$2,Часы!$A$1:$AH$1,0),0),""),"")</f>
        <v/>
      </c>
      <c r="L87" s="22" t="str">
        <f>IFERROR(IF(VLOOKUP($A87,Часы!$A$2:$AH$33,MATCH(L$2,Часы!$A$1:$AH$1,0),0),"ТО-"&amp;VLOOKUP($A87,Часы!$A$2:$AH$33,MATCH(L$2,Часы!$A$1:$AH$1,0),0),""),"")</f>
        <v/>
      </c>
      <c r="M87" s="22" t="str">
        <f>IFERROR(IF(VLOOKUP($A87,Часы!$A$2:$AH$33,MATCH(M$2,Часы!$A$1:$AH$1,0),0),"ТО-"&amp;VLOOKUP($A87,Часы!$A$2:$AH$33,MATCH(M$2,Часы!$A$1:$AH$1,0),0),""),"")</f>
        <v/>
      </c>
      <c r="N87" s="22" t="str">
        <f>IFERROR(IF(VLOOKUP($A87,Часы!$A$2:$AH$33,MATCH(N$2,Часы!$A$1:$AH$1,0),0),"ТО-"&amp;VLOOKUP($A87,Часы!$A$2:$AH$33,MATCH(N$2,Часы!$A$1:$AH$1,0),0),""),"")</f>
        <v/>
      </c>
      <c r="O87" s="22" t="str">
        <f>IFERROR(IF(VLOOKUP($A87,Часы!$A$2:$AH$33,MATCH(O$2,Часы!$A$1:$AH$1,0),0),"ТО-"&amp;VLOOKUP($A87,Часы!$A$2:$AH$33,MATCH(O$2,Часы!$A$1:$AH$1,0),0),""),"")</f>
        <v/>
      </c>
      <c r="P87" s="22" t="str">
        <f>IFERROR(IF(VLOOKUP($A87,Часы!$A$2:$AH$33,MATCH(P$2,Часы!$A$1:$AH$1,0),0),"ТО-"&amp;VLOOKUP($A87,Часы!$A$2:$AH$33,MATCH(P$2,Часы!$A$1:$AH$1,0),0),""),"")</f>
        <v/>
      </c>
      <c r="Q87" s="22" t="str">
        <f>IFERROR(IF(VLOOKUP($A87,Часы!$A$2:$AH$33,MATCH(Q$2,Часы!$A$1:$AH$1,0),0),"ТО-"&amp;VLOOKUP($A87,Часы!$A$2:$AH$33,MATCH(Q$2,Часы!$A$1:$AH$1,0),0),""),"")</f>
        <v/>
      </c>
      <c r="R87" s="23" t="str">
        <f t="shared" si="1"/>
        <v xml:space="preserve"> </v>
      </c>
    </row>
    <row r="88" spans="1:18" x14ac:dyDescent="0.25">
      <c r="A88" s="21" t="str">
        <f t="array" ref="A88">IFERROR(INDEX(Часы!$A$2:$A$33,SMALL(IF(Часы!$AI$2:$AI$33,ROW(Часы!$A$2:$A$33)-1),ROW(Часы!#REF!))),"")</f>
        <v/>
      </c>
      <c r="B88" s="22" t="str">
        <f>IFERROR(IF(VLOOKUP($A88,Часы!$A$2:$AH$33,MATCH(B$2,Часы!$A$1:$AH$1,0),0),"ТО-"&amp;VLOOKUP($A88,Часы!$A$2:$AH$33,MATCH(B$2,Часы!$A$1:$AH$1,0),0),""),"")</f>
        <v/>
      </c>
      <c r="C88" s="22" t="str">
        <f>IFERROR(IF(VLOOKUP($A88,Часы!$A$2:$AH$33,MATCH(C$2,Часы!$A$1:$AH$1,0),0),"ТО-"&amp;VLOOKUP($A88,Часы!$A$2:$AH$33,MATCH(C$2,Часы!$A$1:$AH$1,0),0),""),"")</f>
        <v/>
      </c>
      <c r="D88" s="22" t="str">
        <f>IFERROR(IF(VLOOKUP($A88,Часы!$A$2:$AH$33,MATCH(D$2,Часы!$A$1:$AH$1,0),0),"ТО-"&amp;VLOOKUP($A88,Часы!$A$2:$AH$33,MATCH(D$2,Часы!$A$1:$AH$1,0),0),""),"")</f>
        <v/>
      </c>
      <c r="E88" s="22" t="str">
        <f>IFERROR(IF(VLOOKUP($A88,Часы!$A$2:$AH$33,MATCH(E$2,Часы!$A$1:$AH$1,0),0),"ТО-"&amp;VLOOKUP($A88,Часы!$A$2:$AH$33,MATCH(E$2,Часы!$A$1:$AH$1,0),0),""),"")</f>
        <v/>
      </c>
      <c r="F88" s="22" t="str">
        <f>IFERROR(IF(VLOOKUP($A88,Часы!$A$2:$AH$33,MATCH(F$2,Часы!$A$1:$AH$1,0),0),"ТО-"&amp;VLOOKUP($A88,Часы!$A$2:$AH$33,MATCH(F$2,Часы!$A$1:$AH$1,0),0),""),"")</f>
        <v/>
      </c>
      <c r="G88" s="22" t="str">
        <f>IFERROR(IF(VLOOKUP($A88,Часы!$A$2:$AH$33,MATCH(G$2,Часы!$A$1:$AH$1,0),0),"ТО-"&amp;VLOOKUP($A88,Часы!$A$2:$AH$33,MATCH(G$2,Часы!$A$1:$AH$1,0),0),""),"")</f>
        <v/>
      </c>
      <c r="H88" s="22" t="str">
        <f>IFERROR(IF(VLOOKUP($A88,Часы!$A$2:$AH$33,MATCH(H$2,Часы!$A$1:$AH$1,0),0),"ТО-"&amp;VLOOKUP($A88,Часы!$A$2:$AH$33,MATCH(H$2,Часы!$A$1:$AH$1,0),0),""),"")</f>
        <v/>
      </c>
      <c r="I88" s="22" t="str">
        <f>IFERROR(IF(VLOOKUP($A88,Часы!$A$2:$AH$33,MATCH(I$2,Часы!$A$1:$AH$1,0),0),"ТО-"&amp;VLOOKUP($A88,Часы!$A$2:$AH$33,MATCH(I$2,Часы!$A$1:$AH$1,0),0),""),"")</f>
        <v/>
      </c>
      <c r="J88" s="22" t="str">
        <f>IFERROR(IF(VLOOKUP($A88,Часы!$A$2:$AH$33,MATCH(J$2,Часы!$A$1:$AH$1,0),0),"ТО-"&amp;VLOOKUP($A88,Часы!$A$2:$AH$33,MATCH(J$2,Часы!$A$1:$AH$1,0),0),""),"")</f>
        <v/>
      </c>
      <c r="K88" s="22" t="str">
        <f>IFERROR(IF(VLOOKUP($A88,Часы!$A$2:$AH$33,MATCH(K$2,Часы!$A$1:$AH$1,0),0),"ТО-"&amp;VLOOKUP($A88,Часы!$A$2:$AH$33,MATCH(K$2,Часы!$A$1:$AH$1,0),0),""),"")</f>
        <v/>
      </c>
      <c r="L88" s="22" t="str">
        <f>IFERROR(IF(VLOOKUP($A88,Часы!$A$2:$AH$33,MATCH(L$2,Часы!$A$1:$AH$1,0),0),"ТО-"&amp;VLOOKUP($A88,Часы!$A$2:$AH$33,MATCH(L$2,Часы!$A$1:$AH$1,0),0),""),"")</f>
        <v/>
      </c>
      <c r="M88" s="22" t="str">
        <f>IFERROR(IF(VLOOKUP($A88,Часы!$A$2:$AH$33,MATCH(M$2,Часы!$A$1:$AH$1,0),0),"ТО-"&amp;VLOOKUP($A88,Часы!$A$2:$AH$33,MATCH(M$2,Часы!$A$1:$AH$1,0),0),""),"")</f>
        <v/>
      </c>
      <c r="N88" s="22" t="str">
        <f>IFERROR(IF(VLOOKUP($A88,Часы!$A$2:$AH$33,MATCH(N$2,Часы!$A$1:$AH$1,0),0),"ТО-"&amp;VLOOKUP($A88,Часы!$A$2:$AH$33,MATCH(N$2,Часы!$A$1:$AH$1,0),0),""),"")</f>
        <v/>
      </c>
      <c r="O88" s="22" t="str">
        <f>IFERROR(IF(VLOOKUP($A88,Часы!$A$2:$AH$33,MATCH(O$2,Часы!$A$1:$AH$1,0),0),"ТО-"&amp;VLOOKUP($A88,Часы!$A$2:$AH$33,MATCH(O$2,Часы!$A$1:$AH$1,0),0),""),"")</f>
        <v/>
      </c>
      <c r="P88" s="22" t="str">
        <f>IFERROR(IF(VLOOKUP($A88,Часы!$A$2:$AH$33,MATCH(P$2,Часы!$A$1:$AH$1,0),0),"ТО-"&amp;VLOOKUP($A88,Часы!$A$2:$AH$33,MATCH(P$2,Часы!$A$1:$AH$1,0),0),""),"")</f>
        <v/>
      </c>
      <c r="Q88" s="22" t="str">
        <f>IFERROR(IF(VLOOKUP($A88,Часы!$A$2:$AH$33,MATCH(Q$2,Часы!$A$1:$AH$1,0),0),"ТО-"&amp;VLOOKUP($A88,Часы!$A$2:$AH$33,MATCH(Q$2,Часы!$A$1:$AH$1,0),0),""),"")</f>
        <v/>
      </c>
      <c r="R88" s="23" t="str">
        <f t="shared" si="1"/>
        <v xml:space="preserve"> </v>
      </c>
    </row>
    <row r="89" spans="1:18" x14ac:dyDescent="0.25">
      <c r="A89" s="21" t="str">
        <f t="array" ref="A89">IFERROR(INDEX(Часы!$A$2:$A$33,SMALL(IF(Часы!$AI$2:$AI$33,ROW(Часы!$A$2:$A$33)-1),ROW(Часы!#REF!))),"")</f>
        <v/>
      </c>
      <c r="B89" s="22" t="str">
        <f>IFERROR(IF(VLOOKUP($A89,Часы!$A$2:$AH$33,MATCH(B$2,Часы!$A$1:$AH$1,0),0),"ТО-"&amp;VLOOKUP($A89,Часы!$A$2:$AH$33,MATCH(B$2,Часы!$A$1:$AH$1,0),0),""),"")</f>
        <v/>
      </c>
      <c r="C89" s="22" t="str">
        <f>IFERROR(IF(VLOOKUP($A89,Часы!$A$2:$AH$33,MATCH(C$2,Часы!$A$1:$AH$1,0),0),"ТО-"&amp;VLOOKUP($A89,Часы!$A$2:$AH$33,MATCH(C$2,Часы!$A$1:$AH$1,0),0),""),"")</f>
        <v/>
      </c>
      <c r="D89" s="22" t="str">
        <f>IFERROR(IF(VLOOKUP($A89,Часы!$A$2:$AH$33,MATCH(D$2,Часы!$A$1:$AH$1,0),0),"ТО-"&amp;VLOOKUP($A89,Часы!$A$2:$AH$33,MATCH(D$2,Часы!$A$1:$AH$1,0),0),""),"")</f>
        <v/>
      </c>
      <c r="E89" s="22" t="str">
        <f>IFERROR(IF(VLOOKUP($A89,Часы!$A$2:$AH$33,MATCH(E$2,Часы!$A$1:$AH$1,0),0),"ТО-"&amp;VLOOKUP($A89,Часы!$A$2:$AH$33,MATCH(E$2,Часы!$A$1:$AH$1,0),0),""),"")</f>
        <v/>
      </c>
      <c r="F89" s="22" t="str">
        <f>IFERROR(IF(VLOOKUP($A89,Часы!$A$2:$AH$33,MATCH(F$2,Часы!$A$1:$AH$1,0),0),"ТО-"&amp;VLOOKUP($A89,Часы!$A$2:$AH$33,MATCH(F$2,Часы!$A$1:$AH$1,0),0),""),"")</f>
        <v/>
      </c>
      <c r="G89" s="22" t="str">
        <f>IFERROR(IF(VLOOKUP($A89,Часы!$A$2:$AH$33,MATCH(G$2,Часы!$A$1:$AH$1,0),0),"ТО-"&amp;VLOOKUP($A89,Часы!$A$2:$AH$33,MATCH(G$2,Часы!$A$1:$AH$1,0),0),""),"")</f>
        <v/>
      </c>
      <c r="H89" s="22" t="str">
        <f>IFERROR(IF(VLOOKUP($A89,Часы!$A$2:$AH$33,MATCH(H$2,Часы!$A$1:$AH$1,0),0),"ТО-"&amp;VLOOKUP($A89,Часы!$A$2:$AH$33,MATCH(H$2,Часы!$A$1:$AH$1,0),0),""),"")</f>
        <v/>
      </c>
      <c r="I89" s="22" t="str">
        <f>IFERROR(IF(VLOOKUP($A89,Часы!$A$2:$AH$33,MATCH(I$2,Часы!$A$1:$AH$1,0),0),"ТО-"&amp;VLOOKUP($A89,Часы!$A$2:$AH$33,MATCH(I$2,Часы!$A$1:$AH$1,0),0),""),"")</f>
        <v/>
      </c>
      <c r="J89" s="22" t="str">
        <f>IFERROR(IF(VLOOKUP($A89,Часы!$A$2:$AH$33,MATCH(J$2,Часы!$A$1:$AH$1,0),0),"ТО-"&amp;VLOOKUP($A89,Часы!$A$2:$AH$33,MATCH(J$2,Часы!$A$1:$AH$1,0),0),""),"")</f>
        <v/>
      </c>
      <c r="K89" s="22" t="str">
        <f>IFERROR(IF(VLOOKUP($A89,Часы!$A$2:$AH$33,MATCH(K$2,Часы!$A$1:$AH$1,0),0),"ТО-"&amp;VLOOKUP($A89,Часы!$A$2:$AH$33,MATCH(K$2,Часы!$A$1:$AH$1,0),0),""),"")</f>
        <v/>
      </c>
      <c r="L89" s="22" t="str">
        <f>IFERROR(IF(VLOOKUP($A89,Часы!$A$2:$AH$33,MATCH(L$2,Часы!$A$1:$AH$1,0),0),"ТО-"&amp;VLOOKUP($A89,Часы!$A$2:$AH$33,MATCH(L$2,Часы!$A$1:$AH$1,0),0),""),"")</f>
        <v/>
      </c>
      <c r="M89" s="22" t="str">
        <f>IFERROR(IF(VLOOKUP($A89,Часы!$A$2:$AH$33,MATCH(M$2,Часы!$A$1:$AH$1,0),0),"ТО-"&amp;VLOOKUP($A89,Часы!$A$2:$AH$33,MATCH(M$2,Часы!$A$1:$AH$1,0),0),""),"")</f>
        <v/>
      </c>
      <c r="N89" s="22" t="str">
        <f>IFERROR(IF(VLOOKUP($A89,Часы!$A$2:$AH$33,MATCH(N$2,Часы!$A$1:$AH$1,0),0),"ТО-"&amp;VLOOKUP($A89,Часы!$A$2:$AH$33,MATCH(N$2,Часы!$A$1:$AH$1,0),0),""),"")</f>
        <v/>
      </c>
      <c r="O89" s="22" t="str">
        <f>IFERROR(IF(VLOOKUP($A89,Часы!$A$2:$AH$33,MATCH(O$2,Часы!$A$1:$AH$1,0),0),"ТО-"&amp;VLOOKUP($A89,Часы!$A$2:$AH$33,MATCH(O$2,Часы!$A$1:$AH$1,0),0),""),"")</f>
        <v/>
      </c>
      <c r="P89" s="22" t="str">
        <f>IFERROR(IF(VLOOKUP($A89,Часы!$A$2:$AH$33,MATCH(P$2,Часы!$A$1:$AH$1,0),0),"ТО-"&amp;VLOOKUP($A89,Часы!$A$2:$AH$33,MATCH(P$2,Часы!$A$1:$AH$1,0),0),""),"")</f>
        <v/>
      </c>
      <c r="Q89" s="22" t="str">
        <f>IFERROR(IF(VLOOKUP($A89,Часы!$A$2:$AH$33,MATCH(Q$2,Часы!$A$1:$AH$1,0),0),"ТО-"&amp;VLOOKUP($A89,Часы!$A$2:$AH$33,MATCH(Q$2,Часы!$A$1:$AH$1,0),0),""),"")</f>
        <v/>
      </c>
      <c r="R89" s="23" t="str">
        <f t="shared" si="1"/>
        <v xml:space="preserve"> </v>
      </c>
    </row>
    <row r="90" spans="1:18" x14ac:dyDescent="0.25">
      <c r="A90" s="21" t="str">
        <f t="array" ref="A90">IFERROR(INDEX(Часы!$A$2:$A$33,SMALL(IF(Часы!$AI$2:$AI$33,ROW(Часы!$A$2:$A$33)-1),ROW(Часы!#REF!))),"")</f>
        <v/>
      </c>
      <c r="B90" s="22" t="str">
        <f>IFERROR(IF(VLOOKUP($A90,Часы!$A$2:$AH$33,MATCH(B$2,Часы!$A$1:$AH$1,0),0),"ТО-"&amp;VLOOKUP($A90,Часы!$A$2:$AH$33,MATCH(B$2,Часы!$A$1:$AH$1,0),0),""),"")</f>
        <v/>
      </c>
      <c r="C90" s="22" t="str">
        <f>IFERROR(IF(VLOOKUP($A90,Часы!$A$2:$AH$33,MATCH(C$2,Часы!$A$1:$AH$1,0),0),"ТО-"&amp;VLOOKUP($A90,Часы!$A$2:$AH$33,MATCH(C$2,Часы!$A$1:$AH$1,0),0),""),"")</f>
        <v/>
      </c>
      <c r="D90" s="22" t="str">
        <f>IFERROR(IF(VLOOKUP($A90,Часы!$A$2:$AH$33,MATCH(D$2,Часы!$A$1:$AH$1,0),0),"ТО-"&amp;VLOOKUP($A90,Часы!$A$2:$AH$33,MATCH(D$2,Часы!$A$1:$AH$1,0),0),""),"")</f>
        <v/>
      </c>
      <c r="E90" s="22" t="str">
        <f>IFERROR(IF(VLOOKUP($A90,Часы!$A$2:$AH$33,MATCH(E$2,Часы!$A$1:$AH$1,0),0),"ТО-"&amp;VLOOKUP($A90,Часы!$A$2:$AH$33,MATCH(E$2,Часы!$A$1:$AH$1,0),0),""),"")</f>
        <v/>
      </c>
      <c r="F90" s="22" t="str">
        <f>IFERROR(IF(VLOOKUP($A90,Часы!$A$2:$AH$33,MATCH(F$2,Часы!$A$1:$AH$1,0),0),"ТО-"&amp;VLOOKUP($A90,Часы!$A$2:$AH$33,MATCH(F$2,Часы!$A$1:$AH$1,0),0),""),"")</f>
        <v/>
      </c>
      <c r="G90" s="22" t="str">
        <f>IFERROR(IF(VLOOKUP($A90,Часы!$A$2:$AH$33,MATCH(G$2,Часы!$A$1:$AH$1,0),0),"ТО-"&amp;VLOOKUP($A90,Часы!$A$2:$AH$33,MATCH(G$2,Часы!$A$1:$AH$1,0),0),""),"")</f>
        <v/>
      </c>
      <c r="H90" s="22" t="str">
        <f>IFERROR(IF(VLOOKUP($A90,Часы!$A$2:$AH$33,MATCH(H$2,Часы!$A$1:$AH$1,0),0),"ТО-"&amp;VLOOKUP($A90,Часы!$A$2:$AH$33,MATCH(H$2,Часы!$A$1:$AH$1,0),0),""),"")</f>
        <v/>
      </c>
      <c r="I90" s="22" t="str">
        <f>IFERROR(IF(VLOOKUP($A90,Часы!$A$2:$AH$33,MATCH(I$2,Часы!$A$1:$AH$1,0),0),"ТО-"&amp;VLOOKUP($A90,Часы!$A$2:$AH$33,MATCH(I$2,Часы!$A$1:$AH$1,0),0),""),"")</f>
        <v/>
      </c>
      <c r="J90" s="22" t="str">
        <f>IFERROR(IF(VLOOKUP($A90,Часы!$A$2:$AH$33,MATCH(J$2,Часы!$A$1:$AH$1,0),0),"ТО-"&amp;VLOOKUP($A90,Часы!$A$2:$AH$33,MATCH(J$2,Часы!$A$1:$AH$1,0),0),""),"")</f>
        <v/>
      </c>
      <c r="K90" s="22" t="str">
        <f>IFERROR(IF(VLOOKUP($A90,Часы!$A$2:$AH$33,MATCH(K$2,Часы!$A$1:$AH$1,0),0),"ТО-"&amp;VLOOKUP($A90,Часы!$A$2:$AH$33,MATCH(K$2,Часы!$A$1:$AH$1,0),0),""),"")</f>
        <v/>
      </c>
      <c r="L90" s="22" t="str">
        <f>IFERROR(IF(VLOOKUP($A90,Часы!$A$2:$AH$33,MATCH(L$2,Часы!$A$1:$AH$1,0),0),"ТО-"&amp;VLOOKUP($A90,Часы!$A$2:$AH$33,MATCH(L$2,Часы!$A$1:$AH$1,0),0),""),"")</f>
        <v/>
      </c>
      <c r="M90" s="22" t="str">
        <f>IFERROR(IF(VLOOKUP($A90,Часы!$A$2:$AH$33,MATCH(M$2,Часы!$A$1:$AH$1,0),0),"ТО-"&amp;VLOOKUP($A90,Часы!$A$2:$AH$33,MATCH(M$2,Часы!$A$1:$AH$1,0),0),""),"")</f>
        <v/>
      </c>
      <c r="N90" s="22" t="str">
        <f>IFERROR(IF(VLOOKUP($A90,Часы!$A$2:$AH$33,MATCH(N$2,Часы!$A$1:$AH$1,0),0),"ТО-"&amp;VLOOKUP($A90,Часы!$A$2:$AH$33,MATCH(N$2,Часы!$A$1:$AH$1,0),0),""),"")</f>
        <v/>
      </c>
      <c r="O90" s="22" t="str">
        <f>IFERROR(IF(VLOOKUP($A90,Часы!$A$2:$AH$33,MATCH(O$2,Часы!$A$1:$AH$1,0),0),"ТО-"&amp;VLOOKUP($A90,Часы!$A$2:$AH$33,MATCH(O$2,Часы!$A$1:$AH$1,0),0),""),"")</f>
        <v/>
      </c>
      <c r="P90" s="22" t="str">
        <f>IFERROR(IF(VLOOKUP($A90,Часы!$A$2:$AH$33,MATCH(P$2,Часы!$A$1:$AH$1,0),0),"ТО-"&amp;VLOOKUP($A90,Часы!$A$2:$AH$33,MATCH(P$2,Часы!$A$1:$AH$1,0),0),""),"")</f>
        <v/>
      </c>
      <c r="Q90" s="22" t="str">
        <f>IFERROR(IF(VLOOKUP($A90,Часы!$A$2:$AH$33,MATCH(Q$2,Часы!$A$1:$AH$1,0),0),"ТО-"&amp;VLOOKUP($A90,Часы!$A$2:$AH$33,MATCH(Q$2,Часы!$A$1:$AH$1,0),0),""),"")</f>
        <v/>
      </c>
      <c r="R90" s="23" t="str">
        <f t="shared" si="1"/>
        <v xml:space="preserve"> </v>
      </c>
    </row>
    <row r="91" spans="1:18" x14ac:dyDescent="0.25">
      <c r="A91" s="21" t="str">
        <f t="array" ref="A91">IFERROR(INDEX(Часы!$A$2:$A$33,SMALL(IF(Часы!$AI$2:$AI$33,ROW(Часы!$A$2:$A$33)-1),ROW(Часы!#REF!))),"")</f>
        <v/>
      </c>
      <c r="B91" s="22" t="str">
        <f>IFERROR(IF(VLOOKUP($A91,Часы!$A$2:$AH$33,MATCH(B$2,Часы!$A$1:$AH$1,0),0),"ТО-"&amp;VLOOKUP($A91,Часы!$A$2:$AH$33,MATCH(B$2,Часы!$A$1:$AH$1,0),0),""),"")</f>
        <v/>
      </c>
      <c r="C91" s="22" t="str">
        <f>IFERROR(IF(VLOOKUP($A91,Часы!$A$2:$AH$33,MATCH(C$2,Часы!$A$1:$AH$1,0),0),"ТО-"&amp;VLOOKUP($A91,Часы!$A$2:$AH$33,MATCH(C$2,Часы!$A$1:$AH$1,0),0),""),"")</f>
        <v/>
      </c>
      <c r="D91" s="22" t="str">
        <f>IFERROR(IF(VLOOKUP($A91,Часы!$A$2:$AH$33,MATCH(D$2,Часы!$A$1:$AH$1,0),0),"ТО-"&amp;VLOOKUP($A91,Часы!$A$2:$AH$33,MATCH(D$2,Часы!$A$1:$AH$1,0),0),""),"")</f>
        <v/>
      </c>
      <c r="E91" s="22" t="str">
        <f>IFERROR(IF(VLOOKUP($A91,Часы!$A$2:$AH$33,MATCH(E$2,Часы!$A$1:$AH$1,0),0),"ТО-"&amp;VLOOKUP($A91,Часы!$A$2:$AH$33,MATCH(E$2,Часы!$A$1:$AH$1,0),0),""),"")</f>
        <v/>
      </c>
      <c r="F91" s="22" t="str">
        <f>IFERROR(IF(VLOOKUP($A91,Часы!$A$2:$AH$33,MATCH(F$2,Часы!$A$1:$AH$1,0),0),"ТО-"&amp;VLOOKUP($A91,Часы!$A$2:$AH$33,MATCH(F$2,Часы!$A$1:$AH$1,0),0),""),"")</f>
        <v/>
      </c>
      <c r="G91" s="22" t="str">
        <f>IFERROR(IF(VLOOKUP($A91,Часы!$A$2:$AH$33,MATCH(G$2,Часы!$A$1:$AH$1,0),0),"ТО-"&amp;VLOOKUP($A91,Часы!$A$2:$AH$33,MATCH(G$2,Часы!$A$1:$AH$1,0),0),""),"")</f>
        <v/>
      </c>
      <c r="H91" s="22" t="str">
        <f>IFERROR(IF(VLOOKUP($A91,Часы!$A$2:$AH$33,MATCH(H$2,Часы!$A$1:$AH$1,0),0),"ТО-"&amp;VLOOKUP($A91,Часы!$A$2:$AH$33,MATCH(H$2,Часы!$A$1:$AH$1,0),0),""),"")</f>
        <v/>
      </c>
      <c r="I91" s="22" t="str">
        <f>IFERROR(IF(VLOOKUP($A91,Часы!$A$2:$AH$33,MATCH(I$2,Часы!$A$1:$AH$1,0),0),"ТО-"&amp;VLOOKUP($A91,Часы!$A$2:$AH$33,MATCH(I$2,Часы!$A$1:$AH$1,0),0),""),"")</f>
        <v/>
      </c>
      <c r="J91" s="22" t="str">
        <f>IFERROR(IF(VLOOKUP($A91,Часы!$A$2:$AH$33,MATCH(J$2,Часы!$A$1:$AH$1,0),0),"ТО-"&amp;VLOOKUP($A91,Часы!$A$2:$AH$33,MATCH(J$2,Часы!$A$1:$AH$1,0),0),""),"")</f>
        <v/>
      </c>
      <c r="K91" s="22" t="str">
        <f>IFERROR(IF(VLOOKUP($A91,Часы!$A$2:$AH$33,MATCH(K$2,Часы!$A$1:$AH$1,0),0),"ТО-"&amp;VLOOKUP($A91,Часы!$A$2:$AH$33,MATCH(K$2,Часы!$A$1:$AH$1,0),0),""),"")</f>
        <v/>
      </c>
      <c r="L91" s="22" t="str">
        <f>IFERROR(IF(VLOOKUP($A91,Часы!$A$2:$AH$33,MATCH(L$2,Часы!$A$1:$AH$1,0),0),"ТО-"&amp;VLOOKUP($A91,Часы!$A$2:$AH$33,MATCH(L$2,Часы!$A$1:$AH$1,0),0),""),"")</f>
        <v/>
      </c>
      <c r="M91" s="22" t="str">
        <f>IFERROR(IF(VLOOKUP($A91,Часы!$A$2:$AH$33,MATCH(M$2,Часы!$A$1:$AH$1,0),0),"ТО-"&amp;VLOOKUP($A91,Часы!$A$2:$AH$33,MATCH(M$2,Часы!$A$1:$AH$1,0),0),""),"")</f>
        <v/>
      </c>
      <c r="N91" s="22" t="str">
        <f>IFERROR(IF(VLOOKUP($A91,Часы!$A$2:$AH$33,MATCH(N$2,Часы!$A$1:$AH$1,0),0),"ТО-"&amp;VLOOKUP($A91,Часы!$A$2:$AH$33,MATCH(N$2,Часы!$A$1:$AH$1,0),0),""),"")</f>
        <v/>
      </c>
      <c r="O91" s="22" t="str">
        <f>IFERROR(IF(VLOOKUP($A91,Часы!$A$2:$AH$33,MATCH(O$2,Часы!$A$1:$AH$1,0),0),"ТО-"&amp;VLOOKUP($A91,Часы!$A$2:$AH$33,MATCH(O$2,Часы!$A$1:$AH$1,0),0),""),"")</f>
        <v/>
      </c>
      <c r="P91" s="22" t="str">
        <f>IFERROR(IF(VLOOKUP($A91,Часы!$A$2:$AH$33,MATCH(P$2,Часы!$A$1:$AH$1,0),0),"ТО-"&amp;VLOOKUP($A91,Часы!$A$2:$AH$33,MATCH(P$2,Часы!$A$1:$AH$1,0),0),""),"")</f>
        <v/>
      </c>
      <c r="Q91" s="22" t="str">
        <f>IFERROR(IF(VLOOKUP($A91,Часы!$A$2:$AH$33,MATCH(Q$2,Часы!$A$1:$AH$1,0),0),"ТО-"&amp;VLOOKUP($A91,Часы!$A$2:$AH$33,MATCH(Q$2,Часы!$A$1:$AH$1,0),0),""),"")</f>
        <v/>
      </c>
      <c r="R91" s="23" t="str">
        <f t="shared" si="1"/>
        <v xml:space="preserve"> </v>
      </c>
    </row>
    <row r="92" spans="1:18" x14ac:dyDescent="0.25">
      <c r="A92" s="21" t="str">
        <f t="array" ref="A92">IFERROR(INDEX(Часы!$A$2:$A$33,SMALL(IF(Часы!$AI$2:$AI$33,ROW(Часы!$A$2:$A$33)-1),ROW(Часы!#REF!))),"")</f>
        <v/>
      </c>
      <c r="B92" s="22" t="str">
        <f>IFERROR(IF(VLOOKUP($A92,Часы!$A$2:$AH$33,MATCH(B$2,Часы!$A$1:$AH$1,0),0),"ТО-"&amp;VLOOKUP($A92,Часы!$A$2:$AH$33,MATCH(B$2,Часы!$A$1:$AH$1,0),0),""),"")</f>
        <v/>
      </c>
      <c r="C92" s="22" t="str">
        <f>IFERROR(IF(VLOOKUP($A92,Часы!$A$2:$AH$33,MATCH(C$2,Часы!$A$1:$AH$1,0),0),"ТО-"&amp;VLOOKUP($A92,Часы!$A$2:$AH$33,MATCH(C$2,Часы!$A$1:$AH$1,0),0),""),"")</f>
        <v/>
      </c>
      <c r="D92" s="22" t="str">
        <f>IFERROR(IF(VLOOKUP($A92,Часы!$A$2:$AH$33,MATCH(D$2,Часы!$A$1:$AH$1,0),0),"ТО-"&amp;VLOOKUP($A92,Часы!$A$2:$AH$33,MATCH(D$2,Часы!$A$1:$AH$1,0),0),""),"")</f>
        <v/>
      </c>
      <c r="E92" s="22" t="str">
        <f>IFERROR(IF(VLOOKUP($A92,Часы!$A$2:$AH$33,MATCH(E$2,Часы!$A$1:$AH$1,0),0),"ТО-"&amp;VLOOKUP($A92,Часы!$A$2:$AH$33,MATCH(E$2,Часы!$A$1:$AH$1,0),0),""),"")</f>
        <v/>
      </c>
      <c r="F92" s="22" t="str">
        <f>IFERROR(IF(VLOOKUP($A92,Часы!$A$2:$AH$33,MATCH(F$2,Часы!$A$1:$AH$1,0),0),"ТО-"&amp;VLOOKUP($A92,Часы!$A$2:$AH$33,MATCH(F$2,Часы!$A$1:$AH$1,0),0),""),"")</f>
        <v/>
      </c>
      <c r="G92" s="22" t="str">
        <f>IFERROR(IF(VLOOKUP($A92,Часы!$A$2:$AH$33,MATCH(G$2,Часы!$A$1:$AH$1,0),0),"ТО-"&amp;VLOOKUP($A92,Часы!$A$2:$AH$33,MATCH(G$2,Часы!$A$1:$AH$1,0),0),""),"")</f>
        <v/>
      </c>
      <c r="H92" s="22" t="str">
        <f>IFERROR(IF(VLOOKUP($A92,Часы!$A$2:$AH$33,MATCH(H$2,Часы!$A$1:$AH$1,0),0),"ТО-"&amp;VLOOKUP($A92,Часы!$A$2:$AH$33,MATCH(H$2,Часы!$A$1:$AH$1,0),0),""),"")</f>
        <v/>
      </c>
      <c r="I92" s="22" t="str">
        <f>IFERROR(IF(VLOOKUP($A92,Часы!$A$2:$AH$33,MATCH(I$2,Часы!$A$1:$AH$1,0),0),"ТО-"&amp;VLOOKUP($A92,Часы!$A$2:$AH$33,MATCH(I$2,Часы!$A$1:$AH$1,0),0),""),"")</f>
        <v/>
      </c>
      <c r="J92" s="22" t="str">
        <f>IFERROR(IF(VLOOKUP($A92,Часы!$A$2:$AH$33,MATCH(J$2,Часы!$A$1:$AH$1,0),0),"ТО-"&amp;VLOOKUP($A92,Часы!$A$2:$AH$33,MATCH(J$2,Часы!$A$1:$AH$1,0),0),""),"")</f>
        <v/>
      </c>
      <c r="K92" s="22" t="str">
        <f>IFERROR(IF(VLOOKUP($A92,Часы!$A$2:$AH$33,MATCH(K$2,Часы!$A$1:$AH$1,0),0),"ТО-"&amp;VLOOKUP($A92,Часы!$A$2:$AH$33,MATCH(K$2,Часы!$A$1:$AH$1,0),0),""),"")</f>
        <v/>
      </c>
      <c r="L92" s="22" t="str">
        <f>IFERROR(IF(VLOOKUP($A92,Часы!$A$2:$AH$33,MATCH(L$2,Часы!$A$1:$AH$1,0),0),"ТО-"&amp;VLOOKUP($A92,Часы!$A$2:$AH$33,MATCH(L$2,Часы!$A$1:$AH$1,0),0),""),"")</f>
        <v/>
      </c>
      <c r="M92" s="22" t="str">
        <f>IFERROR(IF(VLOOKUP($A92,Часы!$A$2:$AH$33,MATCH(M$2,Часы!$A$1:$AH$1,0),0),"ТО-"&amp;VLOOKUP($A92,Часы!$A$2:$AH$33,MATCH(M$2,Часы!$A$1:$AH$1,0),0),""),"")</f>
        <v/>
      </c>
      <c r="N92" s="22" t="str">
        <f>IFERROR(IF(VLOOKUP($A92,Часы!$A$2:$AH$33,MATCH(N$2,Часы!$A$1:$AH$1,0),0),"ТО-"&amp;VLOOKUP($A92,Часы!$A$2:$AH$33,MATCH(N$2,Часы!$A$1:$AH$1,0),0),""),"")</f>
        <v/>
      </c>
      <c r="O92" s="22" t="str">
        <f>IFERROR(IF(VLOOKUP($A92,Часы!$A$2:$AH$33,MATCH(O$2,Часы!$A$1:$AH$1,0),0),"ТО-"&amp;VLOOKUP($A92,Часы!$A$2:$AH$33,MATCH(O$2,Часы!$A$1:$AH$1,0),0),""),"")</f>
        <v/>
      </c>
      <c r="P92" s="22" t="str">
        <f>IFERROR(IF(VLOOKUP($A92,Часы!$A$2:$AH$33,MATCH(P$2,Часы!$A$1:$AH$1,0),0),"ТО-"&amp;VLOOKUP($A92,Часы!$A$2:$AH$33,MATCH(P$2,Часы!$A$1:$AH$1,0),0),""),"")</f>
        <v/>
      </c>
      <c r="Q92" s="22" t="str">
        <f>IFERROR(IF(VLOOKUP($A92,Часы!$A$2:$AH$33,MATCH(Q$2,Часы!$A$1:$AH$1,0),0),"ТО-"&amp;VLOOKUP($A92,Часы!$A$2:$AH$33,MATCH(Q$2,Часы!$A$1:$AH$1,0),0),""),"")</f>
        <v/>
      </c>
      <c r="R92" s="23" t="str">
        <f t="shared" si="1"/>
        <v xml:space="preserve"> </v>
      </c>
    </row>
    <row r="93" spans="1:18" x14ac:dyDescent="0.25">
      <c r="A93" s="21" t="str">
        <f t="array" ref="A93">IFERROR(INDEX(Часы!$A$2:$A$33,SMALL(IF(Часы!$AI$2:$AI$33,ROW(Часы!$A$2:$A$33)-1),ROW(Часы!#REF!))),"")</f>
        <v/>
      </c>
      <c r="B93" s="22" t="str">
        <f>IFERROR(IF(VLOOKUP($A93,Часы!$A$2:$AH$33,MATCH(B$2,Часы!$A$1:$AH$1,0),0),"ТО-"&amp;VLOOKUP($A93,Часы!$A$2:$AH$33,MATCH(B$2,Часы!$A$1:$AH$1,0),0),""),"")</f>
        <v/>
      </c>
      <c r="C93" s="22" t="str">
        <f>IFERROR(IF(VLOOKUP($A93,Часы!$A$2:$AH$33,MATCH(C$2,Часы!$A$1:$AH$1,0),0),"ТО-"&amp;VLOOKUP($A93,Часы!$A$2:$AH$33,MATCH(C$2,Часы!$A$1:$AH$1,0),0),""),"")</f>
        <v/>
      </c>
      <c r="D93" s="22" t="str">
        <f>IFERROR(IF(VLOOKUP($A93,Часы!$A$2:$AH$33,MATCH(D$2,Часы!$A$1:$AH$1,0),0),"ТО-"&amp;VLOOKUP($A93,Часы!$A$2:$AH$33,MATCH(D$2,Часы!$A$1:$AH$1,0),0),""),"")</f>
        <v/>
      </c>
      <c r="E93" s="22" t="str">
        <f>IFERROR(IF(VLOOKUP($A93,Часы!$A$2:$AH$33,MATCH(E$2,Часы!$A$1:$AH$1,0),0),"ТО-"&amp;VLOOKUP($A93,Часы!$A$2:$AH$33,MATCH(E$2,Часы!$A$1:$AH$1,0),0),""),"")</f>
        <v/>
      </c>
      <c r="F93" s="22" t="str">
        <f>IFERROR(IF(VLOOKUP($A93,Часы!$A$2:$AH$33,MATCH(F$2,Часы!$A$1:$AH$1,0),0),"ТО-"&amp;VLOOKUP($A93,Часы!$A$2:$AH$33,MATCH(F$2,Часы!$A$1:$AH$1,0),0),""),"")</f>
        <v/>
      </c>
      <c r="G93" s="22" t="str">
        <f>IFERROR(IF(VLOOKUP($A93,Часы!$A$2:$AH$33,MATCH(G$2,Часы!$A$1:$AH$1,0),0),"ТО-"&amp;VLOOKUP($A93,Часы!$A$2:$AH$33,MATCH(G$2,Часы!$A$1:$AH$1,0),0),""),"")</f>
        <v/>
      </c>
      <c r="H93" s="22" t="str">
        <f>IFERROR(IF(VLOOKUP($A93,Часы!$A$2:$AH$33,MATCH(H$2,Часы!$A$1:$AH$1,0),0),"ТО-"&amp;VLOOKUP($A93,Часы!$A$2:$AH$33,MATCH(H$2,Часы!$A$1:$AH$1,0),0),""),"")</f>
        <v/>
      </c>
      <c r="I93" s="22" t="str">
        <f>IFERROR(IF(VLOOKUP($A93,Часы!$A$2:$AH$33,MATCH(I$2,Часы!$A$1:$AH$1,0),0),"ТО-"&amp;VLOOKUP($A93,Часы!$A$2:$AH$33,MATCH(I$2,Часы!$A$1:$AH$1,0),0),""),"")</f>
        <v/>
      </c>
      <c r="J93" s="22" t="str">
        <f>IFERROR(IF(VLOOKUP($A93,Часы!$A$2:$AH$33,MATCH(J$2,Часы!$A$1:$AH$1,0),0),"ТО-"&amp;VLOOKUP($A93,Часы!$A$2:$AH$33,MATCH(J$2,Часы!$A$1:$AH$1,0),0),""),"")</f>
        <v/>
      </c>
      <c r="K93" s="22" t="str">
        <f>IFERROR(IF(VLOOKUP($A93,Часы!$A$2:$AH$33,MATCH(K$2,Часы!$A$1:$AH$1,0),0),"ТО-"&amp;VLOOKUP($A93,Часы!$A$2:$AH$33,MATCH(K$2,Часы!$A$1:$AH$1,0),0),""),"")</f>
        <v/>
      </c>
      <c r="L93" s="22" t="str">
        <f>IFERROR(IF(VLOOKUP($A93,Часы!$A$2:$AH$33,MATCH(L$2,Часы!$A$1:$AH$1,0),0),"ТО-"&amp;VLOOKUP($A93,Часы!$A$2:$AH$33,MATCH(L$2,Часы!$A$1:$AH$1,0),0),""),"")</f>
        <v/>
      </c>
      <c r="M93" s="22" t="str">
        <f>IFERROR(IF(VLOOKUP($A93,Часы!$A$2:$AH$33,MATCH(M$2,Часы!$A$1:$AH$1,0),0),"ТО-"&amp;VLOOKUP($A93,Часы!$A$2:$AH$33,MATCH(M$2,Часы!$A$1:$AH$1,0),0),""),"")</f>
        <v/>
      </c>
      <c r="N93" s="22" t="str">
        <f>IFERROR(IF(VLOOKUP($A93,Часы!$A$2:$AH$33,MATCH(N$2,Часы!$A$1:$AH$1,0),0),"ТО-"&amp;VLOOKUP($A93,Часы!$A$2:$AH$33,MATCH(N$2,Часы!$A$1:$AH$1,0),0),""),"")</f>
        <v/>
      </c>
      <c r="O93" s="22" t="str">
        <f>IFERROR(IF(VLOOKUP($A93,Часы!$A$2:$AH$33,MATCH(O$2,Часы!$A$1:$AH$1,0),0),"ТО-"&amp;VLOOKUP($A93,Часы!$A$2:$AH$33,MATCH(O$2,Часы!$A$1:$AH$1,0),0),""),"")</f>
        <v/>
      </c>
      <c r="P93" s="22" t="str">
        <f>IFERROR(IF(VLOOKUP($A93,Часы!$A$2:$AH$33,MATCH(P$2,Часы!$A$1:$AH$1,0),0),"ТО-"&amp;VLOOKUP($A93,Часы!$A$2:$AH$33,MATCH(P$2,Часы!$A$1:$AH$1,0),0),""),"")</f>
        <v/>
      </c>
      <c r="Q93" s="22" t="str">
        <f>IFERROR(IF(VLOOKUP($A93,Часы!$A$2:$AH$33,MATCH(Q$2,Часы!$A$1:$AH$1,0),0),"ТО-"&amp;VLOOKUP($A93,Часы!$A$2:$AH$33,MATCH(Q$2,Часы!$A$1:$AH$1,0),0),""),"")</f>
        <v/>
      </c>
      <c r="R93" s="23" t="str">
        <f t="shared" si="1"/>
        <v xml:space="preserve"> </v>
      </c>
    </row>
    <row r="94" spans="1:18" x14ac:dyDescent="0.25">
      <c r="A94" s="21" t="str">
        <f t="array" ref="A94">IFERROR(INDEX(Часы!$A$2:$A$33,SMALL(IF(Часы!$AI$2:$AI$33,ROW(Часы!$A$2:$A$33)-1),ROW(Часы!#REF!))),"")</f>
        <v/>
      </c>
      <c r="B94" s="22" t="str">
        <f>IFERROR(IF(VLOOKUP($A94,Часы!$A$2:$AH$33,MATCH(B$2,Часы!$A$1:$AH$1,0),0),"ТО-"&amp;VLOOKUP($A94,Часы!$A$2:$AH$33,MATCH(B$2,Часы!$A$1:$AH$1,0),0),""),"")</f>
        <v/>
      </c>
      <c r="C94" s="22" t="str">
        <f>IFERROR(IF(VLOOKUP($A94,Часы!$A$2:$AH$33,MATCH(C$2,Часы!$A$1:$AH$1,0),0),"ТО-"&amp;VLOOKUP($A94,Часы!$A$2:$AH$33,MATCH(C$2,Часы!$A$1:$AH$1,0),0),""),"")</f>
        <v/>
      </c>
      <c r="D94" s="22" t="str">
        <f>IFERROR(IF(VLOOKUP($A94,Часы!$A$2:$AH$33,MATCH(D$2,Часы!$A$1:$AH$1,0),0),"ТО-"&amp;VLOOKUP($A94,Часы!$A$2:$AH$33,MATCH(D$2,Часы!$A$1:$AH$1,0),0),""),"")</f>
        <v/>
      </c>
      <c r="E94" s="22" t="str">
        <f>IFERROR(IF(VLOOKUP($A94,Часы!$A$2:$AH$33,MATCH(E$2,Часы!$A$1:$AH$1,0),0),"ТО-"&amp;VLOOKUP($A94,Часы!$A$2:$AH$33,MATCH(E$2,Часы!$A$1:$AH$1,0),0),""),"")</f>
        <v/>
      </c>
      <c r="F94" s="22" t="str">
        <f>IFERROR(IF(VLOOKUP($A94,Часы!$A$2:$AH$33,MATCH(F$2,Часы!$A$1:$AH$1,0),0),"ТО-"&amp;VLOOKUP($A94,Часы!$A$2:$AH$33,MATCH(F$2,Часы!$A$1:$AH$1,0),0),""),"")</f>
        <v/>
      </c>
      <c r="G94" s="22" t="str">
        <f>IFERROR(IF(VLOOKUP($A94,Часы!$A$2:$AH$33,MATCH(G$2,Часы!$A$1:$AH$1,0),0),"ТО-"&amp;VLOOKUP($A94,Часы!$A$2:$AH$33,MATCH(G$2,Часы!$A$1:$AH$1,0),0),""),"")</f>
        <v/>
      </c>
      <c r="H94" s="22" t="str">
        <f>IFERROR(IF(VLOOKUP($A94,Часы!$A$2:$AH$33,MATCH(H$2,Часы!$A$1:$AH$1,0),0),"ТО-"&amp;VLOOKUP($A94,Часы!$A$2:$AH$33,MATCH(H$2,Часы!$A$1:$AH$1,0),0),""),"")</f>
        <v/>
      </c>
      <c r="I94" s="22" t="str">
        <f>IFERROR(IF(VLOOKUP($A94,Часы!$A$2:$AH$33,MATCH(I$2,Часы!$A$1:$AH$1,0),0),"ТО-"&amp;VLOOKUP($A94,Часы!$A$2:$AH$33,MATCH(I$2,Часы!$A$1:$AH$1,0),0),""),"")</f>
        <v/>
      </c>
      <c r="J94" s="22" t="str">
        <f>IFERROR(IF(VLOOKUP($A94,Часы!$A$2:$AH$33,MATCH(J$2,Часы!$A$1:$AH$1,0),0),"ТО-"&amp;VLOOKUP($A94,Часы!$A$2:$AH$33,MATCH(J$2,Часы!$A$1:$AH$1,0),0),""),"")</f>
        <v/>
      </c>
      <c r="K94" s="22" t="str">
        <f>IFERROR(IF(VLOOKUP($A94,Часы!$A$2:$AH$33,MATCH(K$2,Часы!$A$1:$AH$1,0),0),"ТО-"&amp;VLOOKUP($A94,Часы!$A$2:$AH$33,MATCH(K$2,Часы!$A$1:$AH$1,0),0),""),"")</f>
        <v/>
      </c>
      <c r="L94" s="22" t="str">
        <f>IFERROR(IF(VLOOKUP($A94,Часы!$A$2:$AH$33,MATCH(L$2,Часы!$A$1:$AH$1,0),0),"ТО-"&amp;VLOOKUP($A94,Часы!$A$2:$AH$33,MATCH(L$2,Часы!$A$1:$AH$1,0),0),""),"")</f>
        <v/>
      </c>
      <c r="M94" s="22" t="str">
        <f>IFERROR(IF(VLOOKUP($A94,Часы!$A$2:$AH$33,MATCH(M$2,Часы!$A$1:$AH$1,0),0),"ТО-"&amp;VLOOKUP($A94,Часы!$A$2:$AH$33,MATCH(M$2,Часы!$A$1:$AH$1,0),0),""),"")</f>
        <v/>
      </c>
      <c r="N94" s="22" t="str">
        <f>IFERROR(IF(VLOOKUP($A94,Часы!$A$2:$AH$33,MATCH(N$2,Часы!$A$1:$AH$1,0),0),"ТО-"&amp;VLOOKUP($A94,Часы!$A$2:$AH$33,MATCH(N$2,Часы!$A$1:$AH$1,0),0),""),"")</f>
        <v/>
      </c>
      <c r="O94" s="22" t="str">
        <f>IFERROR(IF(VLOOKUP($A94,Часы!$A$2:$AH$33,MATCH(O$2,Часы!$A$1:$AH$1,0),0),"ТО-"&amp;VLOOKUP($A94,Часы!$A$2:$AH$33,MATCH(O$2,Часы!$A$1:$AH$1,0),0),""),"")</f>
        <v/>
      </c>
      <c r="P94" s="22" t="str">
        <f>IFERROR(IF(VLOOKUP($A94,Часы!$A$2:$AH$33,MATCH(P$2,Часы!$A$1:$AH$1,0),0),"ТО-"&amp;VLOOKUP($A94,Часы!$A$2:$AH$33,MATCH(P$2,Часы!$A$1:$AH$1,0),0),""),"")</f>
        <v/>
      </c>
      <c r="Q94" s="22" t="str">
        <f>IFERROR(IF(VLOOKUP($A94,Часы!$A$2:$AH$33,MATCH(Q$2,Часы!$A$1:$AH$1,0),0),"ТО-"&amp;VLOOKUP($A94,Часы!$A$2:$AH$33,MATCH(Q$2,Часы!$A$1:$AH$1,0),0),""),"")</f>
        <v/>
      </c>
      <c r="R94" s="23" t="str">
        <f t="shared" si="1"/>
        <v xml:space="preserve"> </v>
      </c>
    </row>
    <row r="95" spans="1:18" x14ac:dyDescent="0.25">
      <c r="A95" s="21" t="str">
        <f t="array" ref="A95">IFERROR(INDEX(Часы!$A$2:$A$33,SMALL(IF(Часы!$AI$2:$AI$33,ROW(Часы!$A$2:$A$33)-1),ROW(Часы!#REF!))),"")</f>
        <v/>
      </c>
      <c r="B95" s="22" t="str">
        <f>IFERROR(IF(VLOOKUP($A95,Часы!$A$2:$AH$33,MATCH(B$2,Часы!$A$1:$AH$1,0),0),"ТО-"&amp;VLOOKUP($A95,Часы!$A$2:$AH$33,MATCH(B$2,Часы!$A$1:$AH$1,0),0),""),"")</f>
        <v/>
      </c>
      <c r="C95" s="22" t="str">
        <f>IFERROR(IF(VLOOKUP($A95,Часы!$A$2:$AH$33,MATCH(C$2,Часы!$A$1:$AH$1,0),0),"ТО-"&amp;VLOOKUP($A95,Часы!$A$2:$AH$33,MATCH(C$2,Часы!$A$1:$AH$1,0),0),""),"")</f>
        <v/>
      </c>
      <c r="D95" s="22" t="str">
        <f>IFERROR(IF(VLOOKUP($A95,Часы!$A$2:$AH$33,MATCH(D$2,Часы!$A$1:$AH$1,0),0),"ТО-"&amp;VLOOKUP($A95,Часы!$A$2:$AH$33,MATCH(D$2,Часы!$A$1:$AH$1,0),0),""),"")</f>
        <v/>
      </c>
      <c r="E95" s="22" t="str">
        <f>IFERROR(IF(VLOOKUP($A95,Часы!$A$2:$AH$33,MATCH(E$2,Часы!$A$1:$AH$1,0),0),"ТО-"&amp;VLOOKUP($A95,Часы!$A$2:$AH$33,MATCH(E$2,Часы!$A$1:$AH$1,0),0),""),"")</f>
        <v/>
      </c>
      <c r="F95" s="22" t="str">
        <f>IFERROR(IF(VLOOKUP($A95,Часы!$A$2:$AH$33,MATCH(F$2,Часы!$A$1:$AH$1,0),0),"ТО-"&amp;VLOOKUP($A95,Часы!$A$2:$AH$33,MATCH(F$2,Часы!$A$1:$AH$1,0),0),""),"")</f>
        <v/>
      </c>
      <c r="G95" s="22" t="str">
        <f>IFERROR(IF(VLOOKUP($A95,Часы!$A$2:$AH$33,MATCH(G$2,Часы!$A$1:$AH$1,0),0),"ТО-"&amp;VLOOKUP($A95,Часы!$A$2:$AH$33,MATCH(G$2,Часы!$A$1:$AH$1,0),0),""),"")</f>
        <v/>
      </c>
      <c r="H95" s="22" t="str">
        <f>IFERROR(IF(VLOOKUP($A95,Часы!$A$2:$AH$33,MATCH(H$2,Часы!$A$1:$AH$1,0),0),"ТО-"&amp;VLOOKUP($A95,Часы!$A$2:$AH$33,MATCH(H$2,Часы!$A$1:$AH$1,0),0),""),"")</f>
        <v/>
      </c>
      <c r="I95" s="22" t="str">
        <f>IFERROR(IF(VLOOKUP($A95,Часы!$A$2:$AH$33,MATCH(I$2,Часы!$A$1:$AH$1,0),0),"ТО-"&amp;VLOOKUP($A95,Часы!$A$2:$AH$33,MATCH(I$2,Часы!$A$1:$AH$1,0),0),""),"")</f>
        <v/>
      </c>
      <c r="J95" s="22" t="str">
        <f>IFERROR(IF(VLOOKUP($A95,Часы!$A$2:$AH$33,MATCH(J$2,Часы!$A$1:$AH$1,0),0),"ТО-"&amp;VLOOKUP($A95,Часы!$A$2:$AH$33,MATCH(J$2,Часы!$A$1:$AH$1,0),0),""),"")</f>
        <v/>
      </c>
      <c r="K95" s="22" t="str">
        <f>IFERROR(IF(VLOOKUP($A95,Часы!$A$2:$AH$33,MATCH(K$2,Часы!$A$1:$AH$1,0),0),"ТО-"&amp;VLOOKUP($A95,Часы!$A$2:$AH$33,MATCH(K$2,Часы!$A$1:$AH$1,0),0),""),"")</f>
        <v/>
      </c>
      <c r="L95" s="22" t="str">
        <f>IFERROR(IF(VLOOKUP($A95,Часы!$A$2:$AH$33,MATCH(L$2,Часы!$A$1:$AH$1,0),0),"ТО-"&amp;VLOOKUP($A95,Часы!$A$2:$AH$33,MATCH(L$2,Часы!$A$1:$AH$1,0),0),""),"")</f>
        <v/>
      </c>
      <c r="M95" s="22" t="str">
        <f>IFERROR(IF(VLOOKUP($A95,Часы!$A$2:$AH$33,MATCH(M$2,Часы!$A$1:$AH$1,0),0),"ТО-"&amp;VLOOKUP($A95,Часы!$A$2:$AH$33,MATCH(M$2,Часы!$A$1:$AH$1,0),0),""),"")</f>
        <v/>
      </c>
      <c r="N95" s="22" t="str">
        <f>IFERROR(IF(VLOOKUP($A95,Часы!$A$2:$AH$33,MATCH(N$2,Часы!$A$1:$AH$1,0),0),"ТО-"&amp;VLOOKUP($A95,Часы!$A$2:$AH$33,MATCH(N$2,Часы!$A$1:$AH$1,0),0),""),"")</f>
        <v/>
      </c>
      <c r="O95" s="22" t="str">
        <f>IFERROR(IF(VLOOKUP($A95,Часы!$A$2:$AH$33,MATCH(O$2,Часы!$A$1:$AH$1,0),0),"ТО-"&amp;VLOOKUP($A95,Часы!$A$2:$AH$33,MATCH(O$2,Часы!$A$1:$AH$1,0),0),""),"")</f>
        <v/>
      </c>
      <c r="P95" s="22" t="str">
        <f>IFERROR(IF(VLOOKUP($A95,Часы!$A$2:$AH$33,MATCH(P$2,Часы!$A$1:$AH$1,0),0),"ТО-"&amp;VLOOKUP($A95,Часы!$A$2:$AH$33,MATCH(P$2,Часы!$A$1:$AH$1,0),0),""),"")</f>
        <v/>
      </c>
      <c r="Q95" s="22" t="str">
        <f>IFERROR(IF(VLOOKUP($A95,Часы!$A$2:$AH$33,MATCH(Q$2,Часы!$A$1:$AH$1,0),0),"ТО-"&amp;VLOOKUP($A95,Часы!$A$2:$AH$33,MATCH(Q$2,Часы!$A$1:$AH$1,0),0),""),"")</f>
        <v/>
      </c>
      <c r="R95" s="23" t="str">
        <f t="shared" si="1"/>
        <v xml:space="preserve"> </v>
      </c>
    </row>
    <row r="96" spans="1:18" x14ac:dyDescent="0.25">
      <c r="A96" s="21" t="str">
        <f t="array" ref="A96">IFERROR(INDEX(Часы!$A$2:$A$33,SMALL(IF(Часы!$AI$2:$AI$33,ROW(Часы!$A$2:$A$33)-1),ROW(Часы!#REF!))),"")</f>
        <v/>
      </c>
      <c r="B96" s="22" t="str">
        <f>IFERROR(IF(VLOOKUP($A96,Часы!$A$2:$AH$33,MATCH(B$2,Часы!$A$1:$AH$1,0),0),"ТО-"&amp;VLOOKUP($A96,Часы!$A$2:$AH$33,MATCH(B$2,Часы!$A$1:$AH$1,0),0),""),"")</f>
        <v/>
      </c>
      <c r="C96" s="22" t="str">
        <f>IFERROR(IF(VLOOKUP($A96,Часы!$A$2:$AH$33,MATCH(C$2,Часы!$A$1:$AH$1,0),0),"ТО-"&amp;VLOOKUP($A96,Часы!$A$2:$AH$33,MATCH(C$2,Часы!$A$1:$AH$1,0),0),""),"")</f>
        <v/>
      </c>
      <c r="D96" s="22" t="str">
        <f>IFERROR(IF(VLOOKUP($A96,Часы!$A$2:$AH$33,MATCH(D$2,Часы!$A$1:$AH$1,0),0),"ТО-"&amp;VLOOKUP($A96,Часы!$A$2:$AH$33,MATCH(D$2,Часы!$A$1:$AH$1,0),0),""),"")</f>
        <v/>
      </c>
      <c r="E96" s="22" t="str">
        <f>IFERROR(IF(VLOOKUP($A96,Часы!$A$2:$AH$33,MATCH(E$2,Часы!$A$1:$AH$1,0),0),"ТО-"&amp;VLOOKUP($A96,Часы!$A$2:$AH$33,MATCH(E$2,Часы!$A$1:$AH$1,0),0),""),"")</f>
        <v/>
      </c>
      <c r="F96" s="22" t="str">
        <f>IFERROR(IF(VLOOKUP($A96,Часы!$A$2:$AH$33,MATCH(F$2,Часы!$A$1:$AH$1,0),0),"ТО-"&amp;VLOOKUP($A96,Часы!$A$2:$AH$33,MATCH(F$2,Часы!$A$1:$AH$1,0),0),""),"")</f>
        <v/>
      </c>
      <c r="G96" s="22" t="str">
        <f>IFERROR(IF(VLOOKUP($A96,Часы!$A$2:$AH$33,MATCH(G$2,Часы!$A$1:$AH$1,0),0),"ТО-"&amp;VLOOKUP($A96,Часы!$A$2:$AH$33,MATCH(G$2,Часы!$A$1:$AH$1,0),0),""),"")</f>
        <v/>
      </c>
      <c r="H96" s="22" t="str">
        <f>IFERROR(IF(VLOOKUP($A96,Часы!$A$2:$AH$33,MATCH(H$2,Часы!$A$1:$AH$1,0),0),"ТО-"&amp;VLOOKUP($A96,Часы!$A$2:$AH$33,MATCH(H$2,Часы!$A$1:$AH$1,0),0),""),"")</f>
        <v/>
      </c>
      <c r="I96" s="22" t="str">
        <f>IFERROR(IF(VLOOKUP($A96,Часы!$A$2:$AH$33,MATCH(I$2,Часы!$A$1:$AH$1,0),0),"ТО-"&amp;VLOOKUP($A96,Часы!$A$2:$AH$33,MATCH(I$2,Часы!$A$1:$AH$1,0),0),""),"")</f>
        <v/>
      </c>
      <c r="J96" s="22" t="str">
        <f>IFERROR(IF(VLOOKUP($A96,Часы!$A$2:$AH$33,MATCH(J$2,Часы!$A$1:$AH$1,0),0),"ТО-"&amp;VLOOKUP($A96,Часы!$A$2:$AH$33,MATCH(J$2,Часы!$A$1:$AH$1,0),0),""),"")</f>
        <v/>
      </c>
      <c r="K96" s="22" t="str">
        <f>IFERROR(IF(VLOOKUP($A96,Часы!$A$2:$AH$33,MATCH(K$2,Часы!$A$1:$AH$1,0),0),"ТО-"&amp;VLOOKUP($A96,Часы!$A$2:$AH$33,MATCH(K$2,Часы!$A$1:$AH$1,0),0),""),"")</f>
        <v/>
      </c>
      <c r="L96" s="22" t="str">
        <f>IFERROR(IF(VLOOKUP($A96,Часы!$A$2:$AH$33,MATCH(L$2,Часы!$A$1:$AH$1,0),0),"ТО-"&amp;VLOOKUP($A96,Часы!$A$2:$AH$33,MATCH(L$2,Часы!$A$1:$AH$1,0),0),""),"")</f>
        <v/>
      </c>
      <c r="M96" s="22" t="str">
        <f>IFERROR(IF(VLOOKUP($A96,Часы!$A$2:$AH$33,MATCH(M$2,Часы!$A$1:$AH$1,0),0),"ТО-"&amp;VLOOKUP($A96,Часы!$A$2:$AH$33,MATCH(M$2,Часы!$A$1:$AH$1,0),0),""),"")</f>
        <v/>
      </c>
      <c r="N96" s="22" t="str">
        <f>IFERROR(IF(VLOOKUP($A96,Часы!$A$2:$AH$33,MATCH(N$2,Часы!$A$1:$AH$1,0),0),"ТО-"&amp;VLOOKUP($A96,Часы!$A$2:$AH$33,MATCH(N$2,Часы!$A$1:$AH$1,0),0),""),"")</f>
        <v/>
      </c>
      <c r="O96" s="22" t="str">
        <f>IFERROR(IF(VLOOKUP($A96,Часы!$A$2:$AH$33,MATCH(O$2,Часы!$A$1:$AH$1,0),0),"ТО-"&amp;VLOOKUP($A96,Часы!$A$2:$AH$33,MATCH(O$2,Часы!$A$1:$AH$1,0),0),""),"")</f>
        <v/>
      </c>
      <c r="P96" s="22" t="str">
        <f>IFERROR(IF(VLOOKUP($A96,Часы!$A$2:$AH$33,MATCH(P$2,Часы!$A$1:$AH$1,0),0),"ТО-"&amp;VLOOKUP($A96,Часы!$A$2:$AH$33,MATCH(P$2,Часы!$A$1:$AH$1,0),0),""),"")</f>
        <v/>
      </c>
      <c r="Q96" s="22" t="str">
        <f>IFERROR(IF(VLOOKUP($A96,Часы!$A$2:$AH$33,MATCH(Q$2,Часы!$A$1:$AH$1,0),0),"ТО-"&amp;VLOOKUP($A96,Часы!$A$2:$AH$33,MATCH(Q$2,Часы!$A$1:$AH$1,0),0),""),"")</f>
        <v/>
      </c>
      <c r="R96" s="23" t="str">
        <f t="shared" si="1"/>
        <v xml:space="preserve"> </v>
      </c>
    </row>
    <row r="97" spans="1:18" x14ac:dyDescent="0.25">
      <c r="A97" s="21" t="str">
        <f t="array" ref="A97">IFERROR(INDEX(Часы!$A$2:$A$33,SMALL(IF(Часы!$AI$2:$AI$33,ROW(Часы!$A$2:$A$33)-1),ROW(Часы!#REF!))),"")</f>
        <v/>
      </c>
      <c r="B97" s="22" t="str">
        <f>IFERROR(IF(VLOOKUP($A97,Часы!$A$2:$AH$33,MATCH(B$2,Часы!$A$1:$AH$1,0),0),"ТО-"&amp;VLOOKUP($A97,Часы!$A$2:$AH$33,MATCH(B$2,Часы!$A$1:$AH$1,0),0),""),"")</f>
        <v/>
      </c>
      <c r="C97" s="22" t="str">
        <f>IFERROR(IF(VLOOKUP($A97,Часы!$A$2:$AH$33,MATCH(C$2,Часы!$A$1:$AH$1,0),0),"ТО-"&amp;VLOOKUP($A97,Часы!$A$2:$AH$33,MATCH(C$2,Часы!$A$1:$AH$1,0),0),""),"")</f>
        <v/>
      </c>
      <c r="D97" s="22" t="str">
        <f>IFERROR(IF(VLOOKUP($A97,Часы!$A$2:$AH$33,MATCH(D$2,Часы!$A$1:$AH$1,0),0),"ТО-"&amp;VLOOKUP($A97,Часы!$A$2:$AH$33,MATCH(D$2,Часы!$A$1:$AH$1,0),0),""),"")</f>
        <v/>
      </c>
      <c r="E97" s="22" t="str">
        <f>IFERROR(IF(VLOOKUP($A97,Часы!$A$2:$AH$33,MATCH(E$2,Часы!$A$1:$AH$1,0),0),"ТО-"&amp;VLOOKUP($A97,Часы!$A$2:$AH$33,MATCH(E$2,Часы!$A$1:$AH$1,0),0),""),"")</f>
        <v/>
      </c>
      <c r="F97" s="22" t="str">
        <f>IFERROR(IF(VLOOKUP($A97,Часы!$A$2:$AH$33,MATCH(F$2,Часы!$A$1:$AH$1,0),0),"ТО-"&amp;VLOOKUP($A97,Часы!$A$2:$AH$33,MATCH(F$2,Часы!$A$1:$AH$1,0),0),""),"")</f>
        <v/>
      </c>
      <c r="G97" s="22" t="str">
        <f>IFERROR(IF(VLOOKUP($A97,Часы!$A$2:$AH$33,MATCH(G$2,Часы!$A$1:$AH$1,0),0),"ТО-"&amp;VLOOKUP($A97,Часы!$A$2:$AH$33,MATCH(G$2,Часы!$A$1:$AH$1,0),0),""),"")</f>
        <v/>
      </c>
      <c r="H97" s="22" t="str">
        <f>IFERROR(IF(VLOOKUP($A97,Часы!$A$2:$AH$33,MATCH(H$2,Часы!$A$1:$AH$1,0),0),"ТО-"&amp;VLOOKUP($A97,Часы!$A$2:$AH$33,MATCH(H$2,Часы!$A$1:$AH$1,0),0),""),"")</f>
        <v/>
      </c>
      <c r="I97" s="22" t="str">
        <f>IFERROR(IF(VLOOKUP($A97,Часы!$A$2:$AH$33,MATCH(I$2,Часы!$A$1:$AH$1,0),0),"ТО-"&amp;VLOOKUP($A97,Часы!$A$2:$AH$33,MATCH(I$2,Часы!$A$1:$AH$1,0),0),""),"")</f>
        <v/>
      </c>
      <c r="J97" s="22" t="str">
        <f>IFERROR(IF(VLOOKUP($A97,Часы!$A$2:$AH$33,MATCH(J$2,Часы!$A$1:$AH$1,0),0),"ТО-"&amp;VLOOKUP($A97,Часы!$A$2:$AH$33,MATCH(J$2,Часы!$A$1:$AH$1,0),0),""),"")</f>
        <v/>
      </c>
      <c r="K97" s="22" t="str">
        <f>IFERROR(IF(VLOOKUP($A97,Часы!$A$2:$AH$33,MATCH(K$2,Часы!$A$1:$AH$1,0),0),"ТО-"&amp;VLOOKUP($A97,Часы!$A$2:$AH$33,MATCH(K$2,Часы!$A$1:$AH$1,0),0),""),"")</f>
        <v/>
      </c>
      <c r="L97" s="22" t="str">
        <f>IFERROR(IF(VLOOKUP($A97,Часы!$A$2:$AH$33,MATCH(L$2,Часы!$A$1:$AH$1,0),0),"ТО-"&amp;VLOOKUP($A97,Часы!$A$2:$AH$33,MATCH(L$2,Часы!$A$1:$AH$1,0),0),""),"")</f>
        <v/>
      </c>
      <c r="M97" s="22" t="str">
        <f>IFERROR(IF(VLOOKUP($A97,Часы!$A$2:$AH$33,MATCH(M$2,Часы!$A$1:$AH$1,0),0),"ТО-"&amp;VLOOKUP($A97,Часы!$A$2:$AH$33,MATCH(M$2,Часы!$A$1:$AH$1,0),0),""),"")</f>
        <v/>
      </c>
      <c r="N97" s="22" t="str">
        <f>IFERROR(IF(VLOOKUP($A97,Часы!$A$2:$AH$33,MATCH(N$2,Часы!$A$1:$AH$1,0),0),"ТО-"&amp;VLOOKUP($A97,Часы!$A$2:$AH$33,MATCH(N$2,Часы!$A$1:$AH$1,0),0),""),"")</f>
        <v/>
      </c>
      <c r="O97" s="22" t="str">
        <f>IFERROR(IF(VLOOKUP($A97,Часы!$A$2:$AH$33,MATCH(O$2,Часы!$A$1:$AH$1,0),0),"ТО-"&amp;VLOOKUP($A97,Часы!$A$2:$AH$33,MATCH(O$2,Часы!$A$1:$AH$1,0),0),""),"")</f>
        <v/>
      </c>
      <c r="P97" s="22" t="str">
        <f>IFERROR(IF(VLOOKUP($A97,Часы!$A$2:$AH$33,MATCH(P$2,Часы!$A$1:$AH$1,0),0),"ТО-"&amp;VLOOKUP($A97,Часы!$A$2:$AH$33,MATCH(P$2,Часы!$A$1:$AH$1,0),0),""),"")</f>
        <v/>
      </c>
      <c r="Q97" s="22" t="str">
        <f>IFERROR(IF(VLOOKUP($A97,Часы!$A$2:$AH$33,MATCH(Q$2,Часы!$A$1:$AH$1,0),0),"ТО-"&amp;VLOOKUP($A97,Часы!$A$2:$AH$33,MATCH(Q$2,Часы!$A$1:$AH$1,0),0),""),"")</f>
        <v/>
      </c>
      <c r="R97" s="23" t="str">
        <f t="shared" si="1"/>
        <v xml:space="preserve"> </v>
      </c>
    </row>
    <row r="98" spans="1:18" x14ac:dyDescent="0.25">
      <c r="A98" s="21" t="str">
        <f t="array" ref="A98">IFERROR(INDEX(Часы!$A$2:$A$33,SMALL(IF(Часы!$AI$2:$AI$33,ROW(Часы!$A$2:$A$33)-1),ROW(Часы!#REF!))),"")</f>
        <v/>
      </c>
      <c r="B98" s="22" t="str">
        <f>IFERROR(IF(VLOOKUP($A98,Часы!$A$2:$AH$33,MATCH(B$2,Часы!$A$1:$AH$1,0),0),"ТО-"&amp;VLOOKUP($A98,Часы!$A$2:$AH$33,MATCH(B$2,Часы!$A$1:$AH$1,0),0),""),"")</f>
        <v/>
      </c>
      <c r="C98" s="22" t="str">
        <f>IFERROR(IF(VLOOKUP($A98,Часы!$A$2:$AH$33,MATCH(C$2,Часы!$A$1:$AH$1,0),0),"ТО-"&amp;VLOOKUP($A98,Часы!$A$2:$AH$33,MATCH(C$2,Часы!$A$1:$AH$1,0),0),""),"")</f>
        <v/>
      </c>
      <c r="D98" s="22" t="str">
        <f>IFERROR(IF(VLOOKUP($A98,Часы!$A$2:$AH$33,MATCH(D$2,Часы!$A$1:$AH$1,0),0),"ТО-"&amp;VLOOKUP($A98,Часы!$A$2:$AH$33,MATCH(D$2,Часы!$A$1:$AH$1,0),0),""),"")</f>
        <v/>
      </c>
      <c r="E98" s="22" t="str">
        <f>IFERROR(IF(VLOOKUP($A98,Часы!$A$2:$AH$33,MATCH(E$2,Часы!$A$1:$AH$1,0),0),"ТО-"&amp;VLOOKUP($A98,Часы!$A$2:$AH$33,MATCH(E$2,Часы!$A$1:$AH$1,0),0),""),"")</f>
        <v/>
      </c>
      <c r="F98" s="22" t="str">
        <f>IFERROR(IF(VLOOKUP($A98,Часы!$A$2:$AH$33,MATCH(F$2,Часы!$A$1:$AH$1,0),0),"ТО-"&amp;VLOOKUP($A98,Часы!$A$2:$AH$33,MATCH(F$2,Часы!$A$1:$AH$1,0),0),""),"")</f>
        <v/>
      </c>
      <c r="G98" s="22" t="str">
        <f>IFERROR(IF(VLOOKUP($A98,Часы!$A$2:$AH$33,MATCH(G$2,Часы!$A$1:$AH$1,0),0),"ТО-"&amp;VLOOKUP($A98,Часы!$A$2:$AH$33,MATCH(G$2,Часы!$A$1:$AH$1,0),0),""),"")</f>
        <v/>
      </c>
      <c r="H98" s="22" t="str">
        <f>IFERROR(IF(VLOOKUP($A98,Часы!$A$2:$AH$33,MATCH(H$2,Часы!$A$1:$AH$1,0),0),"ТО-"&amp;VLOOKUP($A98,Часы!$A$2:$AH$33,MATCH(H$2,Часы!$A$1:$AH$1,0),0),""),"")</f>
        <v/>
      </c>
      <c r="I98" s="22" t="str">
        <f>IFERROR(IF(VLOOKUP($A98,Часы!$A$2:$AH$33,MATCH(I$2,Часы!$A$1:$AH$1,0),0),"ТО-"&amp;VLOOKUP($A98,Часы!$A$2:$AH$33,MATCH(I$2,Часы!$A$1:$AH$1,0),0),""),"")</f>
        <v/>
      </c>
      <c r="J98" s="22" t="str">
        <f>IFERROR(IF(VLOOKUP($A98,Часы!$A$2:$AH$33,MATCH(J$2,Часы!$A$1:$AH$1,0),0),"ТО-"&amp;VLOOKUP($A98,Часы!$A$2:$AH$33,MATCH(J$2,Часы!$A$1:$AH$1,0),0),""),"")</f>
        <v/>
      </c>
      <c r="K98" s="22" t="str">
        <f>IFERROR(IF(VLOOKUP($A98,Часы!$A$2:$AH$33,MATCH(K$2,Часы!$A$1:$AH$1,0),0),"ТО-"&amp;VLOOKUP($A98,Часы!$A$2:$AH$33,MATCH(K$2,Часы!$A$1:$AH$1,0),0),""),"")</f>
        <v/>
      </c>
      <c r="L98" s="22" t="str">
        <f>IFERROR(IF(VLOOKUP($A98,Часы!$A$2:$AH$33,MATCH(L$2,Часы!$A$1:$AH$1,0),0),"ТО-"&amp;VLOOKUP($A98,Часы!$A$2:$AH$33,MATCH(L$2,Часы!$A$1:$AH$1,0),0),""),"")</f>
        <v/>
      </c>
      <c r="M98" s="22" t="str">
        <f>IFERROR(IF(VLOOKUP($A98,Часы!$A$2:$AH$33,MATCH(M$2,Часы!$A$1:$AH$1,0),0),"ТО-"&amp;VLOOKUP($A98,Часы!$A$2:$AH$33,MATCH(M$2,Часы!$A$1:$AH$1,0),0),""),"")</f>
        <v/>
      </c>
      <c r="N98" s="22" t="str">
        <f>IFERROR(IF(VLOOKUP($A98,Часы!$A$2:$AH$33,MATCH(N$2,Часы!$A$1:$AH$1,0),0),"ТО-"&amp;VLOOKUP($A98,Часы!$A$2:$AH$33,MATCH(N$2,Часы!$A$1:$AH$1,0),0),""),"")</f>
        <v/>
      </c>
      <c r="O98" s="22" t="str">
        <f>IFERROR(IF(VLOOKUP($A98,Часы!$A$2:$AH$33,MATCH(O$2,Часы!$A$1:$AH$1,0),0),"ТО-"&amp;VLOOKUP($A98,Часы!$A$2:$AH$33,MATCH(O$2,Часы!$A$1:$AH$1,0),0),""),"")</f>
        <v/>
      </c>
      <c r="P98" s="22" t="str">
        <f>IFERROR(IF(VLOOKUP($A98,Часы!$A$2:$AH$33,MATCH(P$2,Часы!$A$1:$AH$1,0),0),"ТО-"&amp;VLOOKUP($A98,Часы!$A$2:$AH$33,MATCH(P$2,Часы!$A$1:$AH$1,0),0),""),"")</f>
        <v/>
      </c>
      <c r="Q98" s="22" t="str">
        <f>IFERROR(IF(VLOOKUP($A98,Часы!$A$2:$AH$33,MATCH(Q$2,Часы!$A$1:$AH$1,0),0),"ТО-"&amp;VLOOKUP($A98,Часы!$A$2:$AH$33,MATCH(Q$2,Часы!$A$1:$AH$1,0),0),""),"")</f>
        <v/>
      </c>
      <c r="R98" s="23" t="str">
        <f t="shared" si="1"/>
        <v xml:space="preserve"> </v>
      </c>
    </row>
    <row r="99" spans="1:18" x14ac:dyDescent="0.25">
      <c r="A99" s="21" t="str">
        <f t="array" ref="A99">IFERROR(INDEX(Часы!$A$2:$A$33,SMALL(IF(Часы!$AI$2:$AI$33,ROW(Часы!$A$2:$A$33)-1),ROW(Часы!#REF!))),"")</f>
        <v/>
      </c>
      <c r="B99" s="22" t="str">
        <f>IFERROR(IF(VLOOKUP($A99,Часы!$A$2:$AH$33,MATCH(B$2,Часы!$A$1:$AH$1,0),0),"ТО-"&amp;VLOOKUP($A99,Часы!$A$2:$AH$33,MATCH(B$2,Часы!$A$1:$AH$1,0),0),""),"")</f>
        <v/>
      </c>
      <c r="C99" s="22" t="str">
        <f>IFERROR(IF(VLOOKUP($A99,Часы!$A$2:$AH$33,MATCH(C$2,Часы!$A$1:$AH$1,0),0),"ТО-"&amp;VLOOKUP($A99,Часы!$A$2:$AH$33,MATCH(C$2,Часы!$A$1:$AH$1,0),0),""),"")</f>
        <v/>
      </c>
      <c r="D99" s="22" t="str">
        <f>IFERROR(IF(VLOOKUP($A99,Часы!$A$2:$AH$33,MATCH(D$2,Часы!$A$1:$AH$1,0),0),"ТО-"&amp;VLOOKUP($A99,Часы!$A$2:$AH$33,MATCH(D$2,Часы!$A$1:$AH$1,0),0),""),"")</f>
        <v/>
      </c>
      <c r="E99" s="22" t="str">
        <f>IFERROR(IF(VLOOKUP($A99,Часы!$A$2:$AH$33,MATCH(E$2,Часы!$A$1:$AH$1,0),0),"ТО-"&amp;VLOOKUP($A99,Часы!$A$2:$AH$33,MATCH(E$2,Часы!$A$1:$AH$1,0),0),""),"")</f>
        <v/>
      </c>
      <c r="F99" s="22" t="str">
        <f>IFERROR(IF(VLOOKUP($A99,Часы!$A$2:$AH$33,MATCH(F$2,Часы!$A$1:$AH$1,0),0),"ТО-"&amp;VLOOKUP($A99,Часы!$A$2:$AH$33,MATCH(F$2,Часы!$A$1:$AH$1,0),0),""),"")</f>
        <v/>
      </c>
      <c r="G99" s="22" t="str">
        <f>IFERROR(IF(VLOOKUP($A99,Часы!$A$2:$AH$33,MATCH(G$2,Часы!$A$1:$AH$1,0),0),"ТО-"&amp;VLOOKUP($A99,Часы!$A$2:$AH$33,MATCH(G$2,Часы!$A$1:$AH$1,0),0),""),"")</f>
        <v/>
      </c>
      <c r="H99" s="22" t="str">
        <f>IFERROR(IF(VLOOKUP($A99,Часы!$A$2:$AH$33,MATCH(H$2,Часы!$A$1:$AH$1,0),0),"ТО-"&amp;VLOOKUP($A99,Часы!$A$2:$AH$33,MATCH(H$2,Часы!$A$1:$AH$1,0),0),""),"")</f>
        <v/>
      </c>
      <c r="I99" s="22" t="str">
        <f>IFERROR(IF(VLOOKUP($A99,Часы!$A$2:$AH$33,MATCH(I$2,Часы!$A$1:$AH$1,0),0),"ТО-"&amp;VLOOKUP($A99,Часы!$A$2:$AH$33,MATCH(I$2,Часы!$A$1:$AH$1,0),0),""),"")</f>
        <v/>
      </c>
      <c r="J99" s="22" t="str">
        <f>IFERROR(IF(VLOOKUP($A99,Часы!$A$2:$AH$33,MATCH(J$2,Часы!$A$1:$AH$1,0),0),"ТО-"&amp;VLOOKUP($A99,Часы!$A$2:$AH$33,MATCH(J$2,Часы!$A$1:$AH$1,0),0),""),"")</f>
        <v/>
      </c>
      <c r="K99" s="22" t="str">
        <f>IFERROR(IF(VLOOKUP($A99,Часы!$A$2:$AH$33,MATCH(K$2,Часы!$A$1:$AH$1,0),0),"ТО-"&amp;VLOOKUP($A99,Часы!$A$2:$AH$33,MATCH(K$2,Часы!$A$1:$AH$1,0),0),""),"")</f>
        <v/>
      </c>
      <c r="L99" s="22" t="str">
        <f>IFERROR(IF(VLOOKUP($A99,Часы!$A$2:$AH$33,MATCH(L$2,Часы!$A$1:$AH$1,0),0),"ТО-"&amp;VLOOKUP($A99,Часы!$A$2:$AH$33,MATCH(L$2,Часы!$A$1:$AH$1,0),0),""),"")</f>
        <v/>
      </c>
      <c r="M99" s="22" t="str">
        <f>IFERROR(IF(VLOOKUP($A99,Часы!$A$2:$AH$33,MATCH(M$2,Часы!$A$1:$AH$1,0),0),"ТО-"&amp;VLOOKUP($A99,Часы!$A$2:$AH$33,MATCH(M$2,Часы!$A$1:$AH$1,0),0),""),"")</f>
        <v/>
      </c>
      <c r="N99" s="22" t="str">
        <f>IFERROR(IF(VLOOKUP($A99,Часы!$A$2:$AH$33,MATCH(N$2,Часы!$A$1:$AH$1,0),0),"ТО-"&amp;VLOOKUP($A99,Часы!$A$2:$AH$33,MATCH(N$2,Часы!$A$1:$AH$1,0),0),""),"")</f>
        <v/>
      </c>
      <c r="O99" s="22" t="str">
        <f>IFERROR(IF(VLOOKUP($A99,Часы!$A$2:$AH$33,MATCH(O$2,Часы!$A$1:$AH$1,0),0),"ТО-"&amp;VLOOKUP($A99,Часы!$A$2:$AH$33,MATCH(O$2,Часы!$A$1:$AH$1,0),0),""),"")</f>
        <v/>
      </c>
      <c r="P99" s="22" t="str">
        <f>IFERROR(IF(VLOOKUP($A99,Часы!$A$2:$AH$33,MATCH(P$2,Часы!$A$1:$AH$1,0),0),"ТО-"&amp;VLOOKUP($A99,Часы!$A$2:$AH$33,MATCH(P$2,Часы!$A$1:$AH$1,0),0),""),"")</f>
        <v/>
      </c>
      <c r="Q99" s="22" t="str">
        <f>IFERROR(IF(VLOOKUP($A99,Часы!$A$2:$AH$33,MATCH(Q$2,Часы!$A$1:$AH$1,0),0),"ТО-"&amp;VLOOKUP($A99,Часы!$A$2:$AH$33,MATCH(Q$2,Часы!$A$1:$AH$1,0),0),""),"")</f>
        <v/>
      </c>
      <c r="R99" s="23" t="str">
        <f t="shared" si="1"/>
        <v xml:space="preserve"> </v>
      </c>
    </row>
  </sheetData>
  <mergeCells count="1">
    <mergeCell ref="B1:N1"/>
  </mergeCells>
  <conditionalFormatting sqref="A1:XFD1048576">
    <cfRule type="cellIs" dxfId="3" priority="1" operator="equal">
      <formula>"ТО-4"</formula>
    </cfRule>
    <cfRule type="cellIs" dxfId="2" priority="2" operator="equal">
      <formula>"ТО-3"</formula>
    </cfRule>
    <cfRule type="cellIs" dxfId="1" priority="3" operator="equal">
      <formula>"ТО-2"</formula>
    </cfRule>
    <cfRule type="cellIs" dxfId="0" priority="4" operator="equal">
      <formula>"ТО-1"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P109"/>
  <sheetViews>
    <sheetView zoomScale="90" zoomScaleNormal="90" workbookViewId="0">
      <pane ySplit="1" topLeftCell="A2" activePane="bottomLeft" state="frozen"/>
      <selection pane="bottomLeft" activeCell="B3" sqref="B3"/>
    </sheetView>
  </sheetViews>
  <sheetFormatPr defaultRowHeight="15.75" x14ac:dyDescent="0.25"/>
  <cols>
    <col min="1" max="1" width="7.125" customWidth="1"/>
    <col min="2" max="2" width="4.5" style="15" customWidth="1"/>
    <col min="3" max="3" width="4.25" style="15" hidden="1" customWidth="1"/>
    <col min="4" max="4" width="4.25" style="15" customWidth="1"/>
    <col min="5" max="5" width="4.25" style="15" hidden="1" customWidth="1"/>
    <col min="6" max="6" width="4.25" style="15" customWidth="1"/>
    <col min="7" max="7" width="4.25" style="15" hidden="1" customWidth="1"/>
    <col min="8" max="8" width="4.25" style="15" customWidth="1"/>
    <col min="9" max="9" width="4.25" style="15" hidden="1" customWidth="1"/>
    <col min="10" max="10" width="3.75" style="15" customWidth="1"/>
    <col min="11" max="11" width="4.25" style="15" hidden="1" customWidth="1"/>
    <col min="12" max="12" width="4.625" style="15" customWidth="1"/>
    <col min="13" max="13" width="4.25" style="15" hidden="1" customWidth="1"/>
    <col min="14" max="14" width="4" style="15" customWidth="1"/>
    <col min="15" max="15" width="4.25" style="15" hidden="1" customWidth="1"/>
    <col min="16" max="16" width="4.125" style="15" customWidth="1"/>
    <col min="17" max="17" width="4.25" style="15" hidden="1" customWidth="1"/>
    <col min="18" max="18" width="3.75" style="15" customWidth="1"/>
    <col min="19" max="19" width="4.25" style="15" hidden="1" customWidth="1"/>
    <col min="20" max="20" width="3.75" style="15" customWidth="1"/>
    <col min="21" max="21" width="4.25" style="15" hidden="1" customWidth="1"/>
    <col min="22" max="22" width="4" style="15" customWidth="1"/>
    <col min="23" max="23" width="4.25" style="15" hidden="1" customWidth="1"/>
    <col min="24" max="24" width="4.5" style="15" customWidth="1"/>
    <col min="25" max="25" width="4.25" style="15" hidden="1" customWidth="1"/>
    <col min="26" max="26" width="3.75" style="15" customWidth="1"/>
    <col min="27" max="27" width="4.25" style="15" hidden="1" customWidth="1"/>
    <col min="28" max="28" width="4.25" style="15" customWidth="1"/>
    <col min="29" max="29" width="4.25" style="15" hidden="1" customWidth="1"/>
    <col min="30" max="30" width="3.75" style="15" customWidth="1"/>
    <col min="31" max="31" width="4.25" style="15" hidden="1" customWidth="1"/>
    <col min="32" max="32" width="4" style="15" customWidth="1"/>
    <col min="33" max="33" width="5.875" hidden="1" customWidth="1"/>
    <col min="68" max="68" width="5.875" customWidth="1"/>
  </cols>
  <sheetData>
    <row r="1" spans="1:68" x14ac:dyDescent="0.25">
      <c r="B1" s="10">
        <v>1</v>
      </c>
      <c r="C1" s="10">
        <v>2</v>
      </c>
      <c r="D1" s="10">
        <v>2</v>
      </c>
      <c r="E1" s="10">
        <v>4</v>
      </c>
      <c r="F1" s="10">
        <v>3</v>
      </c>
      <c r="G1" s="10">
        <v>6</v>
      </c>
      <c r="H1" s="10">
        <v>4</v>
      </c>
      <c r="I1" s="10">
        <v>8</v>
      </c>
      <c r="J1" s="10">
        <v>5</v>
      </c>
      <c r="K1" s="10">
        <v>10</v>
      </c>
      <c r="L1" s="10">
        <v>6</v>
      </c>
      <c r="M1" s="10">
        <v>12</v>
      </c>
      <c r="N1" s="10">
        <v>7</v>
      </c>
      <c r="O1" s="10" t="s">
        <v>21</v>
      </c>
      <c r="P1" s="10">
        <v>8</v>
      </c>
      <c r="Q1" s="10" t="s">
        <v>21</v>
      </c>
      <c r="R1" s="10">
        <v>9</v>
      </c>
      <c r="S1" s="10" t="s">
        <v>21</v>
      </c>
      <c r="T1" s="10">
        <v>10</v>
      </c>
      <c r="U1" s="10" t="s">
        <v>21</v>
      </c>
      <c r="V1" s="10">
        <v>11</v>
      </c>
      <c r="W1" s="10" t="s">
        <v>21</v>
      </c>
      <c r="X1" s="10">
        <v>12</v>
      </c>
      <c r="Y1" s="10" t="s">
        <v>21</v>
      </c>
      <c r="Z1" s="10">
        <v>15</v>
      </c>
      <c r="AA1" s="10" t="s">
        <v>23</v>
      </c>
      <c r="AB1" s="10">
        <v>16</v>
      </c>
      <c r="AC1" s="10" t="s">
        <v>27</v>
      </c>
      <c r="AD1" s="10">
        <v>14</v>
      </c>
      <c r="AE1" s="10" t="s">
        <v>28</v>
      </c>
      <c r="AF1" s="10" t="s">
        <v>24</v>
      </c>
    </row>
    <row r="2" spans="1:68" x14ac:dyDescent="0.25">
      <c r="A2" t="s">
        <v>47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68" ht="19.5" customHeight="1" x14ac:dyDescent="0.25">
      <c r="A3" s="3" t="s">
        <v>1</v>
      </c>
      <c r="B3" s="11" t="e">
        <f>SUMIF(Часы!#REF!,1)/1</f>
        <v>#REF!</v>
      </c>
      <c r="C3" s="11" t="e">
        <f>SUMIF(Часы!#REF!,1)/1</f>
        <v>#REF!</v>
      </c>
      <c r="D3" s="11" t="e">
        <f>SUMIF(Часы!#REF!,1)/1</f>
        <v>#REF!</v>
      </c>
      <c r="E3" s="11" t="e">
        <f>SUMIF(Часы!#REF!,1)/1</f>
        <v>#REF!</v>
      </c>
      <c r="F3" s="11" t="e">
        <f>SUMIF(Часы!#REF!,1)/1</f>
        <v>#REF!</v>
      </c>
      <c r="G3" s="11" t="e">
        <f>SUMIF(Часы!#REF!,1)/1</f>
        <v>#REF!</v>
      </c>
      <c r="H3" s="11" t="e">
        <f>SUMIF(Часы!#REF!,1)/1</f>
        <v>#REF!</v>
      </c>
      <c r="I3" s="11" t="e">
        <f>SUMIF(Часы!#REF!,1)/1</f>
        <v>#REF!</v>
      </c>
      <c r="J3" s="11" t="e">
        <f>SUMIF(Часы!#REF!,1)/1</f>
        <v>#REF!</v>
      </c>
      <c r="K3" s="11" t="e">
        <f>SUMIF(Часы!#REF!,1)/1</f>
        <v>#REF!</v>
      </c>
      <c r="L3" s="11" t="e">
        <f>SUMIF(Часы!#REF!,1)/1</f>
        <v>#REF!</v>
      </c>
      <c r="M3" s="11" t="e">
        <f>SUMIF(Часы!#REF!,1)/1</f>
        <v>#REF!</v>
      </c>
      <c r="N3" s="11" t="e">
        <f>SUMIF(Часы!#REF!,1)/1</f>
        <v>#REF!</v>
      </c>
      <c r="O3" s="11" t="e">
        <f>SUMIF(Часы!#REF!,1)/1</f>
        <v>#REF!</v>
      </c>
      <c r="P3" s="11" t="e">
        <f>SUMIF(Часы!#REF!,1)/1</f>
        <v>#REF!</v>
      </c>
      <c r="Q3" s="11" t="e">
        <f>SUMIF(Часы!#REF!,1)/1</f>
        <v>#REF!</v>
      </c>
      <c r="R3" s="11" t="e">
        <f>SUMIF(Часы!#REF!,1)/1</f>
        <v>#REF!</v>
      </c>
      <c r="S3" s="11" t="e">
        <f>SUMIF(Часы!#REF!,1)/1</f>
        <v>#REF!</v>
      </c>
      <c r="T3" s="11" t="e">
        <f>SUMIF(Часы!#REF!,1)/1</f>
        <v>#REF!</v>
      </c>
      <c r="U3" s="11" t="e">
        <f>SUMIF(Часы!#REF!,1)/1</f>
        <v>#REF!</v>
      </c>
      <c r="V3" s="11" t="e">
        <f>SUMIF(Часы!#REF!,1)/1</f>
        <v>#REF!</v>
      </c>
      <c r="W3" s="11" t="e">
        <f>SUMIF(Часы!#REF!,1)/1</f>
        <v>#REF!</v>
      </c>
      <c r="X3" s="11" t="e">
        <f>SUMIF(Часы!#REF!,1)/1</f>
        <v>#REF!</v>
      </c>
      <c r="Y3" s="11" t="e">
        <f>SUMIF(Часы!#REF!,1)/1</f>
        <v>#REF!</v>
      </c>
      <c r="Z3" s="11" t="e">
        <f>SUMIF(Часы!#REF!,1)/1</f>
        <v>#REF!</v>
      </c>
      <c r="AA3" s="11" t="e">
        <f>SUMIF(Часы!#REF!,1)/1</f>
        <v>#REF!</v>
      </c>
      <c r="AB3" s="11" t="e">
        <f>SUMIF(Часы!#REF!,1)/1</f>
        <v>#REF!</v>
      </c>
      <c r="AC3" s="11" t="e">
        <f>SUMIF(Часы!#REF!,1)/1</f>
        <v>#REF!</v>
      </c>
      <c r="AD3" s="11" t="e">
        <f>SUMIF(Часы!#REF!,1)/1</f>
        <v>#REF!</v>
      </c>
      <c r="AE3" s="11" t="e">
        <f>SUMIF(Часы!#REF!,1)/1</f>
        <v>#REF!</v>
      </c>
      <c r="AF3" s="11" t="e">
        <f>SUMIF(Часы!#REF!,1)/1</f>
        <v>#REF!</v>
      </c>
      <c r="AG3" t="e">
        <f>AD3+AF3</f>
        <v>#REF!</v>
      </c>
      <c r="AI3" s="8" t="s">
        <v>29</v>
      </c>
      <c r="AJ3" s="8"/>
      <c r="AK3" s="8" t="s">
        <v>30</v>
      </c>
      <c r="AL3" s="8">
        <v>429</v>
      </c>
      <c r="AM3" s="8" t="s">
        <v>31</v>
      </c>
      <c r="AN3" s="8">
        <v>300</v>
      </c>
      <c r="AO3" s="8" t="s">
        <v>32</v>
      </c>
      <c r="AP3" s="8">
        <v>602</v>
      </c>
      <c r="AQ3" s="8" t="s">
        <v>33</v>
      </c>
      <c r="AR3" s="8"/>
      <c r="AS3" s="8" t="s">
        <v>34</v>
      </c>
      <c r="AT3" s="8">
        <v>30</v>
      </c>
      <c r="AU3" s="8" t="s">
        <v>35</v>
      </c>
      <c r="AV3" s="8">
        <v>3</v>
      </c>
      <c r="AW3" s="8" t="s">
        <v>36</v>
      </c>
      <c r="AX3" s="8">
        <v>6</v>
      </c>
      <c r="AY3" s="8" t="s">
        <v>37</v>
      </c>
      <c r="AZ3" s="8">
        <v>3</v>
      </c>
      <c r="BA3" s="8" t="s">
        <v>38</v>
      </c>
      <c r="BB3" s="8">
        <v>1.5</v>
      </c>
      <c r="BC3" s="8" t="s">
        <v>39</v>
      </c>
      <c r="BD3" s="8">
        <v>6</v>
      </c>
      <c r="BE3" s="8" t="s">
        <v>40</v>
      </c>
      <c r="BF3" s="8">
        <v>7.5</v>
      </c>
      <c r="BG3" s="8" t="s">
        <v>41</v>
      </c>
      <c r="BH3" s="8">
        <v>0.6</v>
      </c>
      <c r="BI3" s="8" t="s">
        <v>42</v>
      </c>
      <c r="BJ3" s="8">
        <v>1.2</v>
      </c>
      <c r="BK3" s="8" t="s">
        <v>43</v>
      </c>
      <c r="BL3" s="8">
        <v>0.1</v>
      </c>
      <c r="BM3" s="8" t="s">
        <v>44</v>
      </c>
      <c r="BN3" s="8">
        <v>0.1</v>
      </c>
      <c r="BO3" s="8" t="s">
        <v>45</v>
      </c>
      <c r="BP3" s="8">
        <v>0.1</v>
      </c>
    </row>
    <row r="4" spans="1:68" ht="15.75" customHeight="1" x14ac:dyDescent="0.25">
      <c r="A4" s="4" t="s">
        <v>2</v>
      </c>
      <c r="B4" s="12" t="e">
        <f>SUMIF(Часы!#REF!,2)/2</f>
        <v>#REF!</v>
      </c>
      <c r="C4" s="12" t="e">
        <f>SUMIF(Часы!#REF!,2)/2</f>
        <v>#REF!</v>
      </c>
      <c r="D4" s="12" t="e">
        <f>SUMIF(Часы!#REF!,2)/2</f>
        <v>#REF!</v>
      </c>
      <c r="E4" s="12" t="e">
        <f>SUMIF(Часы!#REF!,2)/2</f>
        <v>#REF!</v>
      </c>
      <c r="F4" s="12" t="e">
        <f>SUMIF(Часы!#REF!,2)/2</f>
        <v>#REF!</v>
      </c>
      <c r="G4" s="12" t="e">
        <f>SUMIF(Часы!#REF!,2)/2</f>
        <v>#REF!</v>
      </c>
      <c r="H4" s="12" t="e">
        <f>SUMIF(Часы!#REF!,2)/2</f>
        <v>#REF!</v>
      </c>
      <c r="I4" s="12" t="e">
        <f>SUMIF(Часы!#REF!,2)/2</f>
        <v>#REF!</v>
      </c>
      <c r="J4" s="12" t="e">
        <f>SUMIF(Часы!#REF!,2)/2</f>
        <v>#REF!</v>
      </c>
      <c r="K4" s="12" t="e">
        <f>SUMIF(Часы!#REF!,2)/2</f>
        <v>#REF!</v>
      </c>
      <c r="L4" s="12" t="e">
        <f>SUMIF(Часы!#REF!,2)/2</f>
        <v>#REF!</v>
      </c>
      <c r="M4" s="12" t="e">
        <f>SUMIF(Часы!#REF!,2)/2</f>
        <v>#REF!</v>
      </c>
      <c r="N4" s="12" t="e">
        <f>SUMIF(Часы!#REF!,2)/2</f>
        <v>#REF!</v>
      </c>
      <c r="O4" s="12" t="e">
        <f>SUMIF(Часы!#REF!,2)/2</f>
        <v>#REF!</v>
      </c>
      <c r="P4" s="12" t="e">
        <f>SUMIF(Часы!#REF!,2)/2</f>
        <v>#REF!</v>
      </c>
      <c r="Q4" s="12" t="e">
        <f>SUMIF(Часы!#REF!,2)/2</f>
        <v>#REF!</v>
      </c>
      <c r="R4" s="12" t="e">
        <f>SUMIF(Часы!#REF!,2)/2</f>
        <v>#REF!</v>
      </c>
      <c r="S4" s="12" t="e">
        <f>SUMIF(Часы!#REF!,2)/2</f>
        <v>#REF!</v>
      </c>
      <c r="T4" s="12" t="e">
        <f>SUMIF(Часы!#REF!,2)/2</f>
        <v>#REF!</v>
      </c>
      <c r="U4" s="12" t="e">
        <f>SUMIF(Часы!#REF!,2)/2</f>
        <v>#REF!</v>
      </c>
      <c r="V4" s="12" t="e">
        <f>SUMIF(Часы!#REF!,2)/2</f>
        <v>#REF!</v>
      </c>
      <c r="W4" s="12" t="e">
        <f>SUMIF(Часы!#REF!,2)/2</f>
        <v>#REF!</v>
      </c>
      <c r="X4" s="12" t="e">
        <f>SUMIF(Часы!#REF!,2)/2</f>
        <v>#REF!</v>
      </c>
      <c r="Y4" s="12" t="e">
        <f>SUMIF(Часы!#REF!,2)/2</f>
        <v>#REF!</v>
      </c>
      <c r="Z4" s="12" t="e">
        <f>SUMIF(Часы!#REF!,2)/2</f>
        <v>#REF!</v>
      </c>
      <c r="AA4" s="12" t="e">
        <f>SUMIF(Часы!#REF!,2)/2</f>
        <v>#REF!</v>
      </c>
      <c r="AB4" s="12" t="e">
        <f>SUMIF(Часы!#REF!,2)/2</f>
        <v>#REF!</v>
      </c>
      <c r="AC4" s="12" t="e">
        <f>SUMIF(Часы!#REF!,2)/2</f>
        <v>#REF!</v>
      </c>
      <c r="AD4" s="12" t="e">
        <f>SUMIF(Часы!#REF!,2)/2</f>
        <v>#REF!</v>
      </c>
      <c r="AE4" s="12" t="e">
        <f>SUMIF(Часы!#REF!,2)/2</f>
        <v>#REF!</v>
      </c>
      <c r="AF4" s="12" t="e">
        <f>SUMIF(Часы!#REF!,2)/2</f>
        <v>#REF!</v>
      </c>
      <c r="AG4" t="e">
        <f t="shared" ref="AG4:AG24" si="0">AD4+AF4</f>
        <v>#REF!</v>
      </c>
    </row>
    <row r="5" spans="1:68" ht="15.75" customHeight="1" x14ac:dyDescent="0.25">
      <c r="A5" s="2" t="s">
        <v>3</v>
      </c>
      <c r="B5" s="12" t="e">
        <f>SUMIF(Часы!#REF!,3)/3</f>
        <v>#REF!</v>
      </c>
      <c r="C5" s="12" t="e">
        <f>SUMIF(Часы!#REF!,3)/3</f>
        <v>#REF!</v>
      </c>
      <c r="D5" s="12" t="e">
        <f>SUMIF(Часы!#REF!,3)/3</f>
        <v>#REF!</v>
      </c>
      <c r="E5" s="12" t="e">
        <f>SUMIF(Часы!#REF!,3)/3</f>
        <v>#REF!</v>
      </c>
      <c r="F5" s="12" t="e">
        <f>SUMIF(Часы!#REF!,3)/3</f>
        <v>#REF!</v>
      </c>
      <c r="G5" s="12" t="e">
        <f>SUMIF(Часы!#REF!,3)/3</f>
        <v>#REF!</v>
      </c>
      <c r="H5" s="12" t="e">
        <f>SUMIF(Часы!#REF!,3)/3</f>
        <v>#REF!</v>
      </c>
      <c r="I5" s="12" t="e">
        <f>SUMIF(Часы!#REF!,3)/3</f>
        <v>#REF!</v>
      </c>
      <c r="J5" s="12" t="e">
        <f>SUMIF(Часы!#REF!,3)/3</f>
        <v>#REF!</v>
      </c>
      <c r="K5" s="12" t="e">
        <f>SUMIF(Часы!#REF!,3)/3</f>
        <v>#REF!</v>
      </c>
      <c r="L5" s="12" t="e">
        <f>SUMIF(Часы!#REF!,3)/3</f>
        <v>#REF!</v>
      </c>
      <c r="M5" s="12" t="e">
        <f>SUMIF(Часы!#REF!,3)/3</f>
        <v>#REF!</v>
      </c>
      <c r="N5" s="12" t="e">
        <f>SUMIF(Часы!#REF!,3)/3</f>
        <v>#REF!</v>
      </c>
      <c r="O5" s="12" t="e">
        <f>SUMIF(Часы!#REF!,3)/3</f>
        <v>#REF!</v>
      </c>
      <c r="P5" s="12" t="e">
        <f>SUMIF(Часы!#REF!,3)/3</f>
        <v>#REF!</v>
      </c>
      <c r="Q5" s="12" t="e">
        <f>SUMIF(Часы!#REF!,3)/3</f>
        <v>#REF!</v>
      </c>
      <c r="R5" s="12" t="e">
        <f>SUMIF(Часы!#REF!,3)/3</f>
        <v>#REF!</v>
      </c>
      <c r="S5" s="12" t="e">
        <f>SUMIF(Часы!#REF!,3)/3</f>
        <v>#REF!</v>
      </c>
      <c r="T5" s="12" t="e">
        <f>SUMIF(Часы!#REF!,3)/3</f>
        <v>#REF!</v>
      </c>
      <c r="U5" s="12" t="e">
        <f>SUMIF(Часы!#REF!,3)/3</f>
        <v>#REF!</v>
      </c>
      <c r="V5" s="12" t="e">
        <f>SUMIF(Часы!#REF!,3)/3</f>
        <v>#REF!</v>
      </c>
      <c r="W5" s="12" t="e">
        <f>SUMIF(Часы!#REF!,3)/3</f>
        <v>#REF!</v>
      </c>
      <c r="X5" s="12" t="e">
        <f>SUMIF(Часы!#REF!,3)/3</f>
        <v>#REF!</v>
      </c>
      <c r="Y5" s="12" t="e">
        <f>SUMIF(Часы!#REF!,3)/3</f>
        <v>#REF!</v>
      </c>
      <c r="Z5" s="12" t="e">
        <f>SUMIF(Часы!#REF!,3)/3</f>
        <v>#REF!</v>
      </c>
      <c r="AA5" s="12" t="e">
        <f>SUMIF(Часы!#REF!,3)/3</f>
        <v>#REF!</v>
      </c>
      <c r="AB5" s="12" t="e">
        <f>SUMIF(Часы!#REF!,3)/3</f>
        <v>#REF!</v>
      </c>
      <c r="AC5" s="12" t="e">
        <f>SUMIF(Часы!#REF!,3)/3</f>
        <v>#REF!</v>
      </c>
      <c r="AD5" s="12" t="e">
        <f>SUMIF(Часы!#REF!,3)/3</f>
        <v>#REF!</v>
      </c>
      <c r="AE5" s="12" t="e">
        <f>SUMIF(Часы!#REF!,3)/3</f>
        <v>#REF!</v>
      </c>
      <c r="AF5" s="12" t="e">
        <f>SUMIF(Часы!#REF!,3)/3</f>
        <v>#REF!</v>
      </c>
      <c r="AG5" t="e">
        <f t="shared" si="0"/>
        <v>#REF!</v>
      </c>
    </row>
    <row r="6" spans="1:68" ht="15.75" customHeight="1" x14ac:dyDescent="0.25">
      <c r="A6" s="5" t="s">
        <v>4</v>
      </c>
      <c r="B6" s="12" t="e">
        <f>SUMIF(Часы!#REF!,4)/4</f>
        <v>#REF!</v>
      </c>
      <c r="C6" s="12" t="e">
        <f>SUMIF(Часы!#REF!,4)/4</f>
        <v>#REF!</v>
      </c>
      <c r="D6" s="12" t="e">
        <f>SUMIF(Часы!#REF!,4)/4</f>
        <v>#REF!</v>
      </c>
      <c r="E6" s="12" t="e">
        <f>SUMIF(Часы!#REF!,4)/4</f>
        <v>#REF!</v>
      </c>
      <c r="F6" s="12" t="e">
        <f>SUMIF(Часы!#REF!,4)/4</f>
        <v>#REF!</v>
      </c>
      <c r="G6" s="12" t="e">
        <f>SUMIF(Часы!#REF!,4)/4</f>
        <v>#REF!</v>
      </c>
      <c r="H6" s="12" t="e">
        <f>SUMIF(Часы!#REF!,4)/4</f>
        <v>#REF!</v>
      </c>
      <c r="I6" s="12" t="e">
        <f>SUMIF(Часы!#REF!,4)/4</f>
        <v>#REF!</v>
      </c>
      <c r="J6" s="12" t="e">
        <f>SUMIF(Часы!#REF!,4)/4</f>
        <v>#REF!</v>
      </c>
      <c r="K6" s="12" t="e">
        <f>SUMIF(Часы!#REF!,4)/4</f>
        <v>#REF!</v>
      </c>
      <c r="L6" s="12" t="e">
        <f>SUMIF(Часы!#REF!,4)/4</f>
        <v>#REF!</v>
      </c>
      <c r="M6" s="12" t="e">
        <f>SUMIF(Часы!#REF!,4)/4</f>
        <v>#REF!</v>
      </c>
      <c r="N6" s="12" t="e">
        <f>SUMIF(Часы!#REF!,4)/4</f>
        <v>#REF!</v>
      </c>
      <c r="O6" s="12" t="e">
        <f>SUMIF(Часы!#REF!,4)/4</f>
        <v>#REF!</v>
      </c>
      <c r="P6" s="12" t="e">
        <f>SUMIF(Часы!#REF!,4)/4</f>
        <v>#REF!</v>
      </c>
      <c r="Q6" s="12" t="e">
        <f>SUMIF(Часы!#REF!,4)/4</f>
        <v>#REF!</v>
      </c>
      <c r="R6" s="12" t="e">
        <f>SUMIF(Часы!#REF!,4)/4</f>
        <v>#REF!</v>
      </c>
      <c r="S6" s="12" t="e">
        <f>SUMIF(Часы!#REF!,4)/4</f>
        <v>#REF!</v>
      </c>
      <c r="T6" s="12" t="e">
        <f>SUMIF(Часы!#REF!,4)/4</f>
        <v>#REF!</v>
      </c>
      <c r="U6" s="12" t="e">
        <f>SUMIF(Часы!#REF!,4)/4</f>
        <v>#REF!</v>
      </c>
      <c r="V6" s="12" t="e">
        <f>SUMIF(Часы!#REF!,4)/4</f>
        <v>#REF!</v>
      </c>
      <c r="W6" s="12" t="e">
        <f>SUMIF(Часы!#REF!,4)/4</f>
        <v>#REF!</v>
      </c>
      <c r="X6" s="12" t="e">
        <f>SUMIF(Часы!#REF!,4)/4</f>
        <v>#REF!</v>
      </c>
      <c r="Y6" s="12" t="e">
        <f>SUMIF(Часы!#REF!,4)/4</f>
        <v>#REF!</v>
      </c>
      <c r="Z6" s="12" t="e">
        <f>SUMIF(Часы!#REF!,4)/4</f>
        <v>#REF!</v>
      </c>
      <c r="AA6" s="12" t="e">
        <f>SUMIF(Часы!#REF!,4)/4</f>
        <v>#REF!</v>
      </c>
      <c r="AB6" s="12" t="e">
        <f>SUMIF(Часы!#REF!,4)/4</f>
        <v>#REF!</v>
      </c>
      <c r="AC6" s="12" t="e">
        <f>SUMIF(Часы!#REF!,4)/4</f>
        <v>#REF!</v>
      </c>
      <c r="AD6" s="12" t="e">
        <f>SUMIF(Часы!#REF!,4)/4</f>
        <v>#REF!</v>
      </c>
      <c r="AE6" s="12" t="e">
        <f>SUMIF(Часы!#REF!,4)/4</f>
        <v>#REF!</v>
      </c>
      <c r="AF6" s="12" t="e">
        <f>SUMIF(Часы!#REF!,4)/4</f>
        <v>#REF!</v>
      </c>
      <c r="AG6" t="e">
        <f t="shared" si="0"/>
        <v>#REF!</v>
      </c>
    </row>
    <row r="7" spans="1:68" x14ac:dyDescent="0.25">
      <c r="A7" s="16" t="s">
        <v>59</v>
      </c>
      <c r="B7" s="12" t="e">
        <f t="shared" ref="B7:AC7" si="1">(B3+B4+B5+B6)*130+((B3+B4+B5+B6)*130*0.1)</f>
        <v>#REF!</v>
      </c>
      <c r="C7" s="12" t="e">
        <f t="shared" si="1"/>
        <v>#REF!</v>
      </c>
      <c r="D7" s="12" t="e">
        <f t="shared" si="1"/>
        <v>#REF!</v>
      </c>
      <c r="E7" s="12" t="e">
        <f t="shared" si="1"/>
        <v>#REF!</v>
      </c>
      <c r="F7" s="12" t="e">
        <f t="shared" si="1"/>
        <v>#REF!</v>
      </c>
      <c r="G7" s="12" t="e">
        <f t="shared" si="1"/>
        <v>#REF!</v>
      </c>
      <c r="H7" s="12" t="e">
        <f t="shared" si="1"/>
        <v>#REF!</v>
      </c>
      <c r="I7" s="12" t="e">
        <f t="shared" si="1"/>
        <v>#REF!</v>
      </c>
      <c r="J7" s="12" t="e">
        <f t="shared" si="1"/>
        <v>#REF!</v>
      </c>
      <c r="K7" s="12" t="e">
        <f t="shared" si="1"/>
        <v>#REF!</v>
      </c>
      <c r="L7" s="12" t="e">
        <f t="shared" si="1"/>
        <v>#REF!</v>
      </c>
      <c r="M7" s="12" t="e">
        <f t="shared" si="1"/>
        <v>#REF!</v>
      </c>
      <c r="N7" s="12" t="e">
        <f t="shared" si="1"/>
        <v>#REF!</v>
      </c>
      <c r="O7" s="12" t="e">
        <f t="shared" si="1"/>
        <v>#REF!</v>
      </c>
      <c r="P7" s="12" t="e">
        <f t="shared" si="1"/>
        <v>#REF!</v>
      </c>
      <c r="Q7" s="12" t="e">
        <f t="shared" si="1"/>
        <v>#REF!</v>
      </c>
      <c r="R7" s="12" t="e">
        <f t="shared" si="1"/>
        <v>#REF!</v>
      </c>
      <c r="S7" s="12" t="e">
        <f t="shared" si="1"/>
        <v>#REF!</v>
      </c>
      <c r="T7" s="12" t="e">
        <f t="shared" si="1"/>
        <v>#REF!</v>
      </c>
      <c r="U7" s="12" t="e">
        <f t="shared" si="1"/>
        <v>#REF!</v>
      </c>
      <c r="V7" s="12" t="e">
        <f t="shared" si="1"/>
        <v>#REF!</v>
      </c>
      <c r="W7" s="12" t="e">
        <f t="shared" si="1"/>
        <v>#REF!</v>
      </c>
      <c r="X7" s="12" t="e">
        <f t="shared" si="1"/>
        <v>#REF!</v>
      </c>
      <c r="Y7" s="12" t="e">
        <f t="shared" si="1"/>
        <v>#REF!</v>
      </c>
      <c r="Z7" s="12" t="e">
        <f t="shared" si="1"/>
        <v>#REF!</v>
      </c>
      <c r="AA7" s="12" t="e">
        <f t="shared" si="1"/>
        <v>#REF!</v>
      </c>
      <c r="AB7" s="12" t="e">
        <f t="shared" si="1"/>
        <v>#REF!</v>
      </c>
      <c r="AC7" s="12" t="e">
        <f t="shared" si="1"/>
        <v>#REF!</v>
      </c>
      <c r="AD7" s="12" t="e">
        <f>(AD3+AD4+AD5+AD6)*60+((AD3+AD4+AD5+AD6)*60*0.1)</f>
        <v>#REF!</v>
      </c>
      <c r="AE7" s="12" t="e">
        <f>(AE3+AE4+AE5+AE6)*60+((AE3+AE4+AE5+AE6)*60*0.1)</f>
        <v>#REF!</v>
      </c>
      <c r="AF7" s="12" t="e">
        <f>(AF3+AF4+AF5+AF6)*60+((AF3+AF4+AF5+AF6)*60*0.1)</f>
        <v>#REF!</v>
      </c>
    </row>
    <row r="8" spans="1:68" x14ac:dyDescent="0.25">
      <c r="A8" s="16">
        <v>30</v>
      </c>
      <c r="B8" s="12" t="e">
        <f t="shared" ref="B8:Y8" si="2">(B6)*250</f>
        <v>#REF!</v>
      </c>
      <c r="C8" s="12" t="e">
        <f t="shared" si="2"/>
        <v>#REF!</v>
      </c>
      <c r="D8" s="12" t="e">
        <f t="shared" si="2"/>
        <v>#REF!</v>
      </c>
      <c r="E8" s="12" t="e">
        <f t="shared" si="2"/>
        <v>#REF!</v>
      </c>
      <c r="F8" s="12" t="e">
        <f t="shared" si="2"/>
        <v>#REF!</v>
      </c>
      <c r="G8" s="12" t="e">
        <f t="shared" si="2"/>
        <v>#REF!</v>
      </c>
      <c r="H8" s="12" t="e">
        <f t="shared" si="2"/>
        <v>#REF!</v>
      </c>
      <c r="I8" s="12" t="e">
        <f t="shared" si="2"/>
        <v>#REF!</v>
      </c>
      <c r="J8" s="12" t="e">
        <f t="shared" si="2"/>
        <v>#REF!</v>
      </c>
      <c r="K8" s="12" t="e">
        <f t="shared" si="2"/>
        <v>#REF!</v>
      </c>
      <c r="L8" s="12" t="e">
        <f t="shared" si="2"/>
        <v>#REF!</v>
      </c>
      <c r="M8" s="12" t="e">
        <f t="shared" si="2"/>
        <v>#REF!</v>
      </c>
      <c r="N8" s="12" t="e">
        <f t="shared" si="2"/>
        <v>#REF!</v>
      </c>
      <c r="O8" s="12" t="e">
        <f t="shared" si="2"/>
        <v>#REF!</v>
      </c>
      <c r="P8" s="12" t="e">
        <f t="shared" si="2"/>
        <v>#REF!</v>
      </c>
      <c r="Q8" s="12" t="e">
        <f t="shared" si="2"/>
        <v>#REF!</v>
      </c>
      <c r="R8" s="12" t="e">
        <f t="shared" si="2"/>
        <v>#REF!</v>
      </c>
      <c r="S8" s="12" t="e">
        <f t="shared" si="2"/>
        <v>#REF!</v>
      </c>
      <c r="T8" s="12" t="e">
        <f t="shared" si="2"/>
        <v>#REF!</v>
      </c>
      <c r="U8" s="12" t="e">
        <f t="shared" si="2"/>
        <v>#REF!</v>
      </c>
      <c r="V8" s="12" t="e">
        <f t="shared" si="2"/>
        <v>#REF!</v>
      </c>
      <c r="W8" s="12" t="e">
        <f t="shared" si="2"/>
        <v>#REF!</v>
      </c>
      <c r="X8" s="12" t="e">
        <f t="shared" si="2"/>
        <v>#REF!</v>
      </c>
      <c r="Y8" s="12" t="e">
        <f t="shared" si="2"/>
        <v>#REF!</v>
      </c>
      <c r="Z8" s="12" t="e">
        <f>(Z6)*265</f>
        <v>#REF!</v>
      </c>
      <c r="AA8" s="12" t="e">
        <f>(AA6)*265</f>
        <v>#REF!</v>
      </c>
      <c r="AB8" s="12" t="e">
        <f>(AB6)*265</f>
        <v>#REF!</v>
      </c>
      <c r="AC8" s="12" t="e">
        <f>(AC6)*250</f>
        <v>#REF!</v>
      </c>
      <c r="AD8" s="12" t="e">
        <f>(AD6)*60</f>
        <v>#REF!</v>
      </c>
      <c r="AE8" s="12" t="e">
        <f>(AE6)*60</f>
        <v>#REF!</v>
      </c>
      <c r="AF8" s="12" t="e">
        <f>(AF6)*60</f>
        <v>#REF!</v>
      </c>
    </row>
    <row r="9" spans="1:68" x14ac:dyDescent="0.25">
      <c r="A9" s="16" t="s">
        <v>60</v>
      </c>
      <c r="B9" s="12" t="e">
        <f t="shared" ref="B9:Y9" si="3">(B6)*502+B5*102</f>
        <v>#REF!</v>
      </c>
      <c r="C9" s="12" t="e">
        <f t="shared" si="3"/>
        <v>#REF!</v>
      </c>
      <c r="D9" s="12" t="e">
        <f t="shared" si="3"/>
        <v>#REF!</v>
      </c>
      <c r="E9" s="12" t="e">
        <f t="shared" si="3"/>
        <v>#REF!</v>
      </c>
      <c r="F9" s="12" t="e">
        <f t="shared" si="3"/>
        <v>#REF!</v>
      </c>
      <c r="G9" s="12" t="e">
        <f t="shared" si="3"/>
        <v>#REF!</v>
      </c>
      <c r="H9" s="12" t="e">
        <f t="shared" si="3"/>
        <v>#REF!</v>
      </c>
      <c r="I9" s="12" t="e">
        <f t="shared" si="3"/>
        <v>#REF!</v>
      </c>
      <c r="J9" s="12" t="e">
        <f t="shared" si="3"/>
        <v>#REF!</v>
      </c>
      <c r="K9" s="12" t="e">
        <f t="shared" si="3"/>
        <v>#REF!</v>
      </c>
      <c r="L9" s="12" t="e">
        <f t="shared" si="3"/>
        <v>#REF!</v>
      </c>
      <c r="M9" s="12" t="e">
        <f t="shared" si="3"/>
        <v>#REF!</v>
      </c>
      <c r="N9" s="12" t="e">
        <f t="shared" si="3"/>
        <v>#REF!</v>
      </c>
      <c r="O9" s="12" t="e">
        <f t="shared" si="3"/>
        <v>#REF!</v>
      </c>
      <c r="P9" s="12" t="e">
        <f t="shared" si="3"/>
        <v>#REF!</v>
      </c>
      <c r="Q9" s="12" t="e">
        <f t="shared" si="3"/>
        <v>#REF!</v>
      </c>
      <c r="R9" s="12" t="e">
        <f t="shared" si="3"/>
        <v>#REF!</v>
      </c>
      <c r="S9" s="12" t="e">
        <f t="shared" si="3"/>
        <v>#REF!</v>
      </c>
      <c r="T9" s="12" t="e">
        <f t="shared" si="3"/>
        <v>#REF!</v>
      </c>
      <c r="U9" s="12" t="e">
        <f t="shared" si="3"/>
        <v>#REF!</v>
      </c>
      <c r="V9" s="12" t="e">
        <f t="shared" si="3"/>
        <v>#REF!</v>
      </c>
      <c r="W9" s="12" t="e">
        <f t="shared" si="3"/>
        <v>#REF!</v>
      </c>
      <c r="X9" s="12" t="e">
        <f t="shared" si="3"/>
        <v>#REF!</v>
      </c>
      <c r="Y9" s="12" t="e">
        <f t="shared" si="3"/>
        <v>#REF!</v>
      </c>
      <c r="Z9" s="12" t="e">
        <f>(Z6)*380+Z5*205</f>
        <v>#REF!</v>
      </c>
      <c r="AA9" s="12" t="e">
        <f>(AA6)*380+AA5*205</f>
        <v>#REF!</v>
      </c>
      <c r="AB9" s="12" t="e">
        <f>(AB6)*380+AB5*205</f>
        <v>#REF!</v>
      </c>
      <c r="AC9" s="12" t="e">
        <f>(AC6)*502+AC5*102</f>
        <v>#REF!</v>
      </c>
      <c r="AD9" s="12" t="e">
        <f>(AD6)*230+AD5*70</f>
        <v>#REF!</v>
      </c>
      <c r="AE9" s="12" t="e">
        <f>(AE6)*230+AE5*70</f>
        <v>#REF!</v>
      </c>
      <c r="AF9" s="12" t="e">
        <f>(AF6)*230+AF5*70</f>
        <v>#REF!</v>
      </c>
      <c r="AG9" s="12" t="e">
        <f>(AG6)*502+AG5*102</f>
        <v>#REF!</v>
      </c>
    </row>
    <row r="10" spans="1:68" x14ac:dyDescent="0.25">
      <c r="A10" s="16" t="s">
        <v>46</v>
      </c>
      <c r="B10" s="12" t="e">
        <f t="shared" ref="B10:AF10" si="4">B3+B4+B5+B6</f>
        <v>#REF!</v>
      </c>
      <c r="C10" s="12" t="e">
        <f t="shared" si="4"/>
        <v>#REF!</v>
      </c>
      <c r="D10" s="12" t="e">
        <f t="shared" si="4"/>
        <v>#REF!</v>
      </c>
      <c r="E10" s="12" t="e">
        <f t="shared" si="4"/>
        <v>#REF!</v>
      </c>
      <c r="F10" s="12" t="e">
        <f t="shared" si="4"/>
        <v>#REF!</v>
      </c>
      <c r="G10" s="12" t="e">
        <f t="shared" si="4"/>
        <v>#REF!</v>
      </c>
      <c r="H10" s="12" t="e">
        <f t="shared" si="4"/>
        <v>#REF!</v>
      </c>
      <c r="I10" s="12" t="e">
        <f t="shared" si="4"/>
        <v>#REF!</v>
      </c>
      <c r="J10" s="12" t="e">
        <f t="shared" si="4"/>
        <v>#REF!</v>
      </c>
      <c r="K10" s="12" t="e">
        <f t="shared" si="4"/>
        <v>#REF!</v>
      </c>
      <c r="L10" s="12" t="e">
        <f t="shared" si="4"/>
        <v>#REF!</v>
      </c>
      <c r="M10" s="12" t="e">
        <f t="shared" si="4"/>
        <v>#REF!</v>
      </c>
      <c r="N10" s="12" t="e">
        <f t="shared" si="4"/>
        <v>#REF!</v>
      </c>
      <c r="O10" s="12" t="e">
        <f t="shared" si="4"/>
        <v>#REF!</v>
      </c>
      <c r="P10" s="12" t="e">
        <f t="shared" si="4"/>
        <v>#REF!</v>
      </c>
      <c r="Q10" s="12" t="e">
        <f t="shared" si="4"/>
        <v>#REF!</v>
      </c>
      <c r="R10" s="12" t="e">
        <f t="shared" si="4"/>
        <v>#REF!</v>
      </c>
      <c r="S10" s="12" t="e">
        <f t="shared" si="4"/>
        <v>#REF!</v>
      </c>
      <c r="T10" s="12" t="e">
        <f t="shared" si="4"/>
        <v>#REF!</v>
      </c>
      <c r="U10" s="12" t="e">
        <f t="shared" si="4"/>
        <v>#REF!</v>
      </c>
      <c r="V10" s="12" t="e">
        <f t="shared" si="4"/>
        <v>#REF!</v>
      </c>
      <c r="W10" s="12" t="e">
        <f t="shared" si="4"/>
        <v>#REF!</v>
      </c>
      <c r="X10" s="12" t="e">
        <f t="shared" si="4"/>
        <v>#REF!</v>
      </c>
      <c r="Y10" s="12" t="e">
        <f t="shared" si="4"/>
        <v>#REF!</v>
      </c>
      <c r="Z10" s="12" t="e">
        <f t="shared" si="4"/>
        <v>#REF!</v>
      </c>
      <c r="AA10" s="12" t="e">
        <f t="shared" si="4"/>
        <v>#REF!</v>
      </c>
      <c r="AB10" s="12" t="e">
        <f t="shared" si="4"/>
        <v>#REF!</v>
      </c>
      <c r="AC10" s="12" t="e">
        <f t="shared" si="4"/>
        <v>#REF!</v>
      </c>
      <c r="AD10" s="12" t="e">
        <f t="shared" si="4"/>
        <v>#REF!</v>
      </c>
      <c r="AE10" s="12" t="e">
        <f t="shared" si="4"/>
        <v>#REF!</v>
      </c>
      <c r="AF10" s="12" t="e">
        <f t="shared" si="4"/>
        <v>#REF!</v>
      </c>
    </row>
    <row r="11" spans="1:68" x14ac:dyDescent="0.25">
      <c r="A11" t="s">
        <v>48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Z11" s="12"/>
      <c r="AA11" s="13"/>
      <c r="AB11" s="14"/>
      <c r="AD11" s="12"/>
      <c r="AE11" s="13"/>
      <c r="AF11" s="14"/>
    </row>
    <row r="12" spans="1:68" hidden="1" x14ac:dyDescent="0.25">
      <c r="A12" s="3" t="s">
        <v>1</v>
      </c>
      <c r="B12" s="12" t="e">
        <f>SUMIF(Часы!#REF!,1)/1</f>
        <v>#REF!</v>
      </c>
      <c r="C12" s="12" t="e">
        <f>SUMIF(Часы!#REF!,1)/1</f>
        <v>#REF!</v>
      </c>
      <c r="D12" s="12" t="e">
        <f>SUMIF(Часы!#REF!,1)/1</f>
        <v>#REF!</v>
      </c>
      <c r="E12" s="12" t="e">
        <f>SUMIF(Часы!#REF!,1)/1</f>
        <v>#REF!</v>
      </c>
      <c r="F12" s="12" t="e">
        <f>SUMIF(Часы!#REF!,1)/1</f>
        <v>#REF!</v>
      </c>
      <c r="G12" s="12" t="e">
        <f>SUMIF(Часы!#REF!,1)/1</f>
        <v>#REF!</v>
      </c>
      <c r="H12" s="12" t="e">
        <f>SUMIF(Часы!#REF!,1)/1</f>
        <v>#REF!</v>
      </c>
      <c r="I12" s="12" t="e">
        <f>SUMIF(Часы!#REF!,1)/1</f>
        <v>#REF!</v>
      </c>
      <c r="J12" s="12" t="e">
        <f>SUMIF(Часы!#REF!,1)/1</f>
        <v>#REF!</v>
      </c>
      <c r="K12" s="12" t="e">
        <f>SUMIF(Часы!#REF!,1)/1</f>
        <v>#REF!</v>
      </c>
      <c r="L12" s="12" t="e">
        <f>SUMIF(Часы!#REF!,1)/1</f>
        <v>#REF!</v>
      </c>
      <c r="M12" s="12" t="e">
        <f>SUMIF(Часы!#REF!,1)/1</f>
        <v>#REF!</v>
      </c>
      <c r="N12" s="12" t="e">
        <f>SUMIF(Часы!#REF!,1)/1</f>
        <v>#REF!</v>
      </c>
      <c r="O12" s="12" t="e">
        <f>SUMIF(Часы!#REF!,1)/1</f>
        <v>#REF!</v>
      </c>
      <c r="P12" s="12" t="e">
        <f>SUMIF(Часы!#REF!,1)/1</f>
        <v>#REF!</v>
      </c>
      <c r="Q12" s="12" t="e">
        <f>SUMIF(Часы!#REF!,1)/1</f>
        <v>#REF!</v>
      </c>
      <c r="R12" s="12" t="e">
        <f>SUMIF(Часы!#REF!,1)/1</f>
        <v>#REF!</v>
      </c>
      <c r="S12" s="12" t="e">
        <f>SUMIF(Часы!#REF!,1)/1</f>
        <v>#REF!</v>
      </c>
      <c r="T12" s="12" t="e">
        <f>SUMIF(Часы!#REF!,1)/1</f>
        <v>#REF!</v>
      </c>
      <c r="U12" s="12" t="e">
        <f>SUMIF(Часы!#REF!,1)/1</f>
        <v>#REF!</v>
      </c>
      <c r="V12" s="12" t="e">
        <f>SUMIF(Часы!#REF!,1)/1</f>
        <v>#REF!</v>
      </c>
      <c r="W12" s="12" t="e">
        <f>SUMIF(Часы!#REF!,1)/1</f>
        <v>#REF!</v>
      </c>
      <c r="X12" s="12" t="e">
        <f>SUMIF(Часы!#REF!,1)/1</f>
        <v>#REF!</v>
      </c>
      <c r="Y12" s="12" t="e">
        <f>SUMIF(Часы!#REF!,1)/1</f>
        <v>#REF!</v>
      </c>
      <c r="Z12" s="12" t="e">
        <f>SUMIF(Часы!#REF!,1)/1</f>
        <v>#REF!</v>
      </c>
      <c r="AA12" s="12" t="e">
        <f>SUMIF(Часы!#REF!,1)/1</f>
        <v>#REF!</v>
      </c>
      <c r="AB12" s="12" t="e">
        <f>SUMIF(Часы!#REF!,1)/1</f>
        <v>#REF!</v>
      </c>
      <c r="AC12" s="12" t="e">
        <f>SUMIF(Часы!#REF!,1)/1</f>
        <v>#REF!</v>
      </c>
      <c r="AD12" s="12" t="e">
        <f>SUMIF(Часы!#REF!,1)/1</f>
        <v>#REF!</v>
      </c>
      <c r="AE12" s="12" t="e">
        <f>SUMIF(Часы!#REF!,1)/1</f>
        <v>#REF!</v>
      </c>
      <c r="AF12" s="12" t="e">
        <f>SUMIF(Часы!#REF!,1)/1</f>
        <v>#REF!</v>
      </c>
      <c r="AG12" t="e">
        <f t="shared" si="0"/>
        <v>#REF!</v>
      </c>
    </row>
    <row r="13" spans="1:68" hidden="1" x14ac:dyDescent="0.25">
      <c r="A13" s="4" t="s">
        <v>2</v>
      </c>
      <c r="B13" s="12" t="e">
        <f>SUMIF(Часы!#REF!,2)/2</f>
        <v>#REF!</v>
      </c>
      <c r="C13" s="12" t="e">
        <f>SUMIF(Часы!#REF!,2)/2</f>
        <v>#REF!</v>
      </c>
      <c r="D13" s="12" t="e">
        <f>SUMIF(Часы!#REF!,2)/2</f>
        <v>#REF!</v>
      </c>
      <c r="E13" s="12" t="e">
        <f>SUMIF(Часы!#REF!,2)/2</f>
        <v>#REF!</v>
      </c>
      <c r="F13" s="12" t="e">
        <f>SUMIF(Часы!#REF!,2)/2</f>
        <v>#REF!</v>
      </c>
      <c r="G13" s="12" t="e">
        <f>SUMIF(Часы!#REF!,2)/2</f>
        <v>#REF!</v>
      </c>
      <c r="H13" s="12" t="e">
        <f>SUMIF(Часы!#REF!,2)/2</f>
        <v>#REF!</v>
      </c>
      <c r="I13" s="12" t="e">
        <f>SUMIF(Часы!#REF!,2)/2</f>
        <v>#REF!</v>
      </c>
      <c r="J13" s="12" t="e">
        <f>SUMIF(Часы!#REF!,2)/2</f>
        <v>#REF!</v>
      </c>
      <c r="K13" s="12" t="e">
        <f>SUMIF(Часы!#REF!,2)/2</f>
        <v>#REF!</v>
      </c>
      <c r="L13" s="12" t="e">
        <f>SUMIF(Часы!#REF!,2)/2</f>
        <v>#REF!</v>
      </c>
      <c r="M13" s="12" t="e">
        <f>SUMIF(Часы!#REF!,2)/2</f>
        <v>#REF!</v>
      </c>
      <c r="N13" s="12" t="e">
        <f>SUMIF(Часы!#REF!,2)/2</f>
        <v>#REF!</v>
      </c>
      <c r="O13" s="12" t="e">
        <f>SUMIF(Часы!#REF!,2)/2</f>
        <v>#REF!</v>
      </c>
      <c r="P13" s="12" t="e">
        <f>SUMIF(Часы!#REF!,2)/2</f>
        <v>#REF!</v>
      </c>
      <c r="Q13" s="12" t="e">
        <f>SUMIF(Часы!#REF!,2)/2</f>
        <v>#REF!</v>
      </c>
      <c r="R13" s="12" t="e">
        <f>SUMIF(Часы!#REF!,2)/2</f>
        <v>#REF!</v>
      </c>
      <c r="S13" s="12" t="e">
        <f>SUMIF(Часы!#REF!,2)/2</f>
        <v>#REF!</v>
      </c>
      <c r="T13" s="12" t="e">
        <f>SUMIF(Часы!#REF!,2)/2</f>
        <v>#REF!</v>
      </c>
      <c r="U13" s="12" t="e">
        <f>SUMIF(Часы!#REF!,2)/2</f>
        <v>#REF!</v>
      </c>
      <c r="V13" s="12" t="e">
        <f>SUMIF(Часы!#REF!,2)/2</f>
        <v>#REF!</v>
      </c>
      <c r="W13" s="12" t="e">
        <f>SUMIF(Часы!#REF!,2)/2</f>
        <v>#REF!</v>
      </c>
      <c r="X13" s="12" t="e">
        <f>SUMIF(Часы!#REF!,2)/2</f>
        <v>#REF!</v>
      </c>
      <c r="Y13" s="12" t="e">
        <f>SUMIF(Часы!#REF!,2)/2</f>
        <v>#REF!</v>
      </c>
      <c r="Z13" s="12" t="e">
        <f>SUMIF(Часы!#REF!,2)/2</f>
        <v>#REF!</v>
      </c>
      <c r="AA13" s="12" t="e">
        <f>SUMIF(Часы!#REF!,2)/2</f>
        <v>#REF!</v>
      </c>
      <c r="AB13" s="12" t="e">
        <f>SUMIF(Часы!#REF!,2)/2</f>
        <v>#REF!</v>
      </c>
      <c r="AC13" s="12" t="e">
        <f>SUMIF(Часы!#REF!,2)/2</f>
        <v>#REF!</v>
      </c>
      <c r="AD13" s="12" t="e">
        <f>SUMIF(Часы!#REF!,2)/2</f>
        <v>#REF!</v>
      </c>
      <c r="AE13" s="12" t="e">
        <f>SUMIF(Часы!#REF!,2)/2</f>
        <v>#REF!</v>
      </c>
      <c r="AF13" s="12" t="e">
        <f>SUMIF(Часы!#REF!,2)/2</f>
        <v>#REF!</v>
      </c>
      <c r="AG13" t="e">
        <f t="shared" si="0"/>
        <v>#REF!</v>
      </c>
    </row>
    <row r="14" spans="1:68" hidden="1" x14ac:dyDescent="0.25">
      <c r="A14" s="2" t="s">
        <v>3</v>
      </c>
      <c r="B14" s="12" t="e">
        <f>SUMIF(Часы!#REF!,3)/3</f>
        <v>#REF!</v>
      </c>
      <c r="C14" s="12" t="e">
        <f>SUMIF(Часы!#REF!,3)/3</f>
        <v>#REF!</v>
      </c>
      <c r="D14" s="12" t="e">
        <f>SUMIF(Часы!#REF!,3)/3</f>
        <v>#REF!</v>
      </c>
      <c r="E14" s="12" t="e">
        <f>SUMIF(Часы!#REF!,3)/3</f>
        <v>#REF!</v>
      </c>
      <c r="F14" s="12" t="e">
        <f>SUMIF(Часы!#REF!,3)/3</f>
        <v>#REF!</v>
      </c>
      <c r="G14" s="12" t="e">
        <f>SUMIF(Часы!#REF!,3)/3</f>
        <v>#REF!</v>
      </c>
      <c r="H14" s="12" t="e">
        <f>SUMIF(Часы!#REF!,3)/3</f>
        <v>#REF!</v>
      </c>
      <c r="I14" s="12" t="e">
        <f>SUMIF(Часы!#REF!,3)/3</f>
        <v>#REF!</v>
      </c>
      <c r="J14" s="12" t="e">
        <f>SUMIF(Часы!#REF!,3)/3</f>
        <v>#REF!</v>
      </c>
      <c r="K14" s="12" t="e">
        <f>SUMIF(Часы!#REF!,3)/3</f>
        <v>#REF!</v>
      </c>
      <c r="L14" s="12" t="e">
        <f>SUMIF(Часы!#REF!,3)/3</f>
        <v>#REF!</v>
      </c>
      <c r="M14" s="12" t="e">
        <f>SUMIF(Часы!#REF!,3)/3</f>
        <v>#REF!</v>
      </c>
      <c r="N14" s="12" t="e">
        <f>SUMIF(Часы!#REF!,3)/3</f>
        <v>#REF!</v>
      </c>
      <c r="O14" s="12" t="e">
        <f>SUMIF(Часы!#REF!,3)/3</f>
        <v>#REF!</v>
      </c>
      <c r="P14" s="12" t="e">
        <f>SUMIF(Часы!#REF!,3)/3</f>
        <v>#REF!</v>
      </c>
      <c r="Q14" s="12" t="e">
        <f>SUMIF(Часы!#REF!,3)/3</f>
        <v>#REF!</v>
      </c>
      <c r="R14" s="12" t="e">
        <f>SUMIF(Часы!#REF!,3)/3</f>
        <v>#REF!</v>
      </c>
      <c r="S14" s="12" t="e">
        <f>SUMIF(Часы!#REF!,3)/3</f>
        <v>#REF!</v>
      </c>
      <c r="T14" s="12" t="e">
        <f>SUMIF(Часы!#REF!,3)/3</f>
        <v>#REF!</v>
      </c>
      <c r="U14" s="12" t="e">
        <f>SUMIF(Часы!#REF!,3)/3</f>
        <v>#REF!</v>
      </c>
      <c r="V14" s="12" t="e">
        <f>SUMIF(Часы!#REF!,3)/3</f>
        <v>#REF!</v>
      </c>
      <c r="W14" s="12" t="e">
        <f>SUMIF(Часы!#REF!,3)/3</f>
        <v>#REF!</v>
      </c>
      <c r="X14" s="12" t="e">
        <f>SUMIF(Часы!#REF!,3)/3</f>
        <v>#REF!</v>
      </c>
      <c r="Y14" s="12" t="e">
        <f>SUMIF(Часы!#REF!,3)/3</f>
        <v>#REF!</v>
      </c>
      <c r="Z14" s="12" t="e">
        <f>SUMIF(Часы!#REF!,3)/3</f>
        <v>#REF!</v>
      </c>
      <c r="AA14" s="12" t="e">
        <f>SUMIF(Часы!#REF!,3)/3</f>
        <v>#REF!</v>
      </c>
      <c r="AB14" s="12" t="e">
        <f>SUMIF(Часы!#REF!,3)/3</f>
        <v>#REF!</v>
      </c>
      <c r="AC14" s="12" t="e">
        <f>SUMIF(Часы!#REF!,3)/3</f>
        <v>#REF!</v>
      </c>
      <c r="AD14" s="12" t="e">
        <f>SUMIF(Часы!#REF!,3)/3</f>
        <v>#REF!</v>
      </c>
      <c r="AE14" s="12" t="e">
        <f>SUMIF(Часы!#REF!,3)/3</f>
        <v>#REF!</v>
      </c>
      <c r="AF14" s="12" t="e">
        <f>SUMIF(Часы!#REF!,3)/3</f>
        <v>#REF!</v>
      </c>
      <c r="AG14" t="e">
        <f t="shared" si="0"/>
        <v>#REF!</v>
      </c>
    </row>
    <row r="15" spans="1:68" hidden="1" x14ac:dyDescent="0.25">
      <c r="A15" s="5" t="s">
        <v>4</v>
      </c>
      <c r="B15" s="12" t="e">
        <f>SUMIF(Часы!#REF!,4)/4</f>
        <v>#REF!</v>
      </c>
      <c r="C15" s="12" t="e">
        <f>SUMIF(Часы!#REF!,4)/4</f>
        <v>#REF!</v>
      </c>
      <c r="D15" s="12" t="e">
        <f>SUMIF(Часы!#REF!,4)/4</f>
        <v>#REF!</v>
      </c>
      <c r="E15" s="12" t="e">
        <f>SUMIF(Часы!#REF!,4)/4</f>
        <v>#REF!</v>
      </c>
      <c r="F15" s="12" t="e">
        <f>SUMIF(Часы!#REF!,4)/4</f>
        <v>#REF!</v>
      </c>
      <c r="G15" s="12" t="e">
        <f>SUMIF(Часы!#REF!,4)/4</f>
        <v>#REF!</v>
      </c>
      <c r="H15" s="12" t="e">
        <f>SUMIF(Часы!#REF!,4)/4</f>
        <v>#REF!</v>
      </c>
      <c r="I15" s="12" t="e">
        <f>SUMIF(Часы!#REF!,4)/4</f>
        <v>#REF!</v>
      </c>
      <c r="J15" s="12" t="e">
        <f>SUMIF(Часы!#REF!,4)/4</f>
        <v>#REF!</v>
      </c>
      <c r="K15" s="12" t="e">
        <f>SUMIF(Часы!#REF!,4)/4</f>
        <v>#REF!</v>
      </c>
      <c r="L15" s="12" t="e">
        <f>SUMIF(Часы!#REF!,4)/4</f>
        <v>#REF!</v>
      </c>
      <c r="M15" s="12" t="e">
        <f>SUMIF(Часы!#REF!,4)/4</f>
        <v>#REF!</v>
      </c>
      <c r="N15" s="12" t="e">
        <f>SUMIF(Часы!#REF!,4)/4</f>
        <v>#REF!</v>
      </c>
      <c r="O15" s="12" t="e">
        <f>SUMIF(Часы!#REF!,4)/4</f>
        <v>#REF!</v>
      </c>
      <c r="P15" s="12" t="e">
        <f>SUMIF(Часы!#REF!,4)/4</f>
        <v>#REF!</v>
      </c>
      <c r="Q15" s="12" t="e">
        <f>SUMIF(Часы!#REF!,4)/4</f>
        <v>#REF!</v>
      </c>
      <c r="R15" s="12" t="e">
        <f>SUMIF(Часы!#REF!,4)/4</f>
        <v>#REF!</v>
      </c>
      <c r="S15" s="12" t="e">
        <f>SUMIF(Часы!#REF!,4)/4</f>
        <v>#REF!</v>
      </c>
      <c r="T15" s="12" t="e">
        <f>SUMIF(Часы!#REF!,4)/4</f>
        <v>#REF!</v>
      </c>
      <c r="U15" s="12" t="e">
        <f>SUMIF(Часы!#REF!,4)/4</f>
        <v>#REF!</v>
      </c>
      <c r="V15" s="12" t="e">
        <f>SUMIF(Часы!#REF!,4)/4</f>
        <v>#REF!</v>
      </c>
      <c r="W15" s="12" t="e">
        <f>SUMIF(Часы!#REF!,4)/4</f>
        <v>#REF!</v>
      </c>
      <c r="X15" s="12" t="e">
        <f>SUMIF(Часы!#REF!,4)/4</f>
        <v>#REF!</v>
      </c>
      <c r="Y15" s="12" t="e">
        <f>SUMIF(Часы!#REF!,4)/4</f>
        <v>#REF!</v>
      </c>
      <c r="Z15" s="12" t="e">
        <f>SUMIF(Часы!#REF!,4)/4</f>
        <v>#REF!</v>
      </c>
      <c r="AA15" s="12" t="e">
        <f>SUMIF(Часы!#REF!,4)/4</f>
        <v>#REF!</v>
      </c>
      <c r="AB15" s="12" t="e">
        <f>SUMIF(Часы!#REF!,4)/4</f>
        <v>#REF!</v>
      </c>
      <c r="AC15" s="12" t="e">
        <f>SUMIF(Часы!#REF!,4)/4</f>
        <v>#REF!</v>
      </c>
      <c r="AD15" s="12" t="e">
        <f>SUMIF(Часы!#REF!,4)/4</f>
        <v>#REF!</v>
      </c>
      <c r="AE15" s="12" t="e">
        <f>SUMIF(Часы!#REF!,4)/4</f>
        <v>#REF!</v>
      </c>
      <c r="AF15" s="12" t="e">
        <f>SUMIF(Часы!#REF!,4)/4</f>
        <v>#REF!</v>
      </c>
      <c r="AG15" t="e">
        <f t="shared" si="0"/>
        <v>#REF!</v>
      </c>
    </row>
    <row r="16" spans="1:68" x14ac:dyDescent="0.25">
      <c r="A16" s="16" t="s">
        <v>59</v>
      </c>
      <c r="B16" s="12" t="e">
        <f>(B12+B13+B14+B15)*130+((B12+B13+B14+B15)*130*0.1)</f>
        <v>#REF!</v>
      </c>
      <c r="C16" s="12" t="e">
        <f t="shared" ref="C16" si="5">(C12+C13+C14+C15)*130+((C12+C13+C14+C15)*130*0.1)</f>
        <v>#REF!</v>
      </c>
      <c r="D16" s="12" t="e">
        <f t="shared" ref="D16" si="6">(D12+D13+D14+D15)*130+((D12+D13+D14+D15)*130*0.1)</f>
        <v>#REF!</v>
      </c>
      <c r="E16" s="12" t="e">
        <f t="shared" ref="E16" si="7">(E12+E13+E14+E15)*130+((E12+E13+E14+E15)*130*0.1)</f>
        <v>#REF!</v>
      </c>
      <c r="F16" s="12" t="e">
        <f t="shared" ref="F16" si="8">(F12+F13+F14+F15)*130+((F12+F13+F14+F15)*130*0.1)</f>
        <v>#REF!</v>
      </c>
      <c r="G16" s="12" t="e">
        <f t="shared" ref="G16" si="9">(G12+G13+G14+G15)*130+((G12+G13+G14+G15)*130*0.1)</f>
        <v>#REF!</v>
      </c>
      <c r="H16" s="12" t="e">
        <f t="shared" ref="H16" si="10">(H12+H13+H14+H15)*130+((H12+H13+H14+H15)*130*0.1)</f>
        <v>#REF!</v>
      </c>
      <c r="I16" s="12" t="e">
        <f t="shared" ref="I16" si="11">(I12+I13+I14+I15)*130+((I12+I13+I14+I15)*130*0.1)</f>
        <v>#REF!</v>
      </c>
      <c r="J16" s="12" t="e">
        <f t="shared" ref="J16" si="12">(J12+J13+J14+J15)*130+((J12+J13+J14+J15)*130*0.1)</f>
        <v>#REF!</v>
      </c>
      <c r="K16" s="12" t="e">
        <f t="shared" ref="K16" si="13">(K12+K13+K14+K15)*130+((K12+K13+K14+K15)*130*0.1)</f>
        <v>#REF!</v>
      </c>
      <c r="L16" s="12" t="e">
        <f t="shared" ref="L16" si="14">(L12+L13+L14+L15)*130+((L12+L13+L14+L15)*130*0.1)</f>
        <v>#REF!</v>
      </c>
      <c r="M16" s="12" t="e">
        <f t="shared" ref="M16" si="15">(M12+M13+M14+M15)*130+((M12+M13+M14+M15)*130*0.1)</f>
        <v>#REF!</v>
      </c>
      <c r="N16" s="12" t="e">
        <f t="shared" ref="N16" si="16">(N12+N13+N14+N15)*130+((N12+N13+N14+N15)*130*0.1)</f>
        <v>#REF!</v>
      </c>
      <c r="O16" s="12" t="e">
        <f t="shared" ref="O16" si="17">(O12+O13+O14+O15)*130+((O12+O13+O14+O15)*130*0.1)</f>
        <v>#REF!</v>
      </c>
      <c r="P16" s="12" t="e">
        <f t="shared" ref="P16" si="18">(P12+P13+P14+P15)*130+((P12+P13+P14+P15)*130*0.1)</f>
        <v>#REF!</v>
      </c>
      <c r="Q16" s="12" t="e">
        <f t="shared" ref="Q16" si="19">(Q12+Q13+Q14+Q15)*130+((Q12+Q13+Q14+Q15)*130*0.1)</f>
        <v>#REF!</v>
      </c>
      <c r="R16" s="12" t="e">
        <f t="shared" ref="R16" si="20">(R12+R13+R14+R15)*130+((R12+R13+R14+R15)*130*0.1)</f>
        <v>#REF!</v>
      </c>
      <c r="S16" s="12" t="e">
        <f t="shared" ref="S16" si="21">(S12+S13+S14+S15)*130+((S12+S13+S14+S15)*130*0.1)</f>
        <v>#REF!</v>
      </c>
      <c r="T16" s="12" t="e">
        <f t="shared" ref="T16" si="22">(T12+T13+T14+T15)*130+((T12+T13+T14+T15)*130*0.1)</f>
        <v>#REF!</v>
      </c>
      <c r="U16" s="12" t="e">
        <f t="shared" ref="U16" si="23">(U12+U13+U14+U15)*130+((U12+U13+U14+U15)*130*0.1)</f>
        <v>#REF!</v>
      </c>
      <c r="V16" s="12" t="e">
        <f t="shared" ref="V16" si="24">(V12+V13+V14+V15)*130+((V12+V13+V14+V15)*130*0.1)</f>
        <v>#REF!</v>
      </c>
      <c r="W16" s="12" t="e">
        <f t="shared" ref="W16" si="25">(W12+W13+W14+W15)*130+((W12+W13+W14+W15)*130*0.1)</f>
        <v>#REF!</v>
      </c>
      <c r="X16" s="12" t="e">
        <f t="shared" ref="X16" si="26">(X12+X13+X14+X15)*130+((X12+X13+X14+X15)*130*0.1)</f>
        <v>#REF!</v>
      </c>
      <c r="Y16" s="12" t="e">
        <f>(Y12+Y13+Y14+Y15)*130+((Y12+Y13+Y14+Y15)*130*0.1)</f>
        <v>#REF!</v>
      </c>
      <c r="Z16" s="12" t="e">
        <f t="shared" ref="Z16" si="27">(Z12+Z13+Z14+Z15)*130+((Z12+Z13+Z14+Z15)*130*0.1)</f>
        <v>#REF!</v>
      </c>
      <c r="AA16" s="12" t="e">
        <f t="shared" ref="AA16" si="28">(AA12+AA13+AA14+AA15)*130+((AA12+AA13+AA14+AA15)*130*0.1)</f>
        <v>#REF!</v>
      </c>
      <c r="AB16" s="12" t="e">
        <f t="shared" ref="AB16" si="29">(AB12+AB13+AB14+AB15)*130+((AB12+AB13+AB14+AB15)*130*0.1)</f>
        <v>#REF!</v>
      </c>
      <c r="AC16" s="12" t="e">
        <f t="shared" ref="AC16" si="30">(AC12+AC13+AC14+AC15)*130+((AC12+AC13+AC14+AC15)*130*0.1)</f>
        <v>#REF!</v>
      </c>
      <c r="AD16" s="12" t="e">
        <f>(AD12+AD13+AD14+AD15)*60+((AD12+AD13+AD14+AD15)*60*0.1)</f>
        <v>#REF!</v>
      </c>
      <c r="AE16" s="12" t="e">
        <f t="shared" ref="AE16" si="31">(AE12+AE13+AE14+AE15)*60+((AE12+AE13+AE14+AE15)*60*0.1)</f>
        <v>#REF!</v>
      </c>
      <c r="AF16" s="12" t="e">
        <f t="shared" ref="AF16" si="32">(AF12+AF13+AF14+AF15)*60+((AF12+AF13+AF14+AF15)*60*0.1)</f>
        <v>#REF!</v>
      </c>
    </row>
    <row r="17" spans="1:33" x14ac:dyDescent="0.25">
      <c r="A17" s="16">
        <v>30</v>
      </c>
      <c r="B17" s="12" t="e">
        <f>(B15)*250</f>
        <v>#REF!</v>
      </c>
      <c r="C17" s="12" t="e">
        <f t="shared" ref="C17:Y17" si="33">(C15)*250</f>
        <v>#REF!</v>
      </c>
      <c r="D17" s="12" t="e">
        <f t="shared" si="33"/>
        <v>#REF!</v>
      </c>
      <c r="E17" s="12" t="e">
        <f t="shared" si="33"/>
        <v>#REF!</v>
      </c>
      <c r="F17" s="12" t="e">
        <f t="shared" si="33"/>
        <v>#REF!</v>
      </c>
      <c r="G17" s="12" t="e">
        <f t="shared" si="33"/>
        <v>#REF!</v>
      </c>
      <c r="H17" s="12" t="e">
        <f t="shared" si="33"/>
        <v>#REF!</v>
      </c>
      <c r="I17" s="12" t="e">
        <f t="shared" si="33"/>
        <v>#REF!</v>
      </c>
      <c r="J17" s="12" t="e">
        <f t="shared" si="33"/>
        <v>#REF!</v>
      </c>
      <c r="K17" s="12" t="e">
        <f t="shared" si="33"/>
        <v>#REF!</v>
      </c>
      <c r="L17" s="12" t="e">
        <f t="shared" si="33"/>
        <v>#REF!</v>
      </c>
      <c r="M17" s="12" t="e">
        <f t="shared" si="33"/>
        <v>#REF!</v>
      </c>
      <c r="N17" s="12" t="e">
        <f t="shared" si="33"/>
        <v>#REF!</v>
      </c>
      <c r="O17" s="12" t="e">
        <f t="shared" si="33"/>
        <v>#REF!</v>
      </c>
      <c r="P17" s="12" t="e">
        <f t="shared" si="33"/>
        <v>#REF!</v>
      </c>
      <c r="Q17" s="12" t="e">
        <f t="shared" si="33"/>
        <v>#REF!</v>
      </c>
      <c r="R17" s="12" t="e">
        <f t="shared" si="33"/>
        <v>#REF!</v>
      </c>
      <c r="S17" s="12" t="e">
        <f t="shared" si="33"/>
        <v>#REF!</v>
      </c>
      <c r="T17" s="12" t="e">
        <f t="shared" si="33"/>
        <v>#REF!</v>
      </c>
      <c r="U17" s="12" t="e">
        <f t="shared" si="33"/>
        <v>#REF!</v>
      </c>
      <c r="V17" s="12" t="e">
        <f t="shared" si="33"/>
        <v>#REF!</v>
      </c>
      <c r="W17" s="12" t="e">
        <f t="shared" si="33"/>
        <v>#REF!</v>
      </c>
      <c r="X17" s="12" t="e">
        <f t="shared" si="33"/>
        <v>#REF!</v>
      </c>
      <c r="Y17" s="12" t="e">
        <f t="shared" si="33"/>
        <v>#REF!</v>
      </c>
      <c r="Z17" s="12" t="e">
        <f>(Z15)*265</f>
        <v>#REF!</v>
      </c>
      <c r="AA17" s="12" t="e">
        <f t="shared" ref="AA17:AB17" si="34">(AA15)*265</f>
        <v>#REF!</v>
      </c>
      <c r="AB17" s="12" t="e">
        <f t="shared" si="34"/>
        <v>#REF!</v>
      </c>
      <c r="AC17" s="12" t="e">
        <f t="shared" ref="AC17" si="35">(AC15)*250</f>
        <v>#REF!</v>
      </c>
      <c r="AD17" s="12" t="e">
        <f>(AD15)*60</f>
        <v>#REF!</v>
      </c>
      <c r="AE17" s="12" t="e">
        <f t="shared" ref="AE17:AF17" si="36">(AE15)*60</f>
        <v>#REF!</v>
      </c>
      <c r="AF17" s="12" t="e">
        <f t="shared" si="36"/>
        <v>#REF!</v>
      </c>
    </row>
    <row r="18" spans="1:33" x14ac:dyDescent="0.25">
      <c r="A18" s="16" t="s">
        <v>60</v>
      </c>
      <c r="B18" s="12" t="e">
        <f>(B15)*502+B14*102</f>
        <v>#REF!</v>
      </c>
      <c r="C18" s="12" t="e">
        <f t="shared" ref="C18:Y18" si="37">(C15)*502+C14*102</f>
        <v>#REF!</v>
      </c>
      <c r="D18" s="12" t="e">
        <f t="shared" si="37"/>
        <v>#REF!</v>
      </c>
      <c r="E18" s="12" t="e">
        <f t="shared" si="37"/>
        <v>#REF!</v>
      </c>
      <c r="F18" s="12" t="e">
        <f t="shared" si="37"/>
        <v>#REF!</v>
      </c>
      <c r="G18" s="12" t="e">
        <f t="shared" si="37"/>
        <v>#REF!</v>
      </c>
      <c r="H18" s="12" t="e">
        <f t="shared" si="37"/>
        <v>#REF!</v>
      </c>
      <c r="I18" s="12" t="e">
        <f t="shared" si="37"/>
        <v>#REF!</v>
      </c>
      <c r="J18" s="12" t="e">
        <f t="shared" si="37"/>
        <v>#REF!</v>
      </c>
      <c r="K18" s="12" t="e">
        <f t="shared" si="37"/>
        <v>#REF!</v>
      </c>
      <c r="L18" s="12" t="e">
        <f t="shared" si="37"/>
        <v>#REF!</v>
      </c>
      <c r="M18" s="12" t="e">
        <f t="shared" si="37"/>
        <v>#REF!</v>
      </c>
      <c r="N18" s="12" t="e">
        <f t="shared" si="37"/>
        <v>#REF!</v>
      </c>
      <c r="O18" s="12" t="e">
        <f t="shared" si="37"/>
        <v>#REF!</v>
      </c>
      <c r="P18" s="12" t="e">
        <f t="shared" si="37"/>
        <v>#REF!</v>
      </c>
      <c r="Q18" s="12" t="e">
        <f t="shared" si="37"/>
        <v>#REF!</v>
      </c>
      <c r="R18" s="12" t="e">
        <f t="shared" si="37"/>
        <v>#REF!</v>
      </c>
      <c r="S18" s="12" t="e">
        <f t="shared" si="37"/>
        <v>#REF!</v>
      </c>
      <c r="T18" s="12" t="e">
        <f t="shared" si="37"/>
        <v>#REF!</v>
      </c>
      <c r="U18" s="12" t="e">
        <f t="shared" si="37"/>
        <v>#REF!</v>
      </c>
      <c r="V18" s="12" t="e">
        <f t="shared" si="37"/>
        <v>#REF!</v>
      </c>
      <c r="W18" s="12" t="e">
        <f t="shared" si="37"/>
        <v>#REF!</v>
      </c>
      <c r="X18" s="12" t="e">
        <f t="shared" si="37"/>
        <v>#REF!</v>
      </c>
      <c r="Y18" s="12" t="e">
        <f t="shared" si="37"/>
        <v>#REF!</v>
      </c>
      <c r="Z18" s="12" t="e">
        <f>(Z15)*380+Z14*205</f>
        <v>#REF!</v>
      </c>
      <c r="AA18" s="12" t="e">
        <f t="shared" ref="AA18:AB18" si="38">(AA15)*380+AA14*205</f>
        <v>#REF!</v>
      </c>
      <c r="AB18" s="12" t="e">
        <f t="shared" si="38"/>
        <v>#REF!</v>
      </c>
      <c r="AC18" s="12" t="e">
        <f t="shared" ref="AC18" si="39">(AC15)*502+AC14*102</f>
        <v>#REF!</v>
      </c>
      <c r="AD18" s="12" t="e">
        <f>(AD15)*230+AD14*70</f>
        <v>#REF!</v>
      </c>
      <c r="AE18" s="12" t="e">
        <f t="shared" ref="AE18:AF18" si="40">(AE15)*230+AE14*70</f>
        <v>#REF!</v>
      </c>
      <c r="AF18" s="12" t="e">
        <f t="shared" si="40"/>
        <v>#REF!</v>
      </c>
      <c r="AG18" s="12" t="e">
        <f t="shared" ref="AG18" si="41">(AG15)*502+AG14*102</f>
        <v>#REF!</v>
      </c>
    </row>
    <row r="19" spans="1:33" x14ac:dyDescent="0.25">
      <c r="A19" s="16" t="s">
        <v>46</v>
      </c>
      <c r="B19" s="12" t="e">
        <f>B12+B13+B14+B15</f>
        <v>#REF!</v>
      </c>
      <c r="C19" s="12" t="e">
        <f t="shared" ref="C19:AF19" si="42">C12+C13+C14+C15</f>
        <v>#REF!</v>
      </c>
      <c r="D19" s="12" t="e">
        <f t="shared" si="42"/>
        <v>#REF!</v>
      </c>
      <c r="E19" s="12" t="e">
        <f t="shared" si="42"/>
        <v>#REF!</v>
      </c>
      <c r="F19" s="12" t="e">
        <f t="shared" si="42"/>
        <v>#REF!</v>
      </c>
      <c r="G19" s="12" t="e">
        <f t="shared" si="42"/>
        <v>#REF!</v>
      </c>
      <c r="H19" s="12" t="e">
        <f t="shared" si="42"/>
        <v>#REF!</v>
      </c>
      <c r="I19" s="12" t="e">
        <f t="shared" si="42"/>
        <v>#REF!</v>
      </c>
      <c r="J19" s="12" t="e">
        <f t="shared" si="42"/>
        <v>#REF!</v>
      </c>
      <c r="K19" s="12" t="e">
        <f t="shared" si="42"/>
        <v>#REF!</v>
      </c>
      <c r="L19" s="12" t="e">
        <f t="shared" si="42"/>
        <v>#REF!</v>
      </c>
      <c r="M19" s="12" t="e">
        <f t="shared" si="42"/>
        <v>#REF!</v>
      </c>
      <c r="N19" s="12" t="e">
        <f t="shared" si="42"/>
        <v>#REF!</v>
      </c>
      <c r="O19" s="12" t="e">
        <f t="shared" si="42"/>
        <v>#REF!</v>
      </c>
      <c r="P19" s="12" t="e">
        <f t="shared" si="42"/>
        <v>#REF!</v>
      </c>
      <c r="Q19" s="12" t="e">
        <f t="shared" si="42"/>
        <v>#REF!</v>
      </c>
      <c r="R19" s="12" t="e">
        <f t="shared" si="42"/>
        <v>#REF!</v>
      </c>
      <c r="S19" s="12" t="e">
        <f t="shared" si="42"/>
        <v>#REF!</v>
      </c>
      <c r="T19" s="12" t="e">
        <f t="shared" si="42"/>
        <v>#REF!</v>
      </c>
      <c r="U19" s="12" t="e">
        <f t="shared" si="42"/>
        <v>#REF!</v>
      </c>
      <c r="V19" s="12" t="e">
        <f t="shared" si="42"/>
        <v>#REF!</v>
      </c>
      <c r="W19" s="12" t="e">
        <f t="shared" si="42"/>
        <v>#REF!</v>
      </c>
      <c r="X19" s="12" t="e">
        <f t="shared" si="42"/>
        <v>#REF!</v>
      </c>
      <c r="Y19" s="12" t="e">
        <f t="shared" si="42"/>
        <v>#REF!</v>
      </c>
      <c r="Z19" s="12" t="e">
        <f t="shared" si="42"/>
        <v>#REF!</v>
      </c>
      <c r="AA19" s="12" t="e">
        <f t="shared" si="42"/>
        <v>#REF!</v>
      </c>
      <c r="AB19" s="12" t="e">
        <f t="shared" si="42"/>
        <v>#REF!</v>
      </c>
      <c r="AC19" s="12" t="e">
        <f t="shared" si="42"/>
        <v>#REF!</v>
      </c>
      <c r="AD19" s="12" t="e">
        <f t="shared" si="42"/>
        <v>#REF!</v>
      </c>
      <c r="AE19" s="12" t="e">
        <f t="shared" si="42"/>
        <v>#REF!</v>
      </c>
      <c r="AF19" s="12" t="e">
        <f t="shared" si="42"/>
        <v>#REF!</v>
      </c>
    </row>
    <row r="20" spans="1:33" x14ac:dyDescent="0.25">
      <c r="A20" t="s">
        <v>49</v>
      </c>
      <c r="B20" s="12">
        <v>429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Z20" s="12"/>
      <c r="AA20" s="13"/>
      <c r="AB20" s="14"/>
      <c r="AD20" s="12"/>
      <c r="AE20" s="13"/>
      <c r="AF20" s="14"/>
    </row>
    <row r="21" spans="1:33" hidden="1" x14ac:dyDescent="0.25">
      <c r="A21" s="3" t="s">
        <v>1</v>
      </c>
      <c r="B21" s="12" t="e">
        <f>SUMIF(Часы!#REF!:Часы!#REF!,1)/1</f>
        <v>#REF!</v>
      </c>
      <c r="C21" s="12" t="e">
        <f>SUMIF(Часы!#REF!:Часы!#REF!,1)/1</f>
        <v>#REF!</v>
      </c>
      <c r="D21" s="12" t="e">
        <f>SUMIF(Часы!#REF!:Часы!#REF!,1)/1</f>
        <v>#REF!</v>
      </c>
      <c r="E21" s="12" t="e">
        <f>SUMIF(Часы!#REF!:Часы!#REF!,1)/1</f>
        <v>#REF!</v>
      </c>
      <c r="F21" s="12" t="e">
        <f>SUMIF(Часы!#REF!:Часы!#REF!,1)/1</f>
        <v>#REF!</v>
      </c>
      <c r="G21" s="12" t="e">
        <f>SUMIF(Часы!#REF!:Часы!#REF!,1)/1</f>
        <v>#REF!</v>
      </c>
      <c r="H21" s="12" t="e">
        <f>SUMIF(Часы!#REF!:Часы!#REF!,1)/1</f>
        <v>#REF!</v>
      </c>
      <c r="I21" s="12" t="e">
        <f>SUMIF(Часы!#REF!:Часы!#REF!,1)/1</f>
        <v>#REF!</v>
      </c>
      <c r="J21" s="12" t="e">
        <f>SUMIF(Часы!#REF!:Часы!#REF!,1)/1</f>
        <v>#REF!</v>
      </c>
      <c r="K21" s="12" t="e">
        <f>SUMIF(Часы!#REF!:Часы!#REF!,1)/1</f>
        <v>#REF!</v>
      </c>
      <c r="L21" s="12" t="e">
        <f>SUMIF(Часы!#REF!:Часы!#REF!,1)/1</f>
        <v>#REF!</v>
      </c>
      <c r="M21" s="12" t="e">
        <f>SUMIF(Часы!#REF!:Часы!#REF!,1)/1</f>
        <v>#REF!</v>
      </c>
      <c r="N21" s="12" t="e">
        <f>SUMIF(Часы!#REF!:Часы!#REF!,1)/1</f>
        <v>#REF!</v>
      </c>
      <c r="O21" s="12" t="e">
        <f>SUMIF(Часы!#REF!:Часы!#REF!,1)/1</f>
        <v>#REF!</v>
      </c>
      <c r="P21" s="12" t="e">
        <f>SUMIF(Часы!#REF!:Часы!#REF!,1)/1</f>
        <v>#REF!</v>
      </c>
      <c r="Q21" s="12" t="e">
        <f>SUMIF(Часы!#REF!:Часы!#REF!,1)/1</f>
        <v>#REF!</v>
      </c>
      <c r="R21" s="12" t="e">
        <f>SUMIF(Часы!#REF!:Часы!#REF!,1)/1</f>
        <v>#REF!</v>
      </c>
      <c r="S21" s="12" t="e">
        <f>SUMIF(Часы!#REF!:Часы!#REF!,1)/1</f>
        <v>#REF!</v>
      </c>
      <c r="T21" s="12" t="e">
        <f>SUMIF(Часы!#REF!:Часы!#REF!,1)/1</f>
        <v>#REF!</v>
      </c>
      <c r="U21" s="12" t="e">
        <f>SUMIF(Часы!#REF!:Часы!#REF!,1)/1</f>
        <v>#REF!</v>
      </c>
      <c r="V21" s="12" t="e">
        <f>SUMIF(Часы!#REF!:Часы!#REF!,1)/1</f>
        <v>#REF!</v>
      </c>
      <c r="W21" s="12" t="e">
        <f>SUMIF(Часы!#REF!:Часы!#REF!,1)/1</f>
        <v>#REF!</v>
      </c>
      <c r="X21" s="12" t="e">
        <f>SUMIF(Часы!#REF!:Часы!#REF!,1)/1</f>
        <v>#REF!</v>
      </c>
      <c r="Y21" s="12" t="e">
        <f>SUMIF(Часы!#REF!:Часы!#REF!,1)/1</f>
        <v>#REF!</v>
      </c>
      <c r="Z21" s="12" t="e">
        <f>SUMIF(Часы!#REF!:Часы!#REF!,1)/1</f>
        <v>#REF!</v>
      </c>
      <c r="AA21" s="12" t="e">
        <f>SUMIF(Часы!#REF!:Часы!#REF!,1)/1</f>
        <v>#REF!</v>
      </c>
      <c r="AB21" s="12" t="e">
        <f>SUMIF(Часы!#REF!:Часы!#REF!,1)/1</f>
        <v>#REF!</v>
      </c>
      <c r="AC21" s="12" t="e">
        <f>SUMIF(Часы!#REF!:Часы!#REF!,1)/1</f>
        <v>#REF!</v>
      </c>
      <c r="AD21" s="12" t="e">
        <f>SUMIF(Часы!#REF!:Часы!#REF!,1)/1</f>
        <v>#REF!</v>
      </c>
      <c r="AE21" s="12" t="e">
        <f>SUMIF(Часы!#REF!:Часы!#REF!,1)/1</f>
        <v>#REF!</v>
      </c>
      <c r="AF21" s="12" t="e">
        <f>SUMIF(Часы!#REF!:Часы!#REF!,1)/1</f>
        <v>#REF!</v>
      </c>
      <c r="AG21" t="e">
        <f t="shared" si="0"/>
        <v>#REF!</v>
      </c>
    </row>
    <row r="22" spans="1:33" hidden="1" x14ac:dyDescent="0.25">
      <c r="A22" s="4" t="s">
        <v>2</v>
      </c>
      <c r="B22" s="12" t="e">
        <f>SUMIF(Часы!#REF!:Часы!#REF!,2)/2</f>
        <v>#REF!</v>
      </c>
      <c r="C22" s="12" t="e">
        <f>SUMIF(Часы!#REF!:Часы!#REF!,2)/2</f>
        <v>#REF!</v>
      </c>
      <c r="D22" s="12" t="e">
        <f>SUMIF(Часы!#REF!:Часы!#REF!,2)/2</f>
        <v>#REF!</v>
      </c>
      <c r="E22" s="12" t="e">
        <f>SUMIF(Часы!#REF!:Часы!#REF!,2)/2</f>
        <v>#REF!</v>
      </c>
      <c r="F22" s="12" t="e">
        <f>SUMIF(Часы!#REF!:Часы!#REF!,2)/2</f>
        <v>#REF!</v>
      </c>
      <c r="G22" s="12" t="e">
        <f>SUMIF(Часы!#REF!:Часы!#REF!,2)/2</f>
        <v>#REF!</v>
      </c>
      <c r="H22" s="12" t="e">
        <f>SUMIF(Часы!#REF!:Часы!#REF!,2)/2</f>
        <v>#REF!</v>
      </c>
      <c r="I22" s="12" t="e">
        <f>SUMIF(Часы!#REF!:Часы!#REF!,2)/2</f>
        <v>#REF!</v>
      </c>
      <c r="J22" s="12" t="e">
        <f>SUMIF(Часы!#REF!:Часы!#REF!,2)/2</f>
        <v>#REF!</v>
      </c>
      <c r="K22" s="12" t="e">
        <f>SUMIF(Часы!#REF!:Часы!#REF!,2)/2</f>
        <v>#REF!</v>
      </c>
      <c r="L22" s="12" t="e">
        <f>SUMIF(Часы!#REF!:Часы!#REF!,2)/2</f>
        <v>#REF!</v>
      </c>
      <c r="M22" s="12" t="e">
        <f>SUMIF(Часы!#REF!:Часы!#REF!,2)/2</f>
        <v>#REF!</v>
      </c>
      <c r="N22" s="12" t="e">
        <f>SUMIF(Часы!#REF!:Часы!#REF!,2)/2</f>
        <v>#REF!</v>
      </c>
      <c r="O22" s="12" t="e">
        <f>SUMIF(Часы!#REF!:Часы!#REF!,2)/2</f>
        <v>#REF!</v>
      </c>
      <c r="P22" s="12" t="e">
        <f>SUMIF(Часы!#REF!:Часы!#REF!,2)/2</f>
        <v>#REF!</v>
      </c>
      <c r="Q22" s="12" t="e">
        <f>SUMIF(Часы!#REF!:Часы!#REF!,2)/2</f>
        <v>#REF!</v>
      </c>
      <c r="R22" s="12" t="e">
        <f>SUMIF(Часы!#REF!:Часы!#REF!,2)/2</f>
        <v>#REF!</v>
      </c>
      <c r="S22" s="12" t="e">
        <f>SUMIF(Часы!#REF!:Часы!#REF!,2)/2</f>
        <v>#REF!</v>
      </c>
      <c r="T22" s="12" t="e">
        <f>SUMIF(Часы!#REF!:Часы!#REF!,2)/2</f>
        <v>#REF!</v>
      </c>
      <c r="U22" s="12" t="e">
        <f>SUMIF(Часы!#REF!:Часы!#REF!,2)/2</f>
        <v>#REF!</v>
      </c>
      <c r="V22" s="12" t="e">
        <f>SUMIF(Часы!#REF!:Часы!#REF!,2)/2</f>
        <v>#REF!</v>
      </c>
      <c r="W22" s="12" t="e">
        <f>SUMIF(Часы!#REF!:Часы!#REF!,2)/2</f>
        <v>#REF!</v>
      </c>
      <c r="X22" s="12" t="e">
        <f>SUMIF(Часы!#REF!:Часы!#REF!,2)/2</f>
        <v>#REF!</v>
      </c>
      <c r="Y22" s="12" t="e">
        <f>SUMIF(Часы!#REF!:Часы!#REF!,2)/2</f>
        <v>#REF!</v>
      </c>
      <c r="Z22" s="12" t="e">
        <f>SUMIF(Часы!#REF!:Часы!#REF!,2)/2</f>
        <v>#REF!</v>
      </c>
      <c r="AA22" s="12" t="e">
        <f>SUMIF(Часы!#REF!:Часы!#REF!,2)/2</f>
        <v>#REF!</v>
      </c>
      <c r="AB22" s="12" t="e">
        <f>SUMIF(Часы!#REF!:Часы!#REF!,2)/2</f>
        <v>#REF!</v>
      </c>
      <c r="AC22" s="12" t="e">
        <f>SUMIF(Часы!#REF!:Часы!#REF!,2)/2</f>
        <v>#REF!</v>
      </c>
      <c r="AD22" s="12" t="e">
        <f>SUMIF(Часы!#REF!:Часы!#REF!,2)/2</f>
        <v>#REF!</v>
      </c>
      <c r="AE22" s="12" t="e">
        <f>SUMIF(Часы!#REF!:Часы!#REF!,2)/2</f>
        <v>#REF!</v>
      </c>
      <c r="AF22" s="12" t="e">
        <f>SUMIF(Часы!#REF!:Часы!#REF!,2)/2</f>
        <v>#REF!</v>
      </c>
      <c r="AG22" t="e">
        <f t="shared" si="0"/>
        <v>#REF!</v>
      </c>
    </row>
    <row r="23" spans="1:33" hidden="1" x14ac:dyDescent="0.25">
      <c r="A23" s="2" t="s">
        <v>3</v>
      </c>
      <c r="B23" s="12" t="e">
        <f>SUMIF(Часы!#REF!:Часы!#REF!,3)/3</f>
        <v>#REF!</v>
      </c>
      <c r="C23" s="12" t="e">
        <f>SUMIF(Часы!#REF!:Часы!#REF!,3)/3</f>
        <v>#REF!</v>
      </c>
      <c r="D23" s="12" t="e">
        <f>SUMIF(Часы!#REF!:Часы!#REF!,3)/3</f>
        <v>#REF!</v>
      </c>
      <c r="E23" s="12" t="e">
        <f>SUMIF(Часы!#REF!:Часы!#REF!,3)/3</f>
        <v>#REF!</v>
      </c>
      <c r="F23" s="12" t="e">
        <f>SUMIF(Часы!#REF!:Часы!#REF!,3)/3</f>
        <v>#REF!</v>
      </c>
      <c r="G23" s="12" t="e">
        <f>SUMIF(Часы!#REF!:Часы!#REF!,3)/3</f>
        <v>#REF!</v>
      </c>
      <c r="H23" s="12" t="e">
        <f>SUMIF(Часы!#REF!:Часы!#REF!,3)/3</f>
        <v>#REF!</v>
      </c>
      <c r="I23" s="12" t="e">
        <f>SUMIF(Часы!#REF!:Часы!#REF!,3)/3</f>
        <v>#REF!</v>
      </c>
      <c r="J23" s="12" t="e">
        <f>SUMIF(Часы!#REF!:Часы!#REF!,3)/3</f>
        <v>#REF!</v>
      </c>
      <c r="K23" s="12" t="e">
        <f>SUMIF(Часы!#REF!:Часы!#REF!,3)/3</f>
        <v>#REF!</v>
      </c>
      <c r="L23" s="12" t="e">
        <f>SUMIF(Часы!#REF!:Часы!#REF!,3)/3</f>
        <v>#REF!</v>
      </c>
      <c r="M23" s="12" t="e">
        <f>SUMIF(Часы!#REF!:Часы!#REF!,3)/3</f>
        <v>#REF!</v>
      </c>
      <c r="N23" s="12" t="e">
        <f>SUMIF(Часы!#REF!:Часы!#REF!,3)/3</f>
        <v>#REF!</v>
      </c>
      <c r="O23" s="12" t="e">
        <f>SUMIF(Часы!#REF!:Часы!#REF!,3)/3</f>
        <v>#REF!</v>
      </c>
      <c r="P23" s="12" t="e">
        <f>SUMIF(Часы!#REF!:Часы!#REF!,3)/3</f>
        <v>#REF!</v>
      </c>
      <c r="Q23" s="12" t="e">
        <f>SUMIF(Часы!#REF!:Часы!#REF!,3)/3</f>
        <v>#REF!</v>
      </c>
      <c r="R23" s="12" t="e">
        <f>SUMIF(Часы!#REF!:Часы!#REF!,3)/3</f>
        <v>#REF!</v>
      </c>
      <c r="S23" s="12" t="e">
        <f>SUMIF(Часы!#REF!:Часы!#REF!,3)/3</f>
        <v>#REF!</v>
      </c>
      <c r="T23" s="12" t="e">
        <f>SUMIF(Часы!#REF!:Часы!#REF!,3)/3</f>
        <v>#REF!</v>
      </c>
      <c r="U23" s="12" t="e">
        <f>SUMIF(Часы!#REF!:Часы!#REF!,3)/3</f>
        <v>#REF!</v>
      </c>
      <c r="V23" s="12" t="e">
        <f>SUMIF(Часы!#REF!:Часы!#REF!,3)/3</f>
        <v>#REF!</v>
      </c>
      <c r="W23" s="12" t="e">
        <f>SUMIF(Часы!#REF!:Часы!#REF!,3)/3</f>
        <v>#REF!</v>
      </c>
      <c r="X23" s="12" t="e">
        <f>SUMIF(Часы!#REF!:Часы!#REF!,3)/3</f>
        <v>#REF!</v>
      </c>
      <c r="Y23" s="12" t="e">
        <f>SUMIF(Часы!#REF!:Часы!#REF!,3)/3</f>
        <v>#REF!</v>
      </c>
      <c r="Z23" s="12" t="e">
        <f>SUMIF(Часы!#REF!:Часы!#REF!,3)/3</f>
        <v>#REF!</v>
      </c>
      <c r="AA23" s="12" t="e">
        <f>SUMIF(Часы!#REF!:Часы!#REF!,3)/3</f>
        <v>#REF!</v>
      </c>
      <c r="AB23" s="12" t="e">
        <f>SUMIF(Часы!#REF!:Часы!#REF!,3)/3</f>
        <v>#REF!</v>
      </c>
      <c r="AC23" s="12" t="e">
        <f>SUMIF(Часы!#REF!:Часы!#REF!,3)/3</f>
        <v>#REF!</v>
      </c>
      <c r="AD23" s="12" t="e">
        <f>SUMIF(Часы!#REF!:Часы!#REF!,3)/3</f>
        <v>#REF!</v>
      </c>
      <c r="AE23" s="12" t="e">
        <f>SUMIF(Часы!#REF!:Часы!#REF!,3)/3</f>
        <v>#REF!</v>
      </c>
      <c r="AF23" s="12" t="e">
        <f>SUMIF(Часы!#REF!:Часы!#REF!,3)/3</f>
        <v>#REF!</v>
      </c>
      <c r="AG23" t="e">
        <f t="shared" si="0"/>
        <v>#REF!</v>
      </c>
    </row>
    <row r="24" spans="1:33" hidden="1" x14ac:dyDescent="0.25">
      <c r="A24" s="5" t="s">
        <v>4</v>
      </c>
      <c r="B24" s="12" t="e">
        <f>SUMIF(Часы!#REF!:Часы!#REF!,4)/4</f>
        <v>#REF!</v>
      </c>
      <c r="C24" s="12" t="e">
        <f>SUMIF(Часы!#REF!:Часы!#REF!,4)/4</f>
        <v>#REF!</v>
      </c>
      <c r="D24" s="12" t="e">
        <f>SUMIF(Часы!#REF!:Часы!#REF!,4)/4</f>
        <v>#REF!</v>
      </c>
      <c r="E24" s="12" t="e">
        <f>SUMIF(Часы!#REF!:Часы!#REF!,4)/4</f>
        <v>#REF!</v>
      </c>
      <c r="F24" s="12" t="e">
        <f>SUMIF(Часы!#REF!:Часы!#REF!,4)/4</f>
        <v>#REF!</v>
      </c>
      <c r="G24" s="12" t="e">
        <f>SUMIF(Часы!#REF!:Часы!#REF!,4)/4</f>
        <v>#REF!</v>
      </c>
      <c r="H24" s="12" t="e">
        <f>SUMIF(Часы!#REF!:Часы!#REF!,4)/4</f>
        <v>#REF!</v>
      </c>
      <c r="I24" s="12" t="e">
        <f>SUMIF(Часы!#REF!:Часы!#REF!,4)/4</f>
        <v>#REF!</v>
      </c>
      <c r="J24" s="12" t="e">
        <f>SUMIF(Часы!#REF!:Часы!#REF!,4)/4</f>
        <v>#REF!</v>
      </c>
      <c r="K24" s="12" t="e">
        <f>SUMIF(Часы!#REF!:Часы!#REF!,4)/4</f>
        <v>#REF!</v>
      </c>
      <c r="L24" s="12" t="e">
        <f>SUMIF(Часы!#REF!:Часы!#REF!,4)/4</f>
        <v>#REF!</v>
      </c>
      <c r="M24" s="12" t="e">
        <f>SUMIF(Часы!#REF!:Часы!#REF!,4)/4</f>
        <v>#REF!</v>
      </c>
      <c r="N24" s="12" t="e">
        <f>SUMIF(Часы!#REF!:Часы!#REF!,4)/4</f>
        <v>#REF!</v>
      </c>
      <c r="O24" s="12" t="e">
        <f>SUMIF(Часы!#REF!:Часы!#REF!,4)/4</f>
        <v>#REF!</v>
      </c>
      <c r="P24" s="12" t="e">
        <f>SUMIF(Часы!#REF!:Часы!#REF!,4)/4</f>
        <v>#REF!</v>
      </c>
      <c r="Q24" s="12" t="e">
        <f>SUMIF(Часы!#REF!:Часы!#REF!,4)/4</f>
        <v>#REF!</v>
      </c>
      <c r="R24" s="12" t="e">
        <f>SUMIF(Часы!#REF!:Часы!#REF!,4)/4</f>
        <v>#REF!</v>
      </c>
      <c r="S24" s="12" t="e">
        <f>SUMIF(Часы!#REF!:Часы!#REF!,4)/4</f>
        <v>#REF!</v>
      </c>
      <c r="T24" s="12" t="e">
        <f>SUMIF(Часы!#REF!:Часы!#REF!,4)/4</f>
        <v>#REF!</v>
      </c>
      <c r="U24" s="12" t="e">
        <f>SUMIF(Часы!#REF!:Часы!#REF!,4)/4</f>
        <v>#REF!</v>
      </c>
      <c r="V24" s="12" t="e">
        <f>SUMIF(Часы!#REF!:Часы!#REF!,4)/4</f>
        <v>#REF!</v>
      </c>
      <c r="W24" s="12" t="e">
        <f>SUMIF(Часы!#REF!:Часы!#REF!,4)/4</f>
        <v>#REF!</v>
      </c>
      <c r="X24" s="12" t="e">
        <f>SUMIF(Часы!#REF!:Часы!#REF!,4)/4</f>
        <v>#REF!</v>
      </c>
      <c r="Y24" s="12" t="e">
        <f>SUMIF(Часы!#REF!:Часы!#REF!,4)/4</f>
        <v>#REF!</v>
      </c>
      <c r="Z24" s="12" t="e">
        <f>SUMIF(Часы!#REF!:Часы!#REF!,4)/4</f>
        <v>#REF!</v>
      </c>
      <c r="AA24" s="12" t="e">
        <f>SUMIF(Часы!#REF!:Часы!#REF!,4)/4</f>
        <v>#REF!</v>
      </c>
      <c r="AB24" s="12" t="e">
        <f>SUMIF(Часы!#REF!:Часы!#REF!,4)/4</f>
        <v>#REF!</v>
      </c>
      <c r="AC24" s="12" t="e">
        <f>SUMIF(Часы!#REF!:Часы!#REF!,4)/4</f>
        <v>#REF!</v>
      </c>
      <c r="AD24" s="12" t="e">
        <f>SUMIF(Часы!#REF!:Часы!#REF!,4)/4</f>
        <v>#REF!</v>
      </c>
      <c r="AE24" s="12" t="e">
        <f>SUMIF(Часы!#REF!:Часы!#REF!,4)/4</f>
        <v>#REF!</v>
      </c>
      <c r="AF24" s="12" t="e">
        <f>SUMIF(Часы!#REF!:Часы!#REF!,4)/4</f>
        <v>#REF!</v>
      </c>
      <c r="AG24" t="e">
        <f t="shared" si="0"/>
        <v>#REF!</v>
      </c>
    </row>
    <row r="25" spans="1:33" x14ac:dyDescent="0.25">
      <c r="A25" s="16" t="s">
        <v>59</v>
      </c>
      <c r="B25" s="12" t="e">
        <f>(B21+B22+B23+B24)*130+((B21+B22+B23+B24)*130*0.1)</f>
        <v>#REF!</v>
      </c>
      <c r="C25" s="12" t="e">
        <f t="shared" ref="C25" si="43">(C21+C22+C23+C24)*130+((C21+C22+C23+C24)*130*0.1)</f>
        <v>#REF!</v>
      </c>
      <c r="D25" s="12" t="e">
        <f t="shared" ref="D25" si="44">(D21+D22+D23+D24)*130+((D21+D22+D23+D24)*130*0.1)</f>
        <v>#REF!</v>
      </c>
      <c r="E25" s="12" t="e">
        <f t="shared" ref="E25" si="45">(E21+E22+E23+E24)*130+((E21+E22+E23+E24)*130*0.1)</f>
        <v>#REF!</v>
      </c>
      <c r="F25" s="12" t="e">
        <f t="shared" ref="F25" si="46">(F21+F22+F23+F24)*130+((F21+F22+F23+F24)*130*0.1)</f>
        <v>#REF!</v>
      </c>
      <c r="G25" s="12" t="e">
        <f t="shared" ref="G25" si="47">(G21+G22+G23+G24)*130+((G21+G22+G23+G24)*130*0.1)</f>
        <v>#REF!</v>
      </c>
      <c r="H25" s="12" t="e">
        <f t="shared" ref="H25" si="48">(H21+H22+H23+H24)*130+((H21+H22+H23+H24)*130*0.1)</f>
        <v>#REF!</v>
      </c>
      <c r="I25" s="12" t="e">
        <f t="shared" ref="I25" si="49">(I21+I22+I23+I24)*130+((I21+I22+I23+I24)*130*0.1)</f>
        <v>#REF!</v>
      </c>
      <c r="J25" s="12" t="e">
        <f t="shared" ref="J25" si="50">(J21+J22+J23+J24)*130+((J21+J22+J23+J24)*130*0.1)</f>
        <v>#REF!</v>
      </c>
      <c r="K25" s="12" t="e">
        <f t="shared" ref="K25" si="51">(K21+K22+K23+K24)*130+((K21+K22+K23+K24)*130*0.1)</f>
        <v>#REF!</v>
      </c>
      <c r="L25" s="12" t="e">
        <f t="shared" ref="L25" si="52">(L21+L22+L23+L24)*130+((L21+L22+L23+L24)*130*0.1)</f>
        <v>#REF!</v>
      </c>
      <c r="M25" s="12" t="e">
        <f t="shared" ref="M25" si="53">(M21+M22+M23+M24)*130+((M21+M22+M23+M24)*130*0.1)</f>
        <v>#REF!</v>
      </c>
      <c r="N25" s="12" t="e">
        <f t="shared" ref="N25" si="54">(N21+N22+N23+N24)*130+((N21+N22+N23+N24)*130*0.1)</f>
        <v>#REF!</v>
      </c>
      <c r="O25" s="12" t="e">
        <f t="shared" ref="O25" si="55">(O21+O22+O23+O24)*130+((O21+O22+O23+O24)*130*0.1)</f>
        <v>#REF!</v>
      </c>
      <c r="P25" s="12" t="e">
        <f t="shared" ref="P25" si="56">(P21+P22+P23+P24)*130+((P21+P22+P23+P24)*130*0.1)</f>
        <v>#REF!</v>
      </c>
      <c r="Q25" s="12" t="e">
        <f t="shared" ref="Q25" si="57">(Q21+Q22+Q23+Q24)*130+((Q21+Q22+Q23+Q24)*130*0.1)</f>
        <v>#REF!</v>
      </c>
      <c r="R25" s="12" t="e">
        <f t="shared" ref="R25" si="58">(R21+R22+R23+R24)*130+((R21+R22+R23+R24)*130*0.1)</f>
        <v>#REF!</v>
      </c>
      <c r="S25" s="12" t="e">
        <f t="shared" ref="S25" si="59">(S21+S22+S23+S24)*130+((S21+S22+S23+S24)*130*0.1)</f>
        <v>#REF!</v>
      </c>
      <c r="T25" s="12" t="e">
        <f t="shared" ref="T25" si="60">(T21+T22+T23+T24)*130+((T21+T22+T23+T24)*130*0.1)</f>
        <v>#REF!</v>
      </c>
      <c r="U25" s="12" t="e">
        <f t="shared" ref="U25" si="61">(U21+U22+U23+U24)*130+((U21+U22+U23+U24)*130*0.1)</f>
        <v>#REF!</v>
      </c>
      <c r="V25" s="12" t="e">
        <f t="shared" ref="V25" si="62">(V21+V22+V23+V24)*130+((V21+V22+V23+V24)*130*0.1)</f>
        <v>#REF!</v>
      </c>
      <c r="W25" s="12" t="e">
        <f t="shared" ref="W25" si="63">(W21+W22+W23+W24)*130+((W21+W22+W23+W24)*130*0.1)</f>
        <v>#REF!</v>
      </c>
      <c r="X25" s="12" t="e">
        <f t="shared" ref="X25" si="64">(X21+X22+X23+X24)*130+((X21+X22+X23+X24)*130*0.1)</f>
        <v>#REF!</v>
      </c>
      <c r="Y25" s="12" t="e">
        <f>(Y21+Y22+Y23+Y24)*130+((Y21+Y22+Y23+Y24)*130*0.1)</f>
        <v>#REF!</v>
      </c>
      <c r="Z25" s="12" t="e">
        <f t="shared" ref="Z25" si="65">(Z21+Z22+Z23+Z24)*130+((Z21+Z22+Z23+Z24)*130*0.1)</f>
        <v>#REF!</v>
      </c>
      <c r="AA25" s="12" t="e">
        <f t="shared" ref="AA25" si="66">(AA21+AA22+AA23+AA24)*130+((AA21+AA22+AA23+AA24)*130*0.1)</f>
        <v>#REF!</v>
      </c>
      <c r="AB25" s="12" t="e">
        <f t="shared" ref="AB25" si="67">(AB21+AB22+AB23+AB24)*130+((AB21+AB22+AB23+AB24)*130*0.1)</f>
        <v>#REF!</v>
      </c>
      <c r="AC25" s="12" t="e">
        <f t="shared" ref="AC25" si="68">(AC21+AC22+AC23+AC24)*130+((AC21+AC22+AC23+AC24)*130*0.1)</f>
        <v>#REF!</v>
      </c>
      <c r="AD25" s="12" t="e">
        <f>(AD21+AD22+AD23+AD24)*60+((AD21+AD22+AD23+AD24)*60*0.1)</f>
        <v>#REF!</v>
      </c>
      <c r="AE25" s="12" t="e">
        <f t="shared" ref="AE25" si="69">(AE21+AE22+AE23+AE24)*60+((AE21+AE22+AE23+AE24)*60*0.1)</f>
        <v>#REF!</v>
      </c>
      <c r="AF25" s="12" t="e">
        <f t="shared" ref="AF25" si="70">(AF21+AF22+AF23+AF24)*60+((AF21+AF22+AF23+AF24)*60*0.1)</f>
        <v>#REF!</v>
      </c>
    </row>
    <row r="26" spans="1:33" x14ac:dyDescent="0.25">
      <c r="A26" s="16">
        <v>30</v>
      </c>
      <c r="B26" s="12" t="e">
        <f>(B24)*250</f>
        <v>#REF!</v>
      </c>
      <c r="C26" s="12" t="e">
        <f t="shared" ref="C26:Y26" si="71">(C24)*250</f>
        <v>#REF!</v>
      </c>
      <c r="D26" s="12" t="e">
        <f t="shared" si="71"/>
        <v>#REF!</v>
      </c>
      <c r="E26" s="12" t="e">
        <f t="shared" si="71"/>
        <v>#REF!</v>
      </c>
      <c r="F26" s="12" t="e">
        <f t="shared" si="71"/>
        <v>#REF!</v>
      </c>
      <c r="G26" s="12" t="e">
        <f t="shared" si="71"/>
        <v>#REF!</v>
      </c>
      <c r="H26" s="12" t="e">
        <f t="shared" si="71"/>
        <v>#REF!</v>
      </c>
      <c r="I26" s="12" t="e">
        <f t="shared" si="71"/>
        <v>#REF!</v>
      </c>
      <c r="J26" s="12" t="e">
        <f t="shared" si="71"/>
        <v>#REF!</v>
      </c>
      <c r="K26" s="12" t="e">
        <f t="shared" si="71"/>
        <v>#REF!</v>
      </c>
      <c r="L26" s="12" t="e">
        <f t="shared" si="71"/>
        <v>#REF!</v>
      </c>
      <c r="M26" s="12" t="e">
        <f t="shared" si="71"/>
        <v>#REF!</v>
      </c>
      <c r="N26" s="12" t="e">
        <f t="shared" si="71"/>
        <v>#REF!</v>
      </c>
      <c r="O26" s="12" t="e">
        <f t="shared" si="71"/>
        <v>#REF!</v>
      </c>
      <c r="P26" s="12" t="e">
        <f t="shared" si="71"/>
        <v>#REF!</v>
      </c>
      <c r="Q26" s="12" t="e">
        <f t="shared" si="71"/>
        <v>#REF!</v>
      </c>
      <c r="R26" s="12" t="e">
        <f t="shared" si="71"/>
        <v>#REF!</v>
      </c>
      <c r="S26" s="12" t="e">
        <f t="shared" si="71"/>
        <v>#REF!</v>
      </c>
      <c r="T26" s="12" t="e">
        <f t="shared" si="71"/>
        <v>#REF!</v>
      </c>
      <c r="U26" s="12" t="e">
        <f t="shared" si="71"/>
        <v>#REF!</v>
      </c>
      <c r="V26" s="12" t="e">
        <f t="shared" si="71"/>
        <v>#REF!</v>
      </c>
      <c r="W26" s="12" t="e">
        <f t="shared" si="71"/>
        <v>#REF!</v>
      </c>
      <c r="X26" s="12" t="e">
        <f t="shared" si="71"/>
        <v>#REF!</v>
      </c>
      <c r="Y26" s="12" t="e">
        <f t="shared" si="71"/>
        <v>#REF!</v>
      </c>
      <c r="Z26" s="12" t="e">
        <f>(Z24)*265</f>
        <v>#REF!</v>
      </c>
      <c r="AA26" s="12" t="e">
        <f t="shared" ref="AA26:AB26" si="72">(AA24)*265</f>
        <v>#REF!</v>
      </c>
      <c r="AB26" s="12" t="e">
        <f t="shared" si="72"/>
        <v>#REF!</v>
      </c>
      <c r="AC26" s="12" t="e">
        <f t="shared" ref="AC26" si="73">(AC24)*250</f>
        <v>#REF!</v>
      </c>
      <c r="AD26" s="12" t="e">
        <f>(AD24)*60</f>
        <v>#REF!</v>
      </c>
      <c r="AE26" s="12" t="e">
        <f t="shared" ref="AE26:AF26" si="74">(AE24)*60</f>
        <v>#REF!</v>
      </c>
      <c r="AF26" s="12" t="e">
        <f t="shared" si="74"/>
        <v>#REF!</v>
      </c>
    </row>
    <row r="27" spans="1:33" x14ac:dyDescent="0.25">
      <c r="A27" s="16" t="s">
        <v>60</v>
      </c>
      <c r="B27" s="12" t="e">
        <f>(B24)*502+B23*102</f>
        <v>#REF!</v>
      </c>
      <c r="C27" s="12" t="e">
        <f t="shared" ref="C27:Y27" si="75">(C24)*502+C23*102</f>
        <v>#REF!</v>
      </c>
      <c r="D27" s="12" t="e">
        <f t="shared" si="75"/>
        <v>#REF!</v>
      </c>
      <c r="E27" s="12" t="e">
        <f t="shared" si="75"/>
        <v>#REF!</v>
      </c>
      <c r="F27" s="12" t="e">
        <f t="shared" si="75"/>
        <v>#REF!</v>
      </c>
      <c r="G27" s="12" t="e">
        <f t="shared" si="75"/>
        <v>#REF!</v>
      </c>
      <c r="H27" s="12" t="e">
        <f t="shared" si="75"/>
        <v>#REF!</v>
      </c>
      <c r="I27" s="12" t="e">
        <f t="shared" si="75"/>
        <v>#REF!</v>
      </c>
      <c r="J27" s="12" t="e">
        <f t="shared" si="75"/>
        <v>#REF!</v>
      </c>
      <c r="K27" s="12" t="e">
        <f t="shared" si="75"/>
        <v>#REF!</v>
      </c>
      <c r="L27" s="12" t="e">
        <f t="shared" si="75"/>
        <v>#REF!</v>
      </c>
      <c r="M27" s="12" t="e">
        <f t="shared" si="75"/>
        <v>#REF!</v>
      </c>
      <c r="N27" s="12" t="e">
        <f t="shared" si="75"/>
        <v>#REF!</v>
      </c>
      <c r="O27" s="12" t="e">
        <f t="shared" si="75"/>
        <v>#REF!</v>
      </c>
      <c r="P27" s="12" t="e">
        <f t="shared" si="75"/>
        <v>#REF!</v>
      </c>
      <c r="Q27" s="12" t="e">
        <f t="shared" si="75"/>
        <v>#REF!</v>
      </c>
      <c r="R27" s="12" t="e">
        <f t="shared" si="75"/>
        <v>#REF!</v>
      </c>
      <c r="S27" s="12" t="e">
        <f t="shared" si="75"/>
        <v>#REF!</v>
      </c>
      <c r="T27" s="12" t="e">
        <f t="shared" si="75"/>
        <v>#REF!</v>
      </c>
      <c r="U27" s="12" t="e">
        <f t="shared" si="75"/>
        <v>#REF!</v>
      </c>
      <c r="V27" s="12" t="e">
        <f t="shared" si="75"/>
        <v>#REF!</v>
      </c>
      <c r="W27" s="12" t="e">
        <f t="shared" si="75"/>
        <v>#REF!</v>
      </c>
      <c r="X27" s="12" t="e">
        <f t="shared" si="75"/>
        <v>#REF!</v>
      </c>
      <c r="Y27" s="12" t="e">
        <f t="shared" si="75"/>
        <v>#REF!</v>
      </c>
      <c r="Z27" s="12" t="e">
        <f>(Z24)*380+Z23*205</f>
        <v>#REF!</v>
      </c>
      <c r="AA27" s="12" t="e">
        <f t="shared" ref="AA27:AB27" si="76">(AA24)*380+AA23*205</f>
        <v>#REF!</v>
      </c>
      <c r="AB27" s="12" t="e">
        <f t="shared" si="76"/>
        <v>#REF!</v>
      </c>
      <c r="AC27" s="12" t="e">
        <f t="shared" ref="AC27" si="77">(AC24)*502+AC23*102</f>
        <v>#REF!</v>
      </c>
      <c r="AD27" s="12" t="e">
        <f>(AD24)*230+AD23*70</f>
        <v>#REF!</v>
      </c>
      <c r="AE27" s="12" t="e">
        <f t="shared" ref="AE27:AF27" si="78">(AE24)*230+AE23*70</f>
        <v>#REF!</v>
      </c>
      <c r="AF27" s="12" t="e">
        <f t="shared" si="78"/>
        <v>#REF!</v>
      </c>
      <c r="AG27" s="12" t="e">
        <f t="shared" ref="AG27" si="79">(AG24)*502+AG23*102</f>
        <v>#REF!</v>
      </c>
    </row>
    <row r="28" spans="1:33" x14ac:dyDescent="0.25">
      <c r="A28" s="16" t="s">
        <v>46</v>
      </c>
      <c r="B28" s="12" t="e">
        <f>B21+B22+B23+B24</f>
        <v>#REF!</v>
      </c>
      <c r="C28" s="12" t="e">
        <f t="shared" ref="C28:AF28" si="80">C21+C22+C23+C24</f>
        <v>#REF!</v>
      </c>
      <c r="D28" s="12" t="e">
        <f t="shared" si="80"/>
        <v>#REF!</v>
      </c>
      <c r="E28" s="12" t="e">
        <f t="shared" si="80"/>
        <v>#REF!</v>
      </c>
      <c r="F28" s="12" t="e">
        <f t="shared" si="80"/>
        <v>#REF!</v>
      </c>
      <c r="G28" s="12" t="e">
        <f t="shared" si="80"/>
        <v>#REF!</v>
      </c>
      <c r="H28" s="12" t="e">
        <f t="shared" si="80"/>
        <v>#REF!</v>
      </c>
      <c r="I28" s="12" t="e">
        <f t="shared" si="80"/>
        <v>#REF!</v>
      </c>
      <c r="J28" s="12" t="e">
        <f t="shared" si="80"/>
        <v>#REF!</v>
      </c>
      <c r="K28" s="12" t="e">
        <f t="shared" si="80"/>
        <v>#REF!</v>
      </c>
      <c r="L28" s="12" t="e">
        <f t="shared" si="80"/>
        <v>#REF!</v>
      </c>
      <c r="M28" s="12" t="e">
        <f t="shared" si="80"/>
        <v>#REF!</v>
      </c>
      <c r="N28" s="12" t="e">
        <f t="shared" si="80"/>
        <v>#REF!</v>
      </c>
      <c r="O28" s="12" t="e">
        <f t="shared" si="80"/>
        <v>#REF!</v>
      </c>
      <c r="P28" s="12" t="e">
        <f t="shared" si="80"/>
        <v>#REF!</v>
      </c>
      <c r="Q28" s="12" t="e">
        <f t="shared" si="80"/>
        <v>#REF!</v>
      </c>
      <c r="R28" s="12" t="e">
        <f t="shared" si="80"/>
        <v>#REF!</v>
      </c>
      <c r="S28" s="12" t="e">
        <f t="shared" si="80"/>
        <v>#REF!</v>
      </c>
      <c r="T28" s="12" t="e">
        <f t="shared" si="80"/>
        <v>#REF!</v>
      </c>
      <c r="U28" s="12" t="e">
        <f t="shared" si="80"/>
        <v>#REF!</v>
      </c>
      <c r="V28" s="12" t="e">
        <f t="shared" si="80"/>
        <v>#REF!</v>
      </c>
      <c r="W28" s="12" t="e">
        <f t="shared" si="80"/>
        <v>#REF!</v>
      </c>
      <c r="X28" s="12" t="e">
        <f t="shared" si="80"/>
        <v>#REF!</v>
      </c>
      <c r="Y28" s="12" t="e">
        <f t="shared" si="80"/>
        <v>#REF!</v>
      </c>
      <c r="Z28" s="12" t="e">
        <f t="shared" si="80"/>
        <v>#REF!</v>
      </c>
      <c r="AA28" s="12" t="e">
        <f t="shared" si="80"/>
        <v>#REF!</v>
      </c>
      <c r="AB28" s="12" t="e">
        <f t="shared" si="80"/>
        <v>#REF!</v>
      </c>
      <c r="AC28" s="12" t="e">
        <f t="shared" si="80"/>
        <v>#REF!</v>
      </c>
      <c r="AD28" s="12" t="e">
        <f t="shared" si="80"/>
        <v>#REF!</v>
      </c>
      <c r="AE28" s="12" t="e">
        <f t="shared" si="80"/>
        <v>#REF!</v>
      </c>
      <c r="AF28" s="12" t="e">
        <f t="shared" si="80"/>
        <v>#REF!</v>
      </c>
    </row>
    <row r="29" spans="1:33" x14ac:dyDescent="0.25">
      <c r="A29" t="s">
        <v>50</v>
      </c>
    </row>
    <row r="30" spans="1:33" hidden="1" x14ac:dyDescent="0.25">
      <c r="A30" s="3" t="s">
        <v>1</v>
      </c>
      <c r="B30" s="12" t="e">
        <f>SUMIF(Часы!#REF!:Часы!#REF!,1)/1</f>
        <v>#REF!</v>
      </c>
      <c r="C30" s="12" t="e">
        <f>SUMIF(Часы!#REF!:Часы!#REF!,1)/1</f>
        <v>#REF!</v>
      </c>
      <c r="D30" s="12" t="e">
        <f>SUMIF(Часы!#REF!:Часы!#REF!,1)/1</f>
        <v>#REF!</v>
      </c>
      <c r="E30" s="12" t="e">
        <f>SUMIF(Часы!#REF!:Часы!#REF!,1)/1</f>
        <v>#REF!</v>
      </c>
      <c r="F30" s="12" t="e">
        <f>SUMIF(Часы!#REF!:Часы!#REF!,1)/1</f>
        <v>#REF!</v>
      </c>
      <c r="G30" s="12" t="e">
        <f>SUMIF(Часы!#REF!:Часы!#REF!,1)/1</f>
        <v>#REF!</v>
      </c>
      <c r="H30" s="12" t="e">
        <f>SUMIF(Часы!#REF!:Часы!#REF!,1)/1</f>
        <v>#REF!</v>
      </c>
      <c r="I30" s="12" t="e">
        <f>SUMIF(Часы!#REF!:Часы!#REF!,1)/1</f>
        <v>#REF!</v>
      </c>
      <c r="J30" s="12" t="e">
        <f>SUMIF(Часы!#REF!:Часы!#REF!,1)/1</f>
        <v>#REF!</v>
      </c>
      <c r="K30" s="12" t="e">
        <f>SUMIF(Часы!#REF!:Часы!#REF!,1)/1</f>
        <v>#REF!</v>
      </c>
      <c r="L30" s="12" t="e">
        <f>SUMIF(Часы!#REF!:Часы!#REF!,1)/1</f>
        <v>#REF!</v>
      </c>
      <c r="M30" s="12" t="e">
        <f>SUMIF(Часы!#REF!:Часы!#REF!,1)/1</f>
        <v>#REF!</v>
      </c>
      <c r="N30" s="12" t="e">
        <f>SUMIF(Часы!#REF!:Часы!#REF!,1)/1</f>
        <v>#REF!</v>
      </c>
      <c r="O30" s="12" t="e">
        <f>SUMIF(Часы!#REF!:Часы!#REF!,1)/1</f>
        <v>#REF!</v>
      </c>
      <c r="P30" s="12" t="e">
        <f>SUMIF(Часы!#REF!:Часы!#REF!,1)/1</f>
        <v>#REF!</v>
      </c>
      <c r="Q30" s="12" t="e">
        <f>SUMIF(Часы!#REF!:Часы!#REF!,1)/1</f>
        <v>#REF!</v>
      </c>
      <c r="R30" s="12" t="e">
        <f>SUMIF(Часы!#REF!:Часы!#REF!,1)/1</f>
        <v>#REF!</v>
      </c>
      <c r="S30" s="12" t="e">
        <f>SUMIF(Часы!#REF!:Часы!#REF!,1)/1</f>
        <v>#REF!</v>
      </c>
      <c r="T30" s="12" t="e">
        <f>SUMIF(Часы!#REF!:Часы!#REF!,1)/1</f>
        <v>#REF!</v>
      </c>
      <c r="U30" s="12" t="e">
        <f>SUMIF(Часы!#REF!:Часы!#REF!,1)/1</f>
        <v>#REF!</v>
      </c>
      <c r="V30" s="12" t="e">
        <f>SUMIF(Часы!#REF!:Часы!#REF!,1)/1</f>
        <v>#REF!</v>
      </c>
      <c r="W30" s="12" t="e">
        <f>SUMIF(Часы!#REF!:Часы!#REF!,1)/1</f>
        <v>#REF!</v>
      </c>
      <c r="X30" s="12" t="e">
        <f>SUMIF(Часы!#REF!:Часы!#REF!,1)/1</f>
        <v>#REF!</v>
      </c>
      <c r="Y30" s="12" t="e">
        <f>SUMIF(Часы!#REF!:Часы!#REF!,1)/1</f>
        <v>#REF!</v>
      </c>
      <c r="Z30" s="12" t="e">
        <f>SUMIF(Часы!#REF!:Часы!#REF!,1)/1</f>
        <v>#REF!</v>
      </c>
      <c r="AA30" s="12" t="e">
        <f>SUMIF(Часы!#REF!:Часы!#REF!,1)/1</f>
        <v>#REF!</v>
      </c>
      <c r="AB30" s="12" t="e">
        <f>SUMIF(Часы!#REF!:Часы!#REF!,1)/1</f>
        <v>#REF!</v>
      </c>
      <c r="AC30" s="12" t="e">
        <f>SUMIF(Часы!#REF!:Часы!#REF!,1)/1</f>
        <v>#REF!</v>
      </c>
      <c r="AD30" s="12" t="e">
        <f>SUMIF(Часы!#REF!:Часы!#REF!,1)/1</f>
        <v>#REF!</v>
      </c>
      <c r="AE30" s="12" t="e">
        <f>SUMIF(Часы!#REF!:Часы!#REF!,1)/1</f>
        <v>#REF!</v>
      </c>
      <c r="AF30" s="12" t="e">
        <f>SUMIF(Часы!#REF!:Часы!#REF!,1)/1</f>
        <v>#REF!</v>
      </c>
      <c r="AG30" t="e">
        <f t="shared" ref="AG30:AG33" si="81">AD30+AF30</f>
        <v>#REF!</v>
      </c>
    </row>
    <row r="31" spans="1:33" hidden="1" x14ac:dyDescent="0.25">
      <c r="A31" s="4" t="s">
        <v>2</v>
      </c>
      <c r="B31" s="12" t="e">
        <f>SUMIF(Часы!#REF!:Часы!#REF!,2)/2</f>
        <v>#REF!</v>
      </c>
      <c r="C31" s="12" t="e">
        <f>SUMIF(Часы!#REF!:Часы!#REF!,2)/2</f>
        <v>#REF!</v>
      </c>
      <c r="D31" s="12" t="e">
        <f>SUMIF(Часы!#REF!:Часы!#REF!,2)/2</f>
        <v>#REF!</v>
      </c>
      <c r="E31" s="12" t="e">
        <f>SUMIF(Часы!#REF!:Часы!#REF!,2)/2</f>
        <v>#REF!</v>
      </c>
      <c r="F31" s="12" t="e">
        <f>SUMIF(Часы!#REF!:Часы!#REF!,2)/2</f>
        <v>#REF!</v>
      </c>
      <c r="G31" s="12" t="e">
        <f>SUMIF(Часы!#REF!:Часы!#REF!,2)/2</f>
        <v>#REF!</v>
      </c>
      <c r="H31" s="12" t="e">
        <f>SUMIF(Часы!#REF!:Часы!#REF!,2)/2</f>
        <v>#REF!</v>
      </c>
      <c r="I31" s="12" t="e">
        <f>SUMIF(Часы!#REF!:Часы!#REF!,2)/2</f>
        <v>#REF!</v>
      </c>
      <c r="J31" s="12" t="e">
        <f>SUMIF(Часы!#REF!:Часы!#REF!,2)/2</f>
        <v>#REF!</v>
      </c>
      <c r="K31" s="12" t="e">
        <f>SUMIF(Часы!#REF!:Часы!#REF!,2)/2</f>
        <v>#REF!</v>
      </c>
      <c r="L31" s="12" t="e">
        <f>SUMIF(Часы!#REF!:Часы!#REF!,2)/2</f>
        <v>#REF!</v>
      </c>
      <c r="M31" s="12" t="e">
        <f>SUMIF(Часы!#REF!:Часы!#REF!,2)/2</f>
        <v>#REF!</v>
      </c>
      <c r="N31" s="12" t="e">
        <f>SUMIF(Часы!#REF!:Часы!#REF!,2)/2</f>
        <v>#REF!</v>
      </c>
      <c r="O31" s="12" t="e">
        <f>SUMIF(Часы!#REF!:Часы!#REF!,2)/2</f>
        <v>#REF!</v>
      </c>
      <c r="P31" s="12" t="e">
        <f>SUMIF(Часы!#REF!:Часы!#REF!,2)/2</f>
        <v>#REF!</v>
      </c>
      <c r="Q31" s="12" t="e">
        <f>SUMIF(Часы!#REF!:Часы!#REF!,2)/2</f>
        <v>#REF!</v>
      </c>
      <c r="R31" s="12" t="e">
        <f>SUMIF(Часы!#REF!:Часы!#REF!,2)/2</f>
        <v>#REF!</v>
      </c>
      <c r="S31" s="12" t="e">
        <f>SUMIF(Часы!#REF!:Часы!#REF!,2)/2</f>
        <v>#REF!</v>
      </c>
      <c r="T31" s="12" t="e">
        <f>SUMIF(Часы!#REF!:Часы!#REF!,2)/2</f>
        <v>#REF!</v>
      </c>
      <c r="U31" s="12" t="e">
        <f>SUMIF(Часы!#REF!:Часы!#REF!,2)/2</f>
        <v>#REF!</v>
      </c>
      <c r="V31" s="12" t="e">
        <f>SUMIF(Часы!#REF!:Часы!#REF!,2)/2</f>
        <v>#REF!</v>
      </c>
      <c r="W31" s="12" t="e">
        <f>SUMIF(Часы!#REF!:Часы!#REF!,2)/2</f>
        <v>#REF!</v>
      </c>
      <c r="X31" s="12" t="e">
        <f>SUMIF(Часы!#REF!:Часы!#REF!,2)/2</f>
        <v>#REF!</v>
      </c>
      <c r="Y31" s="12" t="e">
        <f>SUMIF(Часы!#REF!:Часы!#REF!,2)/2</f>
        <v>#REF!</v>
      </c>
      <c r="Z31" s="12" t="e">
        <f>SUMIF(Часы!#REF!:Часы!#REF!,2)/2</f>
        <v>#REF!</v>
      </c>
      <c r="AA31" s="12" t="e">
        <f>SUMIF(Часы!#REF!:Часы!#REF!,2)/2</f>
        <v>#REF!</v>
      </c>
      <c r="AB31" s="12" t="e">
        <f>SUMIF(Часы!#REF!:Часы!#REF!,2)/2</f>
        <v>#REF!</v>
      </c>
      <c r="AC31" s="12" t="e">
        <f>SUMIF(Часы!#REF!:Часы!#REF!,2)/2</f>
        <v>#REF!</v>
      </c>
      <c r="AD31" s="12" t="e">
        <f>SUMIF(Часы!#REF!:Часы!#REF!,2)/2</f>
        <v>#REF!</v>
      </c>
      <c r="AE31" s="12" t="e">
        <f>SUMIF(Часы!#REF!:Часы!#REF!,2)/2</f>
        <v>#REF!</v>
      </c>
      <c r="AF31" s="12" t="e">
        <f>SUMIF(Часы!#REF!:Часы!#REF!,2)/2</f>
        <v>#REF!</v>
      </c>
      <c r="AG31" t="e">
        <f t="shared" si="81"/>
        <v>#REF!</v>
      </c>
    </row>
    <row r="32" spans="1:33" hidden="1" x14ac:dyDescent="0.25">
      <c r="A32" s="2" t="s">
        <v>3</v>
      </c>
      <c r="B32" s="12" t="e">
        <f>SUMIF(Часы!#REF!:Часы!#REF!,3)/3</f>
        <v>#REF!</v>
      </c>
      <c r="C32" s="12" t="e">
        <f>SUMIF(Часы!#REF!:Часы!#REF!,3)/3</f>
        <v>#REF!</v>
      </c>
      <c r="D32" s="12" t="e">
        <f>SUMIF(Часы!#REF!:Часы!#REF!,3)/3</f>
        <v>#REF!</v>
      </c>
      <c r="E32" s="12" t="e">
        <f>SUMIF(Часы!#REF!:Часы!#REF!,3)/3</f>
        <v>#REF!</v>
      </c>
      <c r="F32" s="12" t="e">
        <f>SUMIF(Часы!#REF!:Часы!#REF!,3)/3</f>
        <v>#REF!</v>
      </c>
      <c r="G32" s="12" t="e">
        <f>SUMIF(Часы!#REF!:Часы!#REF!,3)/3</f>
        <v>#REF!</v>
      </c>
      <c r="H32" s="12" t="e">
        <f>SUMIF(Часы!#REF!:Часы!#REF!,3)/3</f>
        <v>#REF!</v>
      </c>
      <c r="I32" s="12" t="e">
        <f>SUMIF(Часы!#REF!:Часы!#REF!,3)/3</f>
        <v>#REF!</v>
      </c>
      <c r="J32" s="12" t="e">
        <f>SUMIF(Часы!#REF!:Часы!#REF!,3)/3</f>
        <v>#REF!</v>
      </c>
      <c r="K32" s="12" t="e">
        <f>SUMIF(Часы!#REF!:Часы!#REF!,3)/3</f>
        <v>#REF!</v>
      </c>
      <c r="L32" s="12" t="e">
        <f>SUMIF(Часы!#REF!:Часы!#REF!,3)/3</f>
        <v>#REF!</v>
      </c>
      <c r="M32" s="12" t="e">
        <f>SUMIF(Часы!#REF!:Часы!#REF!,3)/3</f>
        <v>#REF!</v>
      </c>
      <c r="N32" s="12" t="e">
        <f>SUMIF(Часы!#REF!:Часы!#REF!,3)/3</f>
        <v>#REF!</v>
      </c>
      <c r="O32" s="12" t="e">
        <f>SUMIF(Часы!#REF!:Часы!#REF!,3)/3</f>
        <v>#REF!</v>
      </c>
      <c r="P32" s="12" t="e">
        <f>SUMIF(Часы!#REF!:Часы!#REF!,3)/3</f>
        <v>#REF!</v>
      </c>
      <c r="Q32" s="12" t="e">
        <f>SUMIF(Часы!#REF!:Часы!#REF!,3)/3</f>
        <v>#REF!</v>
      </c>
      <c r="R32" s="12" t="e">
        <f>SUMIF(Часы!#REF!:Часы!#REF!,3)/3</f>
        <v>#REF!</v>
      </c>
      <c r="S32" s="12" t="e">
        <f>SUMIF(Часы!#REF!:Часы!#REF!,3)/3</f>
        <v>#REF!</v>
      </c>
      <c r="T32" s="12" t="e">
        <f>SUMIF(Часы!#REF!:Часы!#REF!,3)/3</f>
        <v>#REF!</v>
      </c>
      <c r="U32" s="12" t="e">
        <f>SUMIF(Часы!#REF!:Часы!#REF!,3)/3</f>
        <v>#REF!</v>
      </c>
      <c r="V32" s="12" t="e">
        <f>SUMIF(Часы!#REF!:Часы!#REF!,3)/3</f>
        <v>#REF!</v>
      </c>
      <c r="W32" s="12" t="e">
        <f>SUMIF(Часы!#REF!:Часы!#REF!,3)/3</f>
        <v>#REF!</v>
      </c>
      <c r="X32" s="12" t="e">
        <f>SUMIF(Часы!#REF!:Часы!#REF!,3)/3</f>
        <v>#REF!</v>
      </c>
      <c r="Y32" s="12" t="e">
        <f>SUMIF(Часы!#REF!:Часы!#REF!,3)/3</f>
        <v>#REF!</v>
      </c>
      <c r="Z32" s="12" t="e">
        <f>SUMIF(Часы!#REF!:Часы!#REF!,3)/3</f>
        <v>#REF!</v>
      </c>
      <c r="AA32" s="12" t="e">
        <f>SUMIF(Часы!#REF!:Часы!#REF!,3)/3</f>
        <v>#REF!</v>
      </c>
      <c r="AB32" s="12" t="e">
        <f>SUMIF(Часы!#REF!:Часы!#REF!,3)/3</f>
        <v>#REF!</v>
      </c>
      <c r="AC32" s="12" t="e">
        <f>SUMIF(Часы!#REF!:Часы!#REF!,3)/3</f>
        <v>#REF!</v>
      </c>
      <c r="AD32" s="12" t="e">
        <f>SUMIF(Часы!#REF!:Часы!#REF!,3)/3</f>
        <v>#REF!</v>
      </c>
      <c r="AE32" s="12" t="e">
        <f>SUMIF(Часы!#REF!:Часы!#REF!,3)/3</f>
        <v>#REF!</v>
      </c>
      <c r="AF32" s="12" t="e">
        <f>SUMIF(Часы!#REF!:Часы!#REF!,3)/3</f>
        <v>#REF!</v>
      </c>
      <c r="AG32" t="e">
        <f t="shared" si="81"/>
        <v>#REF!</v>
      </c>
    </row>
    <row r="33" spans="1:33" hidden="1" x14ac:dyDescent="0.25">
      <c r="A33" s="5" t="s">
        <v>4</v>
      </c>
      <c r="B33" s="12" t="e">
        <f>SUMIF(Часы!#REF!:Часы!#REF!,4)/4</f>
        <v>#REF!</v>
      </c>
      <c r="C33" s="12" t="e">
        <f>SUMIF(Часы!#REF!:Часы!#REF!,4)/4</f>
        <v>#REF!</v>
      </c>
      <c r="D33" s="12" t="e">
        <f>SUMIF(Часы!#REF!:Часы!#REF!,4)/4</f>
        <v>#REF!</v>
      </c>
      <c r="E33" s="12" t="e">
        <f>SUMIF(Часы!#REF!:Часы!#REF!,4)/4</f>
        <v>#REF!</v>
      </c>
      <c r="F33" s="12" t="e">
        <f>SUMIF(Часы!#REF!:Часы!#REF!,4)/4</f>
        <v>#REF!</v>
      </c>
      <c r="G33" s="12" t="e">
        <f>SUMIF(Часы!#REF!:Часы!#REF!,4)/4</f>
        <v>#REF!</v>
      </c>
      <c r="H33" s="12" t="e">
        <f>SUMIF(Часы!#REF!:Часы!#REF!,4)/4</f>
        <v>#REF!</v>
      </c>
      <c r="I33" s="12" t="e">
        <f>SUMIF(Часы!#REF!:Часы!#REF!,4)/4</f>
        <v>#REF!</v>
      </c>
      <c r="J33" s="12" t="e">
        <f>SUMIF(Часы!#REF!:Часы!#REF!,4)/4</f>
        <v>#REF!</v>
      </c>
      <c r="K33" s="12" t="e">
        <f>SUMIF(Часы!#REF!:Часы!#REF!,4)/4</f>
        <v>#REF!</v>
      </c>
      <c r="L33" s="12" t="e">
        <f>SUMIF(Часы!#REF!:Часы!#REF!,4)/4</f>
        <v>#REF!</v>
      </c>
      <c r="M33" s="12" t="e">
        <f>SUMIF(Часы!#REF!:Часы!#REF!,4)/4</f>
        <v>#REF!</v>
      </c>
      <c r="N33" s="12" t="e">
        <f>SUMIF(Часы!#REF!:Часы!#REF!,4)/4</f>
        <v>#REF!</v>
      </c>
      <c r="O33" s="12" t="e">
        <f>SUMIF(Часы!#REF!:Часы!#REF!,4)/4</f>
        <v>#REF!</v>
      </c>
      <c r="P33" s="12" t="e">
        <f>SUMIF(Часы!#REF!:Часы!#REF!,4)/4</f>
        <v>#REF!</v>
      </c>
      <c r="Q33" s="12" t="e">
        <f>SUMIF(Часы!#REF!:Часы!#REF!,4)/4</f>
        <v>#REF!</v>
      </c>
      <c r="R33" s="12" t="e">
        <f>SUMIF(Часы!#REF!:Часы!#REF!,4)/4</f>
        <v>#REF!</v>
      </c>
      <c r="S33" s="12" t="e">
        <f>SUMIF(Часы!#REF!:Часы!#REF!,4)/4</f>
        <v>#REF!</v>
      </c>
      <c r="T33" s="12" t="e">
        <f>SUMIF(Часы!#REF!:Часы!#REF!,4)/4</f>
        <v>#REF!</v>
      </c>
      <c r="U33" s="12" t="e">
        <f>SUMIF(Часы!#REF!:Часы!#REF!,4)/4</f>
        <v>#REF!</v>
      </c>
      <c r="V33" s="12" t="e">
        <f>SUMIF(Часы!#REF!:Часы!#REF!,4)/4</f>
        <v>#REF!</v>
      </c>
      <c r="W33" s="12" t="e">
        <f>SUMIF(Часы!#REF!:Часы!#REF!,4)/4</f>
        <v>#REF!</v>
      </c>
      <c r="X33" s="12" t="e">
        <f>SUMIF(Часы!#REF!:Часы!#REF!,4)/4</f>
        <v>#REF!</v>
      </c>
      <c r="Y33" s="12" t="e">
        <f>SUMIF(Часы!#REF!:Часы!#REF!,4)/4</f>
        <v>#REF!</v>
      </c>
      <c r="Z33" s="12" t="e">
        <f>SUMIF(Часы!#REF!:Часы!#REF!,4)/4</f>
        <v>#REF!</v>
      </c>
      <c r="AA33" s="12" t="e">
        <f>SUMIF(Часы!#REF!:Часы!#REF!,4)/4</f>
        <v>#REF!</v>
      </c>
      <c r="AB33" s="12" t="e">
        <f>SUMIF(Часы!#REF!:Часы!#REF!,4)/4</f>
        <v>#REF!</v>
      </c>
      <c r="AC33" s="12" t="e">
        <f>SUMIF(Часы!#REF!:Часы!#REF!,4)/4</f>
        <v>#REF!</v>
      </c>
      <c r="AD33" s="12" t="e">
        <f>SUMIF(Часы!#REF!:Часы!#REF!,4)/4</f>
        <v>#REF!</v>
      </c>
      <c r="AE33" s="12" t="e">
        <f>SUMIF(Часы!#REF!:Часы!#REF!,4)/4</f>
        <v>#REF!</v>
      </c>
      <c r="AF33" s="12" t="e">
        <f>SUMIF(Часы!#REF!:Часы!#REF!,4)/4</f>
        <v>#REF!</v>
      </c>
      <c r="AG33" t="e">
        <f t="shared" si="81"/>
        <v>#REF!</v>
      </c>
    </row>
    <row r="34" spans="1:33" x14ac:dyDescent="0.25">
      <c r="A34" s="16" t="s">
        <v>61</v>
      </c>
      <c r="B34" s="12" t="e">
        <f>(B30+B31+B32+B33)*130+((B30+B31+B32+B33)*130*0.1)</f>
        <v>#REF!</v>
      </c>
      <c r="C34" s="12" t="e">
        <f t="shared" ref="C34" si="82">(C30+C31+C32+C33)*130+((C30+C31+C32+C33)*130*0.1)</f>
        <v>#REF!</v>
      </c>
      <c r="D34" s="12" t="e">
        <f t="shared" ref="D34" si="83">(D30+D31+D32+D33)*130+((D30+D31+D32+D33)*130*0.1)</f>
        <v>#REF!</v>
      </c>
      <c r="E34" s="12" t="e">
        <f t="shared" ref="E34" si="84">(E30+E31+E32+E33)*130+((E30+E31+E32+E33)*130*0.1)</f>
        <v>#REF!</v>
      </c>
      <c r="F34" s="12" t="e">
        <f t="shared" ref="F34" si="85">(F30+F31+F32+F33)*130+((F30+F31+F32+F33)*130*0.1)</f>
        <v>#REF!</v>
      </c>
      <c r="G34" s="12" t="e">
        <f t="shared" ref="G34" si="86">(G30+G31+G32+G33)*130+((G30+G31+G32+G33)*130*0.1)</f>
        <v>#REF!</v>
      </c>
      <c r="H34" s="12" t="e">
        <f t="shared" ref="H34" si="87">(H30+H31+H32+H33)*130+((H30+H31+H32+H33)*130*0.1)</f>
        <v>#REF!</v>
      </c>
      <c r="I34" s="12" t="e">
        <f t="shared" ref="I34" si="88">(I30+I31+I32+I33)*130+((I30+I31+I32+I33)*130*0.1)</f>
        <v>#REF!</v>
      </c>
      <c r="J34" s="12" t="e">
        <f t="shared" ref="J34" si="89">(J30+J31+J32+J33)*130+((J30+J31+J32+J33)*130*0.1)</f>
        <v>#REF!</v>
      </c>
      <c r="K34" s="12" t="e">
        <f t="shared" ref="K34" si="90">(K30+K31+K32+K33)*130+((K30+K31+K32+K33)*130*0.1)</f>
        <v>#REF!</v>
      </c>
      <c r="L34" s="12" t="e">
        <f t="shared" ref="L34" si="91">(L30+L31+L32+L33)*130+((L30+L31+L32+L33)*130*0.1)</f>
        <v>#REF!</v>
      </c>
      <c r="M34" s="12" t="e">
        <f t="shared" ref="M34" si="92">(M30+M31+M32+M33)*130+((M30+M31+M32+M33)*130*0.1)</f>
        <v>#REF!</v>
      </c>
      <c r="N34" s="12" t="e">
        <f t="shared" ref="N34" si="93">(N30+N31+N32+N33)*130+((N30+N31+N32+N33)*130*0.1)</f>
        <v>#REF!</v>
      </c>
      <c r="O34" s="12" t="e">
        <f t="shared" ref="O34" si="94">(O30+O31+O32+O33)*130+((O30+O31+O32+O33)*130*0.1)</f>
        <v>#REF!</v>
      </c>
      <c r="P34" s="12" t="e">
        <f t="shared" ref="P34" si="95">(P30+P31+P32+P33)*130+((P30+P31+P32+P33)*130*0.1)</f>
        <v>#REF!</v>
      </c>
      <c r="Q34" s="12" t="e">
        <f t="shared" ref="Q34" si="96">(Q30+Q31+Q32+Q33)*130+((Q30+Q31+Q32+Q33)*130*0.1)</f>
        <v>#REF!</v>
      </c>
      <c r="R34" s="12" t="e">
        <f t="shared" ref="R34" si="97">(R30+R31+R32+R33)*130+((R30+R31+R32+R33)*130*0.1)</f>
        <v>#REF!</v>
      </c>
      <c r="S34" s="12" t="e">
        <f t="shared" ref="S34" si="98">(S30+S31+S32+S33)*130+((S30+S31+S32+S33)*130*0.1)</f>
        <v>#REF!</v>
      </c>
      <c r="T34" s="12" t="e">
        <f t="shared" ref="T34" si="99">(T30+T31+T32+T33)*130+((T30+T31+T32+T33)*130*0.1)</f>
        <v>#REF!</v>
      </c>
      <c r="U34" s="12" t="e">
        <f t="shared" ref="U34" si="100">(U30+U31+U32+U33)*130+((U30+U31+U32+U33)*130*0.1)</f>
        <v>#REF!</v>
      </c>
      <c r="V34" s="12" t="e">
        <f t="shared" ref="V34" si="101">(V30+V31+V32+V33)*130+((V30+V31+V32+V33)*130*0.1)</f>
        <v>#REF!</v>
      </c>
      <c r="W34" s="12" t="e">
        <f t="shared" ref="W34" si="102">(W30+W31+W32+W33)*130+((W30+W31+W32+W33)*130*0.1)</f>
        <v>#REF!</v>
      </c>
      <c r="X34" s="12" t="e">
        <f t="shared" ref="X34" si="103">(X30+X31+X32+X33)*130+((X30+X31+X32+X33)*130*0.1)</f>
        <v>#REF!</v>
      </c>
      <c r="Y34" s="12" t="e">
        <f>(Y30+Y31+Y32+Y33)*130+((Y30+Y31+Y32+Y33)*130*0.1)</f>
        <v>#REF!</v>
      </c>
      <c r="Z34" s="12" t="e">
        <f t="shared" ref="Z34" si="104">(Z30+Z31+Z32+Z33)*130+((Z30+Z31+Z32+Z33)*130*0.1)</f>
        <v>#REF!</v>
      </c>
      <c r="AA34" s="12" t="e">
        <f t="shared" ref="AA34" si="105">(AA30+AA31+AA32+AA33)*130+((AA30+AA31+AA32+AA33)*130*0.1)</f>
        <v>#REF!</v>
      </c>
      <c r="AB34" s="12" t="e">
        <f t="shared" ref="AB34" si="106">(AB30+AB31+AB32+AB33)*130+((AB30+AB31+AB32+AB33)*130*0.1)</f>
        <v>#REF!</v>
      </c>
      <c r="AC34" s="12" t="e">
        <f t="shared" ref="AC34" si="107">(AC30+AC31+AC32+AC33)*130+((AC30+AC31+AC32+AC33)*130*0.1)</f>
        <v>#REF!</v>
      </c>
      <c r="AD34" s="12" t="e">
        <f>(AD30+AD31+AD32+AD33)*60+((AD30+AD31+AD32+AD33)*60*0.1)</f>
        <v>#REF!</v>
      </c>
      <c r="AE34" s="12" t="e">
        <f t="shared" ref="AE34" si="108">(AE30+AE31+AE32+AE33)*60+((AE30+AE31+AE32+AE33)*60*0.1)</f>
        <v>#REF!</v>
      </c>
      <c r="AF34" s="12" t="e">
        <f t="shared" ref="AF34" si="109">(AF30+AF31+AF32+AF33)*60+((AF30+AF31+AF32+AF33)*60*0.1)</f>
        <v>#REF!</v>
      </c>
    </row>
    <row r="35" spans="1:33" x14ac:dyDescent="0.25">
      <c r="A35" s="16">
        <v>30</v>
      </c>
      <c r="B35" s="12" t="e">
        <f>(B33)*352+B32*102</f>
        <v>#REF!</v>
      </c>
      <c r="C35" s="12" t="e">
        <f t="shared" ref="C35:Y35" si="110">(C33)*352+C32*102</f>
        <v>#REF!</v>
      </c>
      <c r="D35" s="12" t="e">
        <f t="shared" si="110"/>
        <v>#REF!</v>
      </c>
      <c r="E35" s="12" t="e">
        <f t="shared" si="110"/>
        <v>#REF!</v>
      </c>
      <c r="F35" s="12" t="e">
        <f t="shared" si="110"/>
        <v>#REF!</v>
      </c>
      <c r="G35" s="12" t="e">
        <f t="shared" si="110"/>
        <v>#REF!</v>
      </c>
      <c r="H35" s="12" t="e">
        <f t="shared" si="110"/>
        <v>#REF!</v>
      </c>
      <c r="I35" s="12" t="e">
        <f t="shared" si="110"/>
        <v>#REF!</v>
      </c>
      <c r="J35" s="12" t="e">
        <f t="shared" si="110"/>
        <v>#REF!</v>
      </c>
      <c r="K35" s="12" t="e">
        <f t="shared" si="110"/>
        <v>#REF!</v>
      </c>
      <c r="L35" s="12" t="e">
        <f t="shared" si="110"/>
        <v>#REF!</v>
      </c>
      <c r="M35" s="12" t="e">
        <f t="shared" si="110"/>
        <v>#REF!</v>
      </c>
      <c r="N35" s="12" t="e">
        <f t="shared" si="110"/>
        <v>#REF!</v>
      </c>
      <c r="O35" s="12" t="e">
        <f t="shared" si="110"/>
        <v>#REF!</v>
      </c>
      <c r="P35" s="12" t="e">
        <f t="shared" si="110"/>
        <v>#REF!</v>
      </c>
      <c r="Q35" s="12" t="e">
        <f t="shared" si="110"/>
        <v>#REF!</v>
      </c>
      <c r="R35" s="12" t="e">
        <f t="shared" si="110"/>
        <v>#REF!</v>
      </c>
      <c r="S35" s="12" t="e">
        <f t="shared" si="110"/>
        <v>#REF!</v>
      </c>
      <c r="T35" s="12" t="e">
        <f t="shared" si="110"/>
        <v>#REF!</v>
      </c>
      <c r="U35" s="12" t="e">
        <f t="shared" si="110"/>
        <v>#REF!</v>
      </c>
      <c r="V35" s="12" t="e">
        <f t="shared" si="110"/>
        <v>#REF!</v>
      </c>
      <c r="W35" s="12" t="e">
        <f t="shared" si="110"/>
        <v>#REF!</v>
      </c>
      <c r="X35" s="12" t="e">
        <f t="shared" si="110"/>
        <v>#REF!</v>
      </c>
      <c r="Y35" s="12" t="e">
        <f t="shared" si="110"/>
        <v>#REF!</v>
      </c>
      <c r="Z35" s="12" t="e">
        <f>(Z33)*470+Z32*205</f>
        <v>#REF!</v>
      </c>
      <c r="AA35" s="12" t="e">
        <f t="shared" ref="AA35:AB35" si="111">(AA33)*470+AA32*205</f>
        <v>#REF!</v>
      </c>
      <c r="AB35" s="12" t="e">
        <f t="shared" si="111"/>
        <v>#REF!</v>
      </c>
      <c r="AC35" s="12" t="e">
        <f t="shared" ref="AC35" si="112">(AC33)*250</f>
        <v>#REF!</v>
      </c>
      <c r="AD35" s="12" t="e">
        <f>(AD33)*130+AD32*70</f>
        <v>#REF!</v>
      </c>
      <c r="AE35" s="12" t="e">
        <f t="shared" ref="AE35:AF35" si="113">(AE33)*130+AE32*70</f>
        <v>#REF!</v>
      </c>
      <c r="AF35" s="12" t="e">
        <f t="shared" si="113"/>
        <v>#REF!</v>
      </c>
      <c r="AG35" s="12" t="e">
        <f t="shared" ref="AG35" si="114">(AG33)*60+AG32*70</f>
        <v>#REF!</v>
      </c>
    </row>
    <row r="36" spans="1:33" x14ac:dyDescent="0.25">
      <c r="A36" s="16" t="s">
        <v>60</v>
      </c>
      <c r="B36" s="12" t="e">
        <f>(B33)*400</f>
        <v>#REF!</v>
      </c>
      <c r="C36" s="12" t="e">
        <f t="shared" ref="C36:X36" si="115">(C33)*400</f>
        <v>#REF!</v>
      </c>
      <c r="D36" s="12" t="e">
        <f t="shared" si="115"/>
        <v>#REF!</v>
      </c>
      <c r="E36" s="12" t="e">
        <f t="shared" si="115"/>
        <v>#REF!</v>
      </c>
      <c r="F36" s="12" t="e">
        <f t="shared" si="115"/>
        <v>#REF!</v>
      </c>
      <c r="G36" s="12" t="e">
        <f t="shared" si="115"/>
        <v>#REF!</v>
      </c>
      <c r="H36" s="12" t="e">
        <f t="shared" si="115"/>
        <v>#REF!</v>
      </c>
      <c r="I36" s="12" t="e">
        <f t="shared" si="115"/>
        <v>#REF!</v>
      </c>
      <c r="J36" s="12" t="e">
        <f t="shared" si="115"/>
        <v>#REF!</v>
      </c>
      <c r="K36" s="12" t="e">
        <f t="shared" si="115"/>
        <v>#REF!</v>
      </c>
      <c r="L36" s="12" t="e">
        <f t="shared" si="115"/>
        <v>#REF!</v>
      </c>
      <c r="M36" s="12" t="e">
        <f t="shared" si="115"/>
        <v>#REF!</v>
      </c>
      <c r="N36" s="12" t="e">
        <f t="shared" si="115"/>
        <v>#REF!</v>
      </c>
      <c r="O36" s="12" t="e">
        <f t="shared" si="115"/>
        <v>#REF!</v>
      </c>
      <c r="P36" s="12" t="e">
        <f t="shared" si="115"/>
        <v>#REF!</v>
      </c>
      <c r="Q36" s="12" t="e">
        <f t="shared" si="115"/>
        <v>#REF!</v>
      </c>
      <c r="R36" s="12" t="e">
        <f t="shared" si="115"/>
        <v>#REF!</v>
      </c>
      <c r="S36" s="12" t="e">
        <f t="shared" si="115"/>
        <v>#REF!</v>
      </c>
      <c r="T36" s="12" t="e">
        <f t="shared" si="115"/>
        <v>#REF!</v>
      </c>
      <c r="U36" s="12" t="e">
        <f t="shared" si="115"/>
        <v>#REF!</v>
      </c>
      <c r="V36" s="12" t="e">
        <f t="shared" si="115"/>
        <v>#REF!</v>
      </c>
      <c r="W36" s="12" t="e">
        <f t="shared" si="115"/>
        <v>#REF!</v>
      </c>
      <c r="X36" s="12" t="e">
        <f t="shared" si="115"/>
        <v>#REF!</v>
      </c>
      <c r="Y36" s="12" t="e">
        <f t="shared" ref="Y36" si="116">(Y33)*502+Y32*102</f>
        <v>#REF!</v>
      </c>
      <c r="Z36" s="12" t="e">
        <f>(Z33)*175</f>
        <v>#REF!</v>
      </c>
      <c r="AA36" s="12" t="e">
        <f t="shared" ref="AA36:AC36" si="117">(AA33)*175</f>
        <v>#REF!</v>
      </c>
      <c r="AB36" s="12" t="e">
        <f t="shared" si="117"/>
        <v>#REF!</v>
      </c>
      <c r="AC36" s="12" t="e">
        <f t="shared" si="117"/>
        <v>#REF!</v>
      </c>
      <c r="AD36" s="12" t="e">
        <f>(AD33)*160</f>
        <v>#REF!</v>
      </c>
      <c r="AE36" s="12" t="e">
        <f t="shared" ref="AE36:AF36" si="118">(AE33)*160</f>
        <v>#REF!</v>
      </c>
      <c r="AF36" s="12" t="e">
        <f t="shared" si="118"/>
        <v>#REF!</v>
      </c>
      <c r="AG36" s="12" t="e">
        <f t="shared" ref="AG36" si="119">(AG33)*502+AG32*102</f>
        <v>#REF!</v>
      </c>
    </row>
    <row r="37" spans="1:33" x14ac:dyDescent="0.25">
      <c r="A37" s="16" t="s">
        <v>46</v>
      </c>
      <c r="B37" s="12" t="e">
        <f>B30+B31+B32+B33</f>
        <v>#REF!</v>
      </c>
      <c r="C37" s="12" t="e">
        <f t="shared" ref="C37:AF37" si="120">C30+C31+C32+C33</f>
        <v>#REF!</v>
      </c>
      <c r="D37" s="12" t="e">
        <f t="shared" si="120"/>
        <v>#REF!</v>
      </c>
      <c r="E37" s="12" t="e">
        <f t="shared" si="120"/>
        <v>#REF!</v>
      </c>
      <c r="F37" s="12" t="e">
        <f t="shared" si="120"/>
        <v>#REF!</v>
      </c>
      <c r="G37" s="12" t="e">
        <f t="shared" si="120"/>
        <v>#REF!</v>
      </c>
      <c r="H37" s="12" t="e">
        <f t="shared" si="120"/>
        <v>#REF!</v>
      </c>
      <c r="I37" s="12" t="e">
        <f t="shared" si="120"/>
        <v>#REF!</v>
      </c>
      <c r="J37" s="12" t="e">
        <f t="shared" si="120"/>
        <v>#REF!</v>
      </c>
      <c r="K37" s="12" t="e">
        <f t="shared" si="120"/>
        <v>#REF!</v>
      </c>
      <c r="L37" s="12" t="e">
        <f t="shared" si="120"/>
        <v>#REF!</v>
      </c>
      <c r="M37" s="12" t="e">
        <f t="shared" si="120"/>
        <v>#REF!</v>
      </c>
      <c r="N37" s="12" t="e">
        <f t="shared" si="120"/>
        <v>#REF!</v>
      </c>
      <c r="O37" s="12" t="e">
        <f t="shared" si="120"/>
        <v>#REF!</v>
      </c>
      <c r="P37" s="12" t="e">
        <f t="shared" si="120"/>
        <v>#REF!</v>
      </c>
      <c r="Q37" s="12" t="e">
        <f t="shared" si="120"/>
        <v>#REF!</v>
      </c>
      <c r="R37" s="12" t="e">
        <f t="shared" si="120"/>
        <v>#REF!</v>
      </c>
      <c r="S37" s="12" t="e">
        <f t="shared" si="120"/>
        <v>#REF!</v>
      </c>
      <c r="T37" s="12" t="e">
        <f t="shared" si="120"/>
        <v>#REF!</v>
      </c>
      <c r="U37" s="12" t="e">
        <f t="shared" si="120"/>
        <v>#REF!</v>
      </c>
      <c r="V37" s="12" t="e">
        <f t="shared" si="120"/>
        <v>#REF!</v>
      </c>
      <c r="W37" s="12" t="e">
        <f t="shared" si="120"/>
        <v>#REF!</v>
      </c>
      <c r="X37" s="12" t="e">
        <f t="shared" si="120"/>
        <v>#REF!</v>
      </c>
      <c r="Y37" s="12" t="e">
        <f t="shared" si="120"/>
        <v>#REF!</v>
      </c>
      <c r="Z37" s="12" t="e">
        <f t="shared" si="120"/>
        <v>#REF!</v>
      </c>
      <c r="AA37" s="12" t="e">
        <f t="shared" si="120"/>
        <v>#REF!</v>
      </c>
      <c r="AB37" s="12" t="e">
        <f t="shared" si="120"/>
        <v>#REF!</v>
      </c>
      <c r="AC37" s="12" t="e">
        <f t="shared" si="120"/>
        <v>#REF!</v>
      </c>
      <c r="AD37" s="12" t="e">
        <f t="shared" si="120"/>
        <v>#REF!</v>
      </c>
      <c r="AE37" s="12" t="e">
        <f t="shared" si="120"/>
        <v>#REF!</v>
      </c>
      <c r="AF37" s="12" t="e">
        <f t="shared" si="120"/>
        <v>#REF!</v>
      </c>
    </row>
    <row r="38" spans="1:33" x14ac:dyDescent="0.25">
      <c r="A38" t="s">
        <v>51</v>
      </c>
    </row>
    <row r="39" spans="1:33" hidden="1" x14ac:dyDescent="0.25">
      <c r="A39" s="3" t="s">
        <v>1</v>
      </c>
      <c r="B39" s="12" t="e">
        <f>SUMIF(Часы!#REF!:Часы!#REF!,1)/1</f>
        <v>#REF!</v>
      </c>
      <c r="C39" s="12" t="e">
        <f>SUMIF(Часы!#REF!:Часы!#REF!,1)/1</f>
        <v>#REF!</v>
      </c>
      <c r="D39" s="12" t="e">
        <f>SUMIF(Часы!#REF!:Часы!#REF!,1)/1</f>
        <v>#REF!</v>
      </c>
      <c r="E39" s="12" t="e">
        <f>SUMIF(Часы!#REF!:Часы!#REF!,1)/1</f>
        <v>#REF!</v>
      </c>
      <c r="F39" s="12" t="e">
        <f>SUMIF(Часы!#REF!:Часы!#REF!,1)/1</f>
        <v>#REF!</v>
      </c>
      <c r="G39" s="12" t="e">
        <f>SUMIF(Часы!#REF!:Часы!#REF!,1)/1</f>
        <v>#REF!</v>
      </c>
      <c r="H39" s="12" t="e">
        <f>SUMIF(Часы!#REF!:Часы!#REF!,1)/1</f>
        <v>#REF!</v>
      </c>
      <c r="I39" s="12" t="e">
        <f>SUMIF(Часы!#REF!:Часы!#REF!,1)/1</f>
        <v>#REF!</v>
      </c>
      <c r="J39" s="12" t="e">
        <f>SUMIF(Часы!#REF!:Часы!#REF!,1)/1</f>
        <v>#REF!</v>
      </c>
      <c r="K39" s="12" t="e">
        <f>SUMIF(Часы!#REF!:Часы!#REF!,1)/1</f>
        <v>#REF!</v>
      </c>
      <c r="L39" s="12" t="e">
        <f>SUMIF(Часы!#REF!:Часы!#REF!,1)/1</f>
        <v>#REF!</v>
      </c>
      <c r="M39" s="12" t="e">
        <f>SUMIF(Часы!#REF!:Часы!#REF!,1)/1</f>
        <v>#REF!</v>
      </c>
      <c r="N39" s="12" t="e">
        <f>SUMIF(Часы!#REF!:Часы!#REF!,1)/1</f>
        <v>#REF!</v>
      </c>
      <c r="O39" s="12" t="e">
        <f>SUMIF(Часы!#REF!:Часы!#REF!,1)/1</f>
        <v>#REF!</v>
      </c>
      <c r="P39" s="12" t="e">
        <f>SUMIF(Часы!#REF!:Часы!#REF!,1)/1</f>
        <v>#REF!</v>
      </c>
      <c r="Q39" s="12" t="e">
        <f>SUMIF(Часы!#REF!:Часы!#REF!,1)/1</f>
        <v>#REF!</v>
      </c>
      <c r="R39" s="12" t="e">
        <f>SUMIF(Часы!#REF!:Часы!#REF!,1)/1</f>
        <v>#REF!</v>
      </c>
      <c r="S39" s="12" t="e">
        <f>SUMIF(Часы!#REF!:Часы!#REF!,1)/1</f>
        <v>#REF!</v>
      </c>
      <c r="T39" s="12" t="e">
        <f>SUMIF(Часы!#REF!:Часы!#REF!,1)/1</f>
        <v>#REF!</v>
      </c>
      <c r="U39" s="12" t="e">
        <f>SUMIF(Часы!#REF!:Часы!#REF!,1)/1</f>
        <v>#REF!</v>
      </c>
      <c r="V39" s="12" t="e">
        <f>SUMIF(Часы!#REF!:Часы!#REF!,1)/1</f>
        <v>#REF!</v>
      </c>
      <c r="W39" s="12" t="e">
        <f>SUMIF(Часы!#REF!:Часы!#REF!,1)/1</f>
        <v>#REF!</v>
      </c>
      <c r="X39" s="12" t="e">
        <f>SUMIF(Часы!#REF!:Часы!#REF!,1)/1</f>
        <v>#REF!</v>
      </c>
      <c r="Y39" s="12" t="e">
        <f>SUMIF(Часы!#REF!:Часы!#REF!,1)/1</f>
        <v>#REF!</v>
      </c>
      <c r="Z39" s="12" t="e">
        <f>SUMIF(Часы!#REF!:Часы!#REF!,1)/1</f>
        <v>#REF!</v>
      </c>
      <c r="AA39" s="12" t="e">
        <f>SUMIF(Часы!#REF!:Часы!#REF!,1)/1</f>
        <v>#REF!</v>
      </c>
      <c r="AB39" s="12" t="e">
        <f>SUMIF(Часы!#REF!:Часы!#REF!,1)/1</f>
        <v>#REF!</v>
      </c>
      <c r="AC39" s="12" t="e">
        <f>SUMIF(Часы!#REF!:Часы!#REF!,1)/1</f>
        <v>#REF!</v>
      </c>
      <c r="AD39" s="12" t="e">
        <f>SUMIF(Часы!#REF!:Часы!#REF!,1)/1</f>
        <v>#REF!</v>
      </c>
      <c r="AE39" s="12" t="e">
        <f>SUMIF(Часы!#REF!:Часы!#REF!,1)/1</f>
        <v>#REF!</v>
      </c>
      <c r="AF39" s="12" t="e">
        <f>SUMIF(Часы!#REF!:Часы!#REF!,1)/1</f>
        <v>#REF!</v>
      </c>
      <c r="AG39" s="9" t="e">
        <f>SUMIF(Часы!#REF!:Часы!#REF!,1)/1</f>
        <v>#REF!</v>
      </c>
    </row>
    <row r="40" spans="1:33" hidden="1" x14ac:dyDescent="0.25">
      <c r="A40" s="4" t="s">
        <v>2</v>
      </c>
      <c r="B40" s="12" t="e">
        <f>SUMIF(Часы!#REF!:Часы!#REF!,2)/2</f>
        <v>#REF!</v>
      </c>
      <c r="C40" s="12" t="e">
        <f>SUMIF(Часы!#REF!:Часы!#REF!,2)/2</f>
        <v>#REF!</v>
      </c>
      <c r="D40" s="12" t="e">
        <f>SUMIF(Часы!#REF!:Часы!#REF!,2)/2</f>
        <v>#REF!</v>
      </c>
      <c r="E40" s="12" t="e">
        <f>SUMIF(Часы!#REF!:Часы!#REF!,2)/2</f>
        <v>#REF!</v>
      </c>
      <c r="F40" s="12" t="e">
        <f>SUMIF(Часы!#REF!:Часы!#REF!,2)/2</f>
        <v>#REF!</v>
      </c>
      <c r="G40" s="12" t="e">
        <f>SUMIF(Часы!#REF!:Часы!#REF!,2)/2</f>
        <v>#REF!</v>
      </c>
      <c r="H40" s="12" t="e">
        <f>SUMIF(Часы!#REF!:Часы!#REF!,2)/2</f>
        <v>#REF!</v>
      </c>
      <c r="I40" s="12" t="e">
        <f>SUMIF(Часы!#REF!:Часы!#REF!,2)/2</f>
        <v>#REF!</v>
      </c>
      <c r="J40" s="12" t="e">
        <f>SUMIF(Часы!#REF!:Часы!#REF!,2)/2</f>
        <v>#REF!</v>
      </c>
      <c r="K40" s="12" t="e">
        <f>SUMIF(Часы!#REF!:Часы!#REF!,2)/2</f>
        <v>#REF!</v>
      </c>
      <c r="L40" s="12" t="e">
        <f>SUMIF(Часы!#REF!:Часы!#REF!,2)/2</f>
        <v>#REF!</v>
      </c>
      <c r="M40" s="12" t="e">
        <f>SUMIF(Часы!#REF!:Часы!#REF!,2)/2</f>
        <v>#REF!</v>
      </c>
      <c r="N40" s="12" t="e">
        <f>SUMIF(Часы!#REF!:Часы!#REF!,2)/2</f>
        <v>#REF!</v>
      </c>
      <c r="O40" s="12" t="e">
        <f>SUMIF(Часы!#REF!:Часы!#REF!,2)/2</f>
        <v>#REF!</v>
      </c>
      <c r="P40" s="12" t="e">
        <f>SUMIF(Часы!#REF!:Часы!#REF!,2)/2</f>
        <v>#REF!</v>
      </c>
      <c r="Q40" s="12" t="e">
        <f>SUMIF(Часы!#REF!:Часы!#REF!,2)/2</f>
        <v>#REF!</v>
      </c>
      <c r="R40" s="12" t="e">
        <f>SUMIF(Часы!#REF!:Часы!#REF!,2)/2</f>
        <v>#REF!</v>
      </c>
      <c r="S40" s="12" t="e">
        <f>SUMIF(Часы!#REF!:Часы!#REF!,2)/2</f>
        <v>#REF!</v>
      </c>
      <c r="T40" s="12" t="e">
        <f>SUMIF(Часы!#REF!:Часы!#REF!,2)/2</f>
        <v>#REF!</v>
      </c>
      <c r="U40" s="12" t="e">
        <f>SUMIF(Часы!#REF!:Часы!#REF!,2)/2</f>
        <v>#REF!</v>
      </c>
      <c r="V40" s="12" t="e">
        <f>SUMIF(Часы!#REF!:Часы!#REF!,2)/2</f>
        <v>#REF!</v>
      </c>
      <c r="W40" s="12" t="e">
        <f>SUMIF(Часы!#REF!:Часы!#REF!,2)/2</f>
        <v>#REF!</v>
      </c>
      <c r="X40" s="12" t="e">
        <f>SUMIF(Часы!#REF!:Часы!#REF!,2)/2</f>
        <v>#REF!</v>
      </c>
      <c r="Y40" s="12" t="e">
        <f>SUMIF(Часы!#REF!:Часы!#REF!,2)/2</f>
        <v>#REF!</v>
      </c>
      <c r="Z40" s="12" t="e">
        <f>SUMIF(Часы!#REF!:Часы!#REF!,2)/2</f>
        <v>#REF!</v>
      </c>
      <c r="AA40" s="12" t="e">
        <f>SUMIF(Часы!#REF!:Часы!#REF!,2)/2</f>
        <v>#REF!</v>
      </c>
      <c r="AB40" s="12" t="e">
        <f>SUMIF(Часы!#REF!:Часы!#REF!,2)/2</f>
        <v>#REF!</v>
      </c>
      <c r="AC40" s="12" t="e">
        <f>SUMIF(Часы!#REF!:Часы!#REF!,2)/2</f>
        <v>#REF!</v>
      </c>
      <c r="AD40" s="12" t="e">
        <f>SUMIF(Часы!#REF!:Часы!#REF!,2)/2</f>
        <v>#REF!</v>
      </c>
      <c r="AE40" s="12" t="e">
        <f>SUMIF(Часы!#REF!:Часы!#REF!,2)/2</f>
        <v>#REF!</v>
      </c>
      <c r="AF40" s="12" t="e">
        <f>SUMIF(Часы!#REF!:Часы!#REF!,2)/2</f>
        <v>#REF!</v>
      </c>
      <c r="AG40" s="9" t="e">
        <f>SUMIF(Часы!#REF!:Часы!#REF!,2)/2</f>
        <v>#REF!</v>
      </c>
    </row>
    <row r="41" spans="1:33" hidden="1" x14ac:dyDescent="0.25">
      <c r="A41" s="2" t="s">
        <v>3</v>
      </c>
      <c r="B41" s="12" t="e">
        <f>SUMIF(Часы!#REF!:Часы!#REF!,3)/3</f>
        <v>#REF!</v>
      </c>
      <c r="C41" s="12" t="e">
        <f>SUMIF(Часы!#REF!:Часы!#REF!,3)/3</f>
        <v>#REF!</v>
      </c>
      <c r="D41" s="12" t="e">
        <f>SUMIF(Часы!#REF!:Часы!#REF!,3)/3</f>
        <v>#REF!</v>
      </c>
      <c r="E41" s="12" t="e">
        <f>SUMIF(Часы!#REF!:Часы!#REF!,3)/3</f>
        <v>#REF!</v>
      </c>
      <c r="F41" s="12" t="e">
        <f>SUMIF(Часы!#REF!:Часы!#REF!,3)/3</f>
        <v>#REF!</v>
      </c>
      <c r="G41" s="12" t="e">
        <f>SUMIF(Часы!#REF!:Часы!#REF!,3)/3</f>
        <v>#REF!</v>
      </c>
      <c r="H41" s="12" t="e">
        <f>SUMIF(Часы!#REF!:Часы!#REF!,3)/3</f>
        <v>#REF!</v>
      </c>
      <c r="I41" s="12" t="e">
        <f>SUMIF(Часы!#REF!:Часы!#REF!,3)/3</f>
        <v>#REF!</v>
      </c>
      <c r="J41" s="12" t="e">
        <f>SUMIF(Часы!#REF!:Часы!#REF!,3)/3</f>
        <v>#REF!</v>
      </c>
      <c r="K41" s="12" t="e">
        <f>SUMIF(Часы!#REF!:Часы!#REF!,3)/3</f>
        <v>#REF!</v>
      </c>
      <c r="L41" s="12" t="e">
        <f>SUMIF(Часы!#REF!:Часы!#REF!,3)/3</f>
        <v>#REF!</v>
      </c>
      <c r="M41" s="12" t="e">
        <f>SUMIF(Часы!#REF!:Часы!#REF!,3)/3</f>
        <v>#REF!</v>
      </c>
      <c r="N41" s="12" t="e">
        <f>SUMIF(Часы!#REF!:Часы!#REF!,3)/3</f>
        <v>#REF!</v>
      </c>
      <c r="O41" s="12" t="e">
        <f>SUMIF(Часы!#REF!:Часы!#REF!,3)/3</f>
        <v>#REF!</v>
      </c>
      <c r="P41" s="12" t="e">
        <f>SUMIF(Часы!#REF!:Часы!#REF!,3)/3</f>
        <v>#REF!</v>
      </c>
      <c r="Q41" s="12" t="e">
        <f>SUMIF(Часы!#REF!:Часы!#REF!,3)/3</f>
        <v>#REF!</v>
      </c>
      <c r="R41" s="12" t="e">
        <f>SUMIF(Часы!#REF!:Часы!#REF!,3)/3</f>
        <v>#REF!</v>
      </c>
      <c r="S41" s="12" t="e">
        <f>SUMIF(Часы!#REF!:Часы!#REF!,3)/3</f>
        <v>#REF!</v>
      </c>
      <c r="T41" s="12" t="e">
        <f>SUMIF(Часы!#REF!:Часы!#REF!,3)/3</f>
        <v>#REF!</v>
      </c>
      <c r="U41" s="12" t="e">
        <f>SUMIF(Часы!#REF!:Часы!#REF!,3)/3</f>
        <v>#REF!</v>
      </c>
      <c r="V41" s="12" t="e">
        <f>SUMIF(Часы!#REF!:Часы!#REF!,3)/3</f>
        <v>#REF!</v>
      </c>
      <c r="W41" s="12" t="e">
        <f>SUMIF(Часы!#REF!:Часы!#REF!,3)/3</f>
        <v>#REF!</v>
      </c>
      <c r="X41" s="12" t="e">
        <f>SUMIF(Часы!#REF!:Часы!#REF!,3)/3</f>
        <v>#REF!</v>
      </c>
      <c r="Y41" s="12" t="e">
        <f>SUMIF(Часы!#REF!:Часы!#REF!,3)/3</f>
        <v>#REF!</v>
      </c>
      <c r="Z41" s="12" t="e">
        <f>SUMIF(Часы!#REF!:Часы!#REF!,3)/3</f>
        <v>#REF!</v>
      </c>
      <c r="AA41" s="12" t="e">
        <f>SUMIF(Часы!#REF!:Часы!#REF!,3)/3</f>
        <v>#REF!</v>
      </c>
      <c r="AB41" s="12" t="e">
        <f>SUMIF(Часы!#REF!:Часы!#REF!,3)/3</f>
        <v>#REF!</v>
      </c>
      <c r="AC41" s="12" t="e">
        <f>SUMIF(Часы!#REF!:Часы!#REF!,3)/3</f>
        <v>#REF!</v>
      </c>
      <c r="AD41" s="12" t="e">
        <f>SUMIF(Часы!#REF!:Часы!#REF!,3)/3</f>
        <v>#REF!</v>
      </c>
      <c r="AE41" s="12" t="e">
        <f>SUMIF(Часы!#REF!:Часы!#REF!,3)/3</f>
        <v>#REF!</v>
      </c>
      <c r="AF41" s="12" t="e">
        <f>SUMIF(Часы!#REF!:Часы!#REF!,3)/3</f>
        <v>#REF!</v>
      </c>
      <c r="AG41" s="9" t="e">
        <f>SUMIF(Часы!#REF!:Часы!#REF!,3)/3</f>
        <v>#REF!</v>
      </c>
    </row>
    <row r="42" spans="1:33" hidden="1" x14ac:dyDescent="0.25">
      <c r="A42" s="5" t="s">
        <v>4</v>
      </c>
      <c r="B42" s="12" t="e">
        <f>SUMIF(Часы!#REF!:Часы!#REF!,4)/4</f>
        <v>#REF!</v>
      </c>
      <c r="C42" s="12" t="e">
        <f>SUMIF(Часы!#REF!:Часы!#REF!,4)/4</f>
        <v>#REF!</v>
      </c>
      <c r="D42" s="12" t="e">
        <f>SUMIF(Часы!#REF!:Часы!#REF!,4)/4</f>
        <v>#REF!</v>
      </c>
      <c r="E42" s="12" t="e">
        <f>SUMIF(Часы!#REF!:Часы!#REF!,4)/4</f>
        <v>#REF!</v>
      </c>
      <c r="F42" s="12" t="e">
        <f>SUMIF(Часы!#REF!:Часы!#REF!,4)/4</f>
        <v>#REF!</v>
      </c>
      <c r="G42" s="12" t="e">
        <f>SUMIF(Часы!#REF!:Часы!#REF!,4)/4</f>
        <v>#REF!</v>
      </c>
      <c r="H42" s="12" t="e">
        <f>SUMIF(Часы!#REF!:Часы!#REF!,4)/4</f>
        <v>#REF!</v>
      </c>
      <c r="I42" s="12" t="e">
        <f>SUMIF(Часы!#REF!:Часы!#REF!,4)/4</f>
        <v>#REF!</v>
      </c>
      <c r="J42" s="12" t="e">
        <f>SUMIF(Часы!#REF!:Часы!#REF!,4)/4</f>
        <v>#REF!</v>
      </c>
      <c r="K42" s="12" t="e">
        <f>SUMIF(Часы!#REF!:Часы!#REF!,4)/4</f>
        <v>#REF!</v>
      </c>
      <c r="L42" s="12" t="e">
        <f>SUMIF(Часы!#REF!:Часы!#REF!,4)/4</f>
        <v>#REF!</v>
      </c>
      <c r="M42" s="12" t="e">
        <f>SUMIF(Часы!#REF!:Часы!#REF!,4)/4</f>
        <v>#REF!</v>
      </c>
      <c r="N42" s="12" t="e">
        <f>SUMIF(Часы!#REF!:Часы!#REF!,4)/4</f>
        <v>#REF!</v>
      </c>
      <c r="O42" s="12" t="e">
        <f>SUMIF(Часы!#REF!:Часы!#REF!,4)/4</f>
        <v>#REF!</v>
      </c>
      <c r="P42" s="12" t="e">
        <f>SUMIF(Часы!#REF!:Часы!#REF!,4)/4</f>
        <v>#REF!</v>
      </c>
      <c r="Q42" s="12" t="e">
        <f>SUMIF(Часы!#REF!:Часы!#REF!,4)/4</f>
        <v>#REF!</v>
      </c>
      <c r="R42" s="12" t="e">
        <f>SUMIF(Часы!#REF!:Часы!#REF!,4)/4</f>
        <v>#REF!</v>
      </c>
      <c r="S42" s="12" t="e">
        <f>SUMIF(Часы!#REF!:Часы!#REF!,4)/4</f>
        <v>#REF!</v>
      </c>
      <c r="T42" s="12" t="e">
        <f>SUMIF(Часы!#REF!:Часы!#REF!,4)/4</f>
        <v>#REF!</v>
      </c>
      <c r="U42" s="12" t="e">
        <f>SUMIF(Часы!#REF!:Часы!#REF!,4)/4</f>
        <v>#REF!</v>
      </c>
      <c r="V42" s="12" t="e">
        <f>SUMIF(Часы!#REF!:Часы!#REF!,4)/4</f>
        <v>#REF!</v>
      </c>
      <c r="W42" s="12" t="e">
        <f>SUMIF(Часы!#REF!:Часы!#REF!,4)/4</f>
        <v>#REF!</v>
      </c>
      <c r="X42" s="12" t="e">
        <f>SUMIF(Часы!#REF!:Часы!#REF!,4)/4</f>
        <v>#REF!</v>
      </c>
      <c r="Y42" s="12" t="e">
        <f>SUMIF(Часы!#REF!:Часы!#REF!,4)/4</f>
        <v>#REF!</v>
      </c>
      <c r="Z42" s="12" t="e">
        <f>SUMIF(Часы!#REF!:Часы!#REF!,4)/4</f>
        <v>#REF!</v>
      </c>
      <c r="AA42" s="12" t="e">
        <f>SUMIF(Часы!#REF!:Часы!#REF!,4)/4</f>
        <v>#REF!</v>
      </c>
      <c r="AB42" s="12" t="e">
        <f>SUMIF(Часы!#REF!:Часы!#REF!,4)/4</f>
        <v>#REF!</v>
      </c>
      <c r="AC42" s="12" t="e">
        <f>SUMIF(Часы!#REF!:Часы!#REF!,4)/4</f>
        <v>#REF!</v>
      </c>
      <c r="AD42" s="12" t="e">
        <f>SUMIF(Часы!#REF!:Часы!#REF!,4)/4</f>
        <v>#REF!</v>
      </c>
      <c r="AE42" s="12" t="e">
        <f>SUMIF(Часы!#REF!:Часы!#REF!,4)/4</f>
        <v>#REF!</v>
      </c>
      <c r="AF42" s="12" t="e">
        <f>SUMIF(Часы!#REF!:Часы!#REF!,4)/4</f>
        <v>#REF!</v>
      </c>
      <c r="AG42" s="9" t="e">
        <f>SUMIF(Часы!#REF!:Часы!#REF!,4)/4</f>
        <v>#REF!</v>
      </c>
    </row>
    <row r="43" spans="1:33" x14ac:dyDescent="0.25">
      <c r="A43" s="16" t="s">
        <v>61</v>
      </c>
      <c r="B43" s="12" t="e">
        <f>(B39+B40+B41+B42)*130+((B39+B40+B41+B42)*130*0.1)</f>
        <v>#REF!</v>
      </c>
      <c r="C43" s="12" t="e">
        <f t="shared" ref="C43" si="121">(C39+C40+C41+C42)*130+((C39+C40+C41+C42)*130*0.1)</f>
        <v>#REF!</v>
      </c>
      <c r="D43" s="12" t="e">
        <f t="shared" ref="D43" si="122">(D39+D40+D41+D42)*130+((D39+D40+D41+D42)*130*0.1)</f>
        <v>#REF!</v>
      </c>
      <c r="E43" s="12" t="e">
        <f t="shared" ref="E43" si="123">(E39+E40+E41+E42)*130+((E39+E40+E41+E42)*130*0.1)</f>
        <v>#REF!</v>
      </c>
      <c r="F43" s="12" t="e">
        <f t="shared" ref="F43" si="124">(F39+F40+F41+F42)*130+((F39+F40+F41+F42)*130*0.1)</f>
        <v>#REF!</v>
      </c>
      <c r="G43" s="12" t="e">
        <f t="shared" ref="G43" si="125">(G39+G40+G41+G42)*130+((G39+G40+G41+G42)*130*0.1)</f>
        <v>#REF!</v>
      </c>
      <c r="H43" s="12" t="e">
        <f t="shared" ref="H43" si="126">(H39+H40+H41+H42)*130+((H39+H40+H41+H42)*130*0.1)</f>
        <v>#REF!</v>
      </c>
      <c r="I43" s="12" t="e">
        <f t="shared" ref="I43" si="127">(I39+I40+I41+I42)*130+((I39+I40+I41+I42)*130*0.1)</f>
        <v>#REF!</v>
      </c>
      <c r="J43" s="12" t="e">
        <f t="shared" ref="J43" si="128">(J39+J40+J41+J42)*130+((J39+J40+J41+J42)*130*0.1)</f>
        <v>#REF!</v>
      </c>
      <c r="K43" s="12" t="e">
        <f t="shared" ref="K43" si="129">(K39+K40+K41+K42)*130+((K39+K40+K41+K42)*130*0.1)</f>
        <v>#REF!</v>
      </c>
      <c r="L43" s="12" t="e">
        <f t="shared" ref="L43" si="130">(L39+L40+L41+L42)*130+((L39+L40+L41+L42)*130*0.1)</f>
        <v>#REF!</v>
      </c>
      <c r="M43" s="12" t="e">
        <f t="shared" ref="M43" si="131">(M39+M40+M41+M42)*130+((M39+M40+M41+M42)*130*0.1)</f>
        <v>#REF!</v>
      </c>
      <c r="N43" s="12" t="e">
        <f t="shared" ref="N43" si="132">(N39+N40+N41+N42)*130+((N39+N40+N41+N42)*130*0.1)</f>
        <v>#REF!</v>
      </c>
      <c r="O43" s="12" t="e">
        <f t="shared" ref="O43" si="133">(O39+O40+O41+O42)*130+((O39+O40+O41+O42)*130*0.1)</f>
        <v>#REF!</v>
      </c>
      <c r="P43" s="12" t="e">
        <f t="shared" ref="P43" si="134">(P39+P40+P41+P42)*130+((P39+P40+P41+P42)*130*0.1)</f>
        <v>#REF!</v>
      </c>
      <c r="Q43" s="12" t="e">
        <f t="shared" ref="Q43" si="135">(Q39+Q40+Q41+Q42)*130+((Q39+Q40+Q41+Q42)*130*0.1)</f>
        <v>#REF!</v>
      </c>
      <c r="R43" s="12" t="e">
        <f t="shared" ref="R43" si="136">(R39+R40+R41+R42)*130+((R39+R40+R41+R42)*130*0.1)</f>
        <v>#REF!</v>
      </c>
      <c r="S43" s="12" t="e">
        <f t="shared" ref="S43" si="137">(S39+S40+S41+S42)*130+((S39+S40+S41+S42)*130*0.1)</f>
        <v>#REF!</v>
      </c>
      <c r="T43" s="12" t="e">
        <f t="shared" ref="T43" si="138">(T39+T40+T41+T42)*130+((T39+T40+T41+T42)*130*0.1)</f>
        <v>#REF!</v>
      </c>
      <c r="U43" s="12" t="e">
        <f t="shared" ref="U43" si="139">(U39+U40+U41+U42)*130+((U39+U40+U41+U42)*130*0.1)</f>
        <v>#REF!</v>
      </c>
      <c r="V43" s="12" t="e">
        <f t="shared" ref="V43" si="140">(V39+V40+V41+V42)*130+((V39+V40+V41+V42)*130*0.1)</f>
        <v>#REF!</v>
      </c>
      <c r="W43" s="12" t="e">
        <f t="shared" ref="W43" si="141">(W39+W40+W41+W42)*130+((W39+W40+W41+W42)*130*0.1)</f>
        <v>#REF!</v>
      </c>
      <c r="X43" s="12" t="e">
        <f t="shared" ref="X43" si="142">(X39+X40+X41+X42)*130+((X39+X40+X41+X42)*130*0.1)</f>
        <v>#REF!</v>
      </c>
      <c r="Y43" s="12" t="e">
        <f>(Y39+Y40+Y41+Y42)*130+((Y39+Y40+Y41+Y42)*130*0.1)</f>
        <v>#REF!</v>
      </c>
      <c r="Z43" s="12" t="e">
        <f t="shared" ref="Z43" si="143">(Z39+Z40+Z41+Z42)*130+((Z39+Z40+Z41+Z42)*130*0.1)</f>
        <v>#REF!</v>
      </c>
      <c r="AA43" s="12" t="e">
        <f t="shared" ref="AA43" si="144">(AA39+AA40+AA41+AA42)*130+((AA39+AA40+AA41+AA42)*130*0.1)</f>
        <v>#REF!</v>
      </c>
      <c r="AB43" s="12" t="e">
        <f t="shared" ref="AB43" si="145">(AB39+AB40+AB41+AB42)*130+((AB39+AB40+AB41+AB42)*130*0.1)</f>
        <v>#REF!</v>
      </c>
      <c r="AC43" s="12" t="e">
        <f t="shared" ref="AC43" si="146">(AC39+AC40+AC41+AC42)*130+((AC39+AC40+AC41+AC42)*130*0.1)</f>
        <v>#REF!</v>
      </c>
      <c r="AD43" s="12" t="e">
        <f>(AD39+AD40+AD41+AD42)*60+((AD39+AD40+AD41+AD42)*60*0.1)</f>
        <v>#REF!</v>
      </c>
      <c r="AE43" s="12" t="e">
        <f t="shared" ref="AE43" si="147">(AE39+AE40+AE41+AE42)*60+((AE39+AE40+AE41+AE42)*60*0.1)</f>
        <v>#REF!</v>
      </c>
      <c r="AF43" s="12" t="e">
        <f t="shared" ref="AF43" si="148">(AF39+AF40+AF41+AF42)*60+((AF39+AF40+AF41+AF42)*60*0.1)</f>
        <v>#REF!</v>
      </c>
    </row>
    <row r="44" spans="1:33" x14ac:dyDescent="0.25">
      <c r="A44" s="16">
        <v>30</v>
      </c>
      <c r="B44" s="12" t="e">
        <f>(B42)*352+B41*102</f>
        <v>#REF!</v>
      </c>
      <c r="C44" s="12" t="e">
        <f t="shared" ref="C44:Y44" si="149">(C42)*352+C41*102</f>
        <v>#REF!</v>
      </c>
      <c r="D44" s="12" t="e">
        <f t="shared" si="149"/>
        <v>#REF!</v>
      </c>
      <c r="E44" s="12" t="e">
        <f t="shared" si="149"/>
        <v>#REF!</v>
      </c>
      <c r="F44" s="12" t="e">
        <f t="shared" si="149"/>
        <v>#REF!</v>
      </c>
      <c r="G44" s="12" t="e">
        <f t="shared" si="149"/>
        <v>#REF!</v>
      </c>
      <c r="H44" s="12" t="e">
        <f t="shared" si="149"/>
        <v>#REF!</v>
      </c>
      <c r="I44" s="12" t="e">
        <f t="shared" si="149"/>
        <v>#REF!</v>
      </c>
      <c r="J44" s="12" t="e">
        <f t="shared" si="149"/>
        <v>#REF!</v>
      </c>
      <c r="K44" s="12" t="e">
        <f t="shared" si="149"/>
        <v>#REF!</v>
      </c>
      <c r="L44" s="12" t="e">
        <f t="shared" si="149"/>
        <v>#REF!</v>
      </c>
      <c r="M44" s="12" t="e">
        <f t="shared" si="149"/>
        <v>#REF!</v>
      </c>
      <c r="N44" s="12" t="e">
        <f t="shared" si="149"/>
        <v>#REF!</v>
      </c>
      <c r="O44" s="12" t="e">
        <f t="shared" si="149"/>
        <v>#REF!</v>
      </c>
      <c r="P44" s="12" t="e">
        <f t="shared" si="149"/>
        <v>#REF!</v>
      </c>
      <c r="Q44" s="12" t="e">
        <f t="shared" si="149"/>
        <v>#REF!</v>
      </c>
      <c r="R44" s="12" t="e">
        <f t="shared" si="149"/>
        <v>#REF!</v>
      </c>
      <c r="S44" s="12" t="e">
        <f t="shared" si="149"/>
        <v>#REF!</v>
      </c>
      <c r="T44" s="12" t="e">
        <f t="shared" si="149"/>
        <v>#REF!</v>
      </c>
      <c r="U44" s="12" t="e">
        <f t="shared" si="149"/>
        <v>#REF!</v>
      </c>
      <c r="V44" s="12" t="e">
        <f t="shared" si="149"/>
        <v>#REF!</v>
      </c>
      <c r="W44" s="12" t="e">
        <f t="shared" si="149"/>
        <v>#REF!</v>
      </c>
      <c r="X44" s="12" t="e">
        <f t="shared" si="149"/>
        <v>#REF!</v>
      </c>
      <c r="Y44" s="12" t="e">
        <f t="shared" si="149"/>
        <v>#REF!</v>
      </c>
      <c r="Z44" s="12" t="e">
        <f>(Z42)*470+Z41*205</f>
        <v>#REF!</v>
      </c>
      <c r="AA44" s="12" t="e">
        <f t="shared" ref="AA44:AB44" si="150">(AA42)*470+AA41*205</f>
        <v>#REF!</v>
      </c>
      <c r="AB44" s="12" t="e">
        <f t="shared" si="150"/>
        <v>#REF!</v>
      </c>
      <c r="AC44" s="12" t="e">
        <f t="shared" ref="AC44" si="151">(AC42)*250</f>
        <v>#REF!</v>
      </c>
      <c r="AD44" s="12" t="e">
        <f>(AD42)*130+AD41*70</f>
        <v>#REF!</v>
      </c>
      <c r="AE44" s="12" t="e">
        <f t="shared" ref="AE44:AF44" si="152">(AE42)*130+AE41*70</f>
        <v>#REF!</v>
      </c>
      <c r="AF44" s="12" t="e">
        <f t="shared" si="152"/>
        <v>#REF!</v>
      </c>
      <c r="AG44" s="12" t="e">
        <f t="shared" ref="AG44" si="153">(AG42)*60+AG41*70</f>
        <v>#REF!</v>
      </c>
    </row>
    <row r="45" spans="1:33" x14ac:dyDescent="0.25">
      <c r="A45" s="16" t="s">
        <v>60</v>
      </c>
      <c r="B45" s="12" t="e">
        <f>(B42)*400</f>
        <v>#REF!</v>
      </c>
      <c r="C45" s="12" t="e">
        <f t="shared" ref="C45:X45" si="154">(C42)*400</f>
        <v>#REF!</v>
      </c>
      <c r="D45" s="12" t="e">
        <f t="shared" si="154"/>
        <v>#REF!</v>
      </c>
      <c r="E45" s="12" t="e">
        <f t="shared" si="154"/>
        <v>#REF!</v>
      </c>
      <c r="F45" s="12" t="e">
        <f t="shared" si="154"/>
        <v>#REF!</v>
      </c>
      <c r="G45" s="12" t="e">
        <f t="shared" si="154"/>
        <v>#REF!</v>
      </c>
      <c r="H45" s="12" t="e">
        <f t="shared" si="154"/>
        <v>#REF!</v>
      </c>
      <c r="I45" s="12" t="e">
        <f t="shared" si="154"/>
        <v>#REF!</v>
      </c>
      <c r="J45" s="12" t="e">
        <f t="shared" si="154"/>
        <v>#REF!</v>
      </c>
      <c r="K45" s="12" t="e">
        <f t="shared" si="154"/>
        <v>#REF!</v>
      </c>
      <c r="L45" s="12" t="e">
        <f t="shared" si="154"/>
        <v>#REF!</v>
      </c>
      <c r="M45" s="12" t="e">
        <f t="shared" si="154"/>
        <v>#REF!</v>
      </c>
      <c r="N45" s="12" t="e">
        <f t="shared" si="154"/>
        <v>#REF!</v>
      </c>
      <c r="O45" s="12" t="e">
        <f t="shared" si="154"/>
        <v>#REF!</v>
      </c>
      <c r="P45" s="12" t="e">
        <f t="shared" si="154"/>
        <v>#REF!</v>
      </c>
      <c r="Q45" s="12" t="e">
        <f t="shared" si="154"/>
        <v>#REF!</v>
      </c>
      <c r="R45" s="12" t="e">
        <f t="shared" si="154"/>
        <v>#REF!</v>
      </c>
      <c r="S45" s="12" t="e">
        <f t="shared" si="154"/>
        <v>#REF!</v>
      </c>
      <c r="T45" s="12" t="e">
        <f t="shared" si="154"/>
        <v>#REF!</v>
      </c>
      <c r="U45" s="12" t="e">
        <f t="shared" si="154"/>
        <v>#REF!</v>
      </c>
      <c r="V45" s="12" t="e">
        <f t="shared" si="154"/>
        <v>#REF!</v>
      </c>
      <c r="W45" s="12" t="e">
        <f t="shared" si="154"/>
        <v>#REF!</v>
      </c>
      <c r="X45" s="12" t="e">
        <f t="shared" si="154"/>
        <v>#REF!</v>
      </c>
      <c r="Y45" s="12" t="e">
        <f t="shared" ref="Y45" si="155">(Y42)*502+Y41*102</f>
        <v>#REF!</v>
      </c>
      <c r="Z45" s="12" t="e">
        <f>(Z42)*175</f>
        <v>#REF!</v>
      </c>
      <c r="AA45" s="12" t="e">
        <f t="shared" ref="AA45:AC45" si="156">(AA42)*175</f>
        <v>#REF!</v>
      </c>
      <c r="AB45" s="12" t="e">
        <f t="shared" si="156"/>
        <v>#REF!</v>
      </c>
      <c r="AC45" s="12" t="e">
        <f t="shared" si="156"/>
        <v>#REF!</v>
      </c>
      <c r="AD45" s="12" t="e">
        <f>(AD42)*160</f>
        <v>#REF!</v>
      </c>
      <c r="AE45" s="12" t="e">
        <f t="shared" ref="AE45:AF45" si="157">(AE42)*160</f>
        <v>#REF!</v>
      </c>
      <c r="AF45" s="12" t="e">
        <f t="shared" si="157"/>
        <v>#REF!</v>
      </c>
      <c r="AG45" s="12" t="e">
        <f t="shared" ref="AG45" si="158">(AG42)*502+AG41*102</f>
        <v>#REF!</v>
      </c>
    </row>
    <row r="46" spans="1:33" x14ac:dyDescent="0.25">
      <c r="A46" s="16" t="s">
        <v>46</v>
      </c>
      <c r="B46" s="12" t="e">
        <f>B39+B40+B41+B42</f>
        <v>#REF!</v>
      </c>
      <c r="C46" s="12" t="e">
        <f t="shared" ref="C46:AF46" si="159">C39+C40+C41+C42</f>
        <v>#REF!</v>
      </c>
      <c r="D46" s="12" t="e">
        <f t="shared" si="159"/>
        <v>#REF!</v>
      </c>
      <c r="E46" s="12" t="e">
        <f t="shared" si="159"/>
        <v>#REF!</v>
      </c>
      <c r="F46" s="12" t="e">
        <f t="shared" si="159"/>
        <v>#REF!</v>
      </c>
      <c r="G46" s="12" t="e">
        <f t="shared" si="159"/>
        <v>#REF!</v>
      </c>
      <c r="H46" s="12" t="e">
        <f t="shared" si="159"/>
        <v>#REF!</v>
      </c>
      <c r="I46" s="12" t="e">
        <f t="shared" si="159"/>
        <v>#REF!</v>
      </c>
      <c r="J46" s="12" t="e">
        <f t="shared" si="159"/>
        <v>#REF!</v>
      </c>
      <c r="K46" s="12" t="e">
        <f t="shared" si="159"/>
        <v>#REF!</v>
      </c>
      <c r="L46" s="12" t="e">
        <f t="shared" si="159"/>
        <v>#REF!</v>
      </c>
      <c r="M46" s="12" t="e">
        <f t="shared" si="159"/>
        <v>#REF!</v>
      </c>
      <c r="N46" s="12" t="e">
        <f t="shared" si="159"/>
        <v>#REF!</v>
      </c>
      <c r="O46" s="12" t="e">
        <f t="shared" si="159"/>
        <v>#REF!</v>
      </c>
      <c r="P46" s="12" t="e">
        <f t="shared" si="159"/>
        <v>#REF!</v>
      </c>
      <c r="Q46" s="12" t="e">
        <f t="shared" si="159"/>
        <v>#REF!</v>
      </c>
      <c r="R46" s="12" t="e">
        <f t="shared" si="159"/>
        <v>#REF!</v>
      </c>
      <c r="S46" s="12" t="e">
        <f t="shared" si="159"/>
        <v>#REF!</v>
      </c>
      <c r="T46" s="12" t="e">
        <f t="shared" si="159"/>
        <v>#REF!</v>
      </c>
      <c r="U46" s="12" t="e">
        <f t="shared" si="159"/>
        <v>#REF!</v>
      </c>
      <c r="V46" s="12" t="e">
        <f t="shared" si="159"/>
        <v>#REF!</v>
      </c>
      <c r="W46" s="12" t="e">
        <f t="shared" si="159"/>
        <v>#REF!</v>
      </c>
      <c r="X46" s="12" t="e">
        <f t="shared" si="159"/>
        <v>#REF!</v>
      </c>
      <c r="Y46" s="12" t="e">
        <f t="shared" si="159"/>
        <v>#REF!</v>
      </c>
      <c r="Z46" s="12" t="e">
        <f t="shared" si="159"/>
        <v>#REF!</v>
      </c>
      <c r="AA46" s="12" t="e">
        <f t="shared" si="159"/>
        <v>#REF!</v>
      </c>
      <c r="AB46" s="12" t="e">
        <f t="shared" si="159"/>
        <v>#REF!</v>
      </c>
      <c r="AC46" s="12" t="e">
        <f t="shared" si="159"/>
        <v>#REF!</v>
      </c>
      <c r="AD46" s="12" t="e">
        <f t="shared" si="159"/>
        <v>#REF!</v>
      </c>
      <c r="AE46" s="12" t="e">
        <f t="shared" si="159"/>
        <v>#REF!</v>
      </c>
      <c r="AF46" s="12" t="e">
        <f t="shared" si="159"/>
        <v>#REF!</v>
      </c>
    </row>
    <row r="47" spans="1:33" x14ac:dyDescent="0.25">
      <c r="A47" t="s">
        <v>52</v>
      </c>
    </row>
    <row r="48" spans="1:33" hidden="1" x14ac:dyDescent="0.25">
      <c r="A48" s="3" t="s">
        <v>1</v>
      </c>
      <c r="B48" s="12" t="e">
        <f>SUMIF(Часы!#REF!,1)/1</f>
        <v>#REF!</v>
      </c>
      <c r="C48" s="12" t="e">
        <f>SUMIF(Часы!#REF!,1)/1</f>
        <v>#REF!</v>
      </c>
      <c r="D48" s="12" t="e">
        <f>SUMIF(Часы!#REF!,1)/1</f>
        <v>#REF!</v>
      </c>
      <c r="E48" s="12" t="e">
        <f>SUMIF(Часы!#REF!,1)/1</f>
        <v>#REF!</v>
      </c>
      <c r="F48" s="12" t="e">
        <f>SUMIF(Часы!#REF!,1)/1</f>
        <v>#REF!</v>
      </c>
      <c r="G48" s="12" t="e">
        <f>SUMIF(Часы!#REF!,1)/1</f>
        <v>#REF!</v>
      </c>
      <c r="H48" s="12" t="e">
        <f>SUMIF(Часы!#REF!,1)/1</f>
        <v>#REF!</v>
      </c>
      <c r="I48" s="12" t="e">
        <f>SUMIF(Часы!#REF!,1)/1</f>
        <v>#REF!</v>
      </c>
      <c r="J48" s="12" t="e">
        <f>SUMIF(Часы!#REF!,1)/1</f>
        <v>#REF!</v>
      </c>
      <c r="K48" s="12" t="e">
        <f>SUMIF(Часы!#REF!,1)/1</f>
        <v>#REF!</v>
      </c>
      <c r="L48" s="12" t="e">
        <f>SUMIF(Часы!#REF!,1)/1</f>
        <v>#REF!</v>
      </c>
      <c r="M48" s="12" t="e">
        <f>SUMIF(Часы!#REF!,1)/1</f>
        <v>#REF!</v>
      </c>
      <c r="N48" s="12" t="e">
        <f>SUMIF(Часы!#REF!,1)/1</f>
        <v>#REF!</v>
      </c>
      <c r="O48" s="12" t="e">
        <f>SUMIF(Часы!#REF!,1)/1</f>
        <v>#REF!</v>
      </c>
      <c r="P48" s="12" t="e">
        <f>SUMIF(Часы!#REF!,1)/1</f>
        <v>#REF!</v>
      </c>
      <c r="Q48" s="12" t="e">
        <f>SUMIF(Часы!#REF!,1)/1</f>
        <v>#REF!</v>
      </c>
      <c r="R48" s="12" t="e">
        <f>SUMIF(Часы!#REF!,1)/1</f>
        <v>#REF!</v>
      </c>
      <c r="S48" s="12" t="e">
        <f>SUMIF(Часы!#REF!,1)/1</f>
        <v>#REF!</v>
      </c>
      <c r="T48" s="12" t="e">
        <f>SUMIF(Часы!#REF!,1)/1</f>
        <v>#REF!</v>
      </c>
      <c r="U48" s="12" t="e">
        <f>SUMIF(Часы!#REF!,1)/1</f>
        <v>#REF!</v>
      </c>
      <c r="V48" s="12" t="e">
        <f>SUMIF(Часы!#REF!,1)/1</f>
        <v>#REF!</v>
      </c>
      <c r="W48" s="12" t="e">
        <f>SUMIF(Часы!#REF!,1)/1</f>
        <v>#REF!</v>
      </c>
      <c r="X48" s="12" t="e">
        <f>SUMIF(Часы!#REF!,1)/1</f>
        <v>#REF!</v>
      </c>
      <c r="Y48" s="12" t="e">
        <f>SUMIF(Часы!#REF!,1)/1</f>
        <v>#REF!</v>
      </c>
      <c r="Z48" s="12" t="e">
        <f>SUMIF(Часы!#REF!,1)/1</f>
        <v>#REF!</v>
      </c>
      <c r="AA48" s="12" t="e">
        <f>SUMIF(Часы!#REF!,1)/1</f>
        <v>#REF!</v>
      </c>
      <c r="AB48" s="12" t="e">
        <f>SUMIF(Часы!#REF!,1)/1</f>
        <v>#REF!</v>
      </c>
      <c r="AC48" s="12" t="e">
        <f>SUMIF(Часы!#REF!,1)/1</f>
        <v>#REF!</v>
      </c>
      <c r="AD48" s="12" t="e">
        <f>SUMIF(Часы!#REF!,1)/1</f>
        <v>#REF!</v>
      </c>
      <c r="AE48" s="12" t="e">
        <f>SUMIF(Часы!#REF!,1)/1</f>
        <v>#REF!</v>
      </c>
      <c r="AF48" s="12" t="e">
        <f>SUMIF(Часы!#REF!,1)/1</f>
        <v>#REF!</v>
      </c>
      <c r="AG48" s="9" t="e">
        <f>SUMIF(Часы!#REF!:Часы!#REF!,1)/1</f>
        <v>#REF!</v>
      </c>
    </row>
    <row r="49" spans="1:33" hidden="1" x14ac:dyDescent="0.25">
      <c r="A49" s="4" t="s">
        <v>2</v>
      </c>
      <c r="B49" s="12" t="e">
        <f>SUMIF(Часы!#REF!,2)/2</f>
        <v>#REF!</v>
      </c>
      <c r="C49" s="12" t="e">
        <f>SUMIF(Часы!#REF!,2)/2</f>
        <v>#REF!</v>
      </c>
      <c r="D49" s="12" t="e">
        <f>SUMIF(Часы!#REF!,2)/2</f>
        <v>#REF!</v>
      </c>
      <c r="E49" s="12" t="e">
        <f>SUMIF(Часы!#REF!,2)/2</f>
        <v>#REF!</v>
      </c>
      <c r="F49" s="12" t="e">
        <f>SUMIF(Часы!#REF!,2)/2</f>
        <v>#REF!</v>
      </c>
      <c r="G49" s="12" t="e">
        <f>SUMIF(Часы!#REF!,2)/2</f>
        <v>#REF!</v>
      </c>
      <c r="H49" s="12" t="e">
        <f>SUMIF(Часы!#REF!,2)/2</f>
        <v>#REF!</v>
      </c>
      <c r="I49" s="12" t="e">
        <f>SUMIF(Часы!#REF!,2)/2</f>
        <v>#REF!</v>
      </c>
      <c r="J49" s="12" t="e">
        <f>SUMIF(Часы!#REF!,2)/2</f>
        <v>#REF!</v>
      </c>
      <c r="K49" s="12" t="e">
        <f>SUMIF(Часы!#REF!,2)/2</f>
        <v>#REF!</v>
      </c>
      <c r="L49" s="12" t="e">
        <f>SUMIF(Часы!#REF!,2)/2</f>
        <v>#REF!</v>
      </c>
      <c r="M49" s="12" t="e">
        <f>SUMIF(Часы!#REF!,2)/2</f>
        <v>#REF!</v>
      </c>
      <c r="N49" s="12" t="e">
        <f>SUMIF(Часы!#REF!,2)/2</f>
        <v>#REF!</v>
      </c>
      <c r="O49" s="12" t="e">
        <f>SUMIF(Часы!#REF!,2)/2</f>
        <v>#REF!</v>
      </c>
      <c r="P49" s="12" t="e">
        <f>SUMIF(Часы!#REF!,2)/2</f>
        <v>#REF!</v>
      </c>
      <c r="Q49" s="12" t="e">
        <f>SUMIF(Часы!#REF!,2)/2</f>
        <v>#REF!</v>
      </c>
      <c r="R49" s="12" t="e">
        <f>SUMIF(Часы!#REF!,2)/2</f>
        <v>#REF!</v>
      </c>
      <c r="S49" s="12" t="e">
        <f>SUMIF(Часы!#REF!,2)/2</f>
        <v>#REF!</v>
      </c>
      <c r="T49" s="12" t="e">
        <f>SUMIF(Часы!#REF!,2)/2</f>
        <v>#REF!</v>
      </c>
      <c r="U49" s="12" t="e">
        <f>SUMIF(Часы!#REF!,2)/2</f>
        <v>#REF!</v>
      </c>
      <c r="V49" s="12" t="e">
        <f>SUMIF(Часы!#REF!,2)/2</f>
        <v>#REF!</v>
      </c>
      <c r="W49" s="12" t="e">
        <f>SUMIF(Часы!#REF!,2)/2</f>
        <v>#REF!</v>
      </c>
      <c r="X49" s="12" t="e">
        <f>SUMIF(Часы!#REF!,2)/2</f>
        <v>#REF!</v>
      </c>
      <c r="Y49" s="12" t="e">
        <f>SUMIF(Часы!#REF!,2)/2</f>
        <v>#REF!</v>
      </c>
      <c r="Z49" s="12" t="e">
        <f>SUMIF(Часы!#REF!,2)/2</f>
        <v>#REF!</v>
      </c>
      <c r="AA49" s="12" t="e">
        <f>SUMIF(Часы!#REF!,2)/2</f>
        <v>#REF!</v>
      </c>
      <c r="AB49" s="12" t="e">
        <f>SUMIF(Часы!#REF!,2)/2</f>
        <v>#REF!</v>
      </c>
      <c r="AC49" s="12" t="e">
        <f>SUMIF(Часы!#REF!,2)/2</f>
        <v>#REF!</v>
      </c>
      <c r="AD49" s="12" t="e">
        <f>SUMIF(Часы!#REF!,2)/2</f>
        <v>#REF!</v>
      </c>
      <c r="AE49" s="12" t="e">
        <f>SUMIF(Часы!#REF!,2)/2</f>
        <v>#REF!</v>
      </c>
      <c r="AF49" s="12" t="e">
        <f>SUMIF(Часы!#REF!,2)/2</f>
        <v>#REF!</v>
      </c>
      <c r="AG49" s="9" t="e">
        <f>SUMIF(Часы!#REF!:Часы!#REF!,2)/2</f>
        <v>#REF!</v>
      </c>
    </row>
    <row r="50" spans="1:33" hidden="1" x14ac:dyDescent="0.25">
      <c r="A50" s="2" t="s">
        <v>3</v>
      </c>
      <c r="B50" s="12" t="e">
        <f>SUMIF(Часы!#REF!,3)/3</f>
        <v>#REF!</v>
      </c>
      <c r="C50" s="12" t="e">
        <f>SUMIF(Часы!#REF!,3)/3</f>
        <v>#REF!</v>
      </c>
      <c r="D50" s="12" t="e">
        <f>SUMIF(Часы!#REF!,3)/3</f>
        <v>#REF!</v>
      </c>
      <c r="E50" s="12" t="e">
        <f>SUMIF(Часы!#REF!,3)/3</f>
        <v>#REF!</v>
      </c>
      <c r="F50" s="12" t="e">
        <f>SUMIF(Часы!#REF!,3)/3</f>
        <v>#REF!</v>
      </c>
      <c r="G50" s="12" t="e">
        <f>SUMIF(Часы!#REF!,3)/3</f>
        <v>#REF!</v>
      </c>
      <c r="H50" s="12" t="e">
        <f>SUMIF(Часы!#REF!,3)/3</f>
        <v>#REF!</v>
      </c>
      <c r="I50" s="12" t="e">
        <f>SUMIF(Часы!#REF!,3)/3</f>
        <v>#REF!</v>
      </c>
      <c r="J50" s="12" t="e">
        <f>SUMIF(Часы!#REF!,3)/3</f>
        <v>#REF!</v>
      </c>
      <c r="K50" s="12" t="e">
        <f>SUMIF(Часы!#REF!,3)/3</f>
        <v>#REF!</v>
      </c>
      <c r="L50" s="12" t="e">
        <f>SUMIF(Часы!#REF!,3)/3</f>
        <v>#REF!</v>
      </c>
      <c r="M50" s="12" t="e">
        <f>SUMIF(Часы!#REF!,3)/3</f>
        <v>#REF!</v>
      </c>
      <c r="N50" s="12" t="e">
        <f>SUMIF(Часы!#REF!,3)/3</f>
        <v>#REF!</v>
      </c>
      <c r="O50" s="12" t="e">
        <f>SUMIF(Часы!#REF!,3)/3</f>
        <v>#REF!</v>
      </c>
      <c r="P50" s="12" t="e">
        <f>SUMIF(Часы!#REF!,3)/3</f>
        <v>#REF!</v>
      </c>
      <c r="Q50" s="12" t="e">
        <f>SUMIF(Часы!#REF!,3)/3</f>
        <v>#REF!</v>
      </c>
      <c r="R50" s="12" t="e">
        <f>SUMIF(Часы!#REF!,3)/3</f>
        <v>#REF!</v>
      </c>
      <c r="S50" s="12" t="e">
        <f>SUMIF(Часы!#REF!,3)/3</f>
        <v>#REF!</v>
      </c>
      <c r="T50" s="12" t="e">
        <f>SUMIF(Часы!#REF!,3)/3</f>
        <v>#REF!</v>
      </c>
      <c r="U50" s="12" t="e">
        <f>SUMIF(Часы!#REF!,3)/3</f>
        <v>#REF!</v>
      </c>
      <c r="V50" s="12" t="e">
        <f>SUMIF(Часы!#REF!,3)/3</f>
        <v>#REF!</v>
      </c>
      <c r="W50" s="12" t="e">
        <f>SUMIF(Часы!#REF!,3)/3</f>
        <v>#REF!</v>
      </c>
      <c r="X50" s="12" t="e">
        <f>SUMIF(Часы!#REF!,3)/3</f>
        <v>#REF!</v>
      </c>
      <c r="Y50" s="12" t="e">
        <f>SUMIF(Часы!#REF!,3)/3</f>
        <v>#REF!</v>
      </c>
      <c r="Z50" s="12" t="e">
        <f>SUMIF(Часы!#REF!,3)/3</f>
        <v>#REF!</v>
      </c>
      <c r="AA50" s="12" t="e">
        <f>SUMIF(Часы!#REF!,3)/3</f>
        <v>#REF!</v>
      </c>
      <c r="AB50" s="12" t="e">
        <f>SUMIF(Часы!#REF!,3)/3</f>
        <v>#REF!</v>
      </c>
      <c r="AC50" s="12" t="e">
        <f>SUMIF(Часы!#REF!,3)/3</f>
        <v>#REF!</v>
      </c>
      <c r="AD50" s="12" t="e">
        <f>SUMIF(Часы!#REF!,3)/3</f>
        <v>#REF!</v>
      </c>
      <c r="AE50" s="12" t="e">
        <f>SUMIF(Часы!#REF!,3)/3</f>
        <v>#REF!</v>
      </c>
      <c r="AF50" s="12" t="e">
        <f>SUMIF(Часы!#REF!,3)/3</f>
        <v>#REF!</v>
      </c>
      <c r="AG50" s="9" t="e">
        <f>SUMIF(Часы!#REF!:Часы!#REF!,3)/3</f>
        <v>#REF!</v>
      </c>
    </row>
    <row r="51" spans="1:33" hidden="1" x14ac:dyDescent="0.25">
      <c r="A51" s="5" t="s">
        <v>4</v>
      </c>
      <c r="B51" s="12" t="e">
        <f>SUMIF(Часы!#REF!,4)/4</f>
        <v>#REF!</v>
      </c>
      <c r="C51" s="12" t="e">
        <f>SUMIF(Часы!#REF!,4)/4</f>
        <v>#REF!</v>
      </c>
      <c r="D51" s="12" t="e">
        <f>SUMIF(Часы!#REF!,4)/4</f>
        <v>#REF!</v>
      </c>
      <c r="E51" s="12" t="e">
        <f>SUMIF(Часы!#REF!,4)/4</f>
        <v>#REF!</v>
      </c>
      <c r="F51" s="12" t="e">
        <f>SUMIF(Часы!#REF!,4)/4</f>
        <v>#REF!</v>
      </c>
      <c r="G51" s="12" t="e">
        <f>SUMIF(Часы!#REF!,4)/4</f>
        <v>#REF!</v>
      </c>
      <c r="H51" s="12" t="e">
        <f>SUMIF(Часы!#REF!,4)/4</f>
        <v>#REF!</v>
      </c>
      <c r="I51" s="12" t="e">
        <f>SUMIF(Часы!#REF!,4)/4</f>
        <v>#REF!</v>
      </c>
      <c r="J51" s="12" t="e">
        <f>SUMIF(Часы!#REF!,4)/4</f>
        <v>#REF!</v>
      </c>
      <c r="K51" s="12" t="e">
        <f>SUMIF(Часы!#REF!,4)/4</f>
        <v>#REF!</v>
      </c>
      <c r="L51" s="12" t="e">
        <f>SUMIF(Часы!#REF!,4)/4</f>
        <v>#REF!</v>
      </c>
      <c r="M51" s="12" t="e">
        <f>SUMIF(Часы!#REF!,4)/4</f>
        <v>#REF!</v>
      </c>
      <c r="N51" s="12" t="e">
        <f>SUMIF(Часы!#REF!,4)/4</f>
        <v>#REF!</v>
      </c>
      <c r="O51" s="12" t="e">
        <f>SUMIF(Часы!#REF!,4)/4</f>
        <v>#REF!</v>
      </c>
      <c r="P51" s="12" t="e">
        <f>SUMIF(Часы!#REF!,4)/4</f>
        <v>#REF!</v>
      </c>
      <c r="Q51" s="12" t="e">
        <f>SUMIF(Часы!#REF!,4)/4</f>
        <v>#REF!</v>
      </c>
      <c r="R51" s="12" t="e">
        <f>SUMIF(Часы!#REF!,4)/4</f>
        <v>#REF!</v>
      </c>
      <c r="S51" s="12" t="e">
        <f>SUMIF(Часы!#REF!,4)/4</f>
        <v>#REF!</v>
      </c>
      <c r="T51" s="12" t="e">
        <f>SUMIF(Часы!#REF!,4)/4</f>
        <v>#REF!</v>
      </c>
      <c r="U51" s="12" t="e">
        <f>SUMIF(Часы!#REF!,4)/4</f>
        <v>#REF!</v>
      </c>
      <c r="V51" s="12" t="e">
        <f>SUMIF(Часы!#REF!,4)/4</f>
        <v>#REF!</v>
      </c>
      <c r="W51" s="12" t="e">
        <f>SUMIF(Часы!#REF!,4)/4</f>
        <v>#REF!</v>
      </c>
      <c r="X51" s="12" t="e">
        <f>SUMIF(Часы!#REF!,4)/4</f>
        <v>#REF!</v>
      </c>
      <c r="Y51" s="12" t="e">
        <f>SUMIF(Часы!#REF!,4)/4</f>
        <v>#REF!</v>
      </c>
      <c r="Z51" s="12" t="e">
        <f>SUMIF(Часы!#REF!,4)/4</f>
        <v>#REF!</v>
      </c>
      <c r="AA51" s="12" t="e">
        <f>SUMIF(Часы!#REF!,4)/4</f>
        <v>#REF!</v>
      </c>
      <c r="AB51" s="12" t="e">
        <f>SUMIF(Часы!#REF!,4)/4</f>
        <v>#REF!</v>
      </c>
      <c r="AC51" s="12" t="e">
        <f>SUMIF(Часы!#REF!,4)/4</f>
        <v>#REF!</v>
      </c>
      <c r="AD51" s="12" t="e">
        <f>SUMIF(Часы!#REF!,4)/4</f>
        <v>#REF!</v>
      </c>
      <c r="AE51" s="12" t="e">
        <f>SUMIF(Часы!#REF!,4)/4</f>
        <v>#REF!</v>
      </c>
      <c r="AF51" s="12" t="e">
        <f>SUMIF(Часы!#REF!,4)/4</f>
        <v>#REF!</v>
      </c>
      <c r="AG51" s="9" t="e">
        <f>SUMIF(Часы!#REF!:Часы!#REF!,4)/4</f>
        <v>#REF!</v>
      </c>
    </row>
    <row r="52" spans="1:33" x14ac:dyDescent="0.25">
      <c r="A52" s="16" t="s">
        <v>61</v>
      </c>
      <c r="B52" s="12" t="e">
        <f>(B48+B49+B50+B51)*130+((B48+B49+B50+B51)*130*0.1)</f>
        <v>#REF!</v>
      </c>
      <c r="C52" s="12" t="e">
        <f t="shared" ref="C52" si="160">(C48+C49+C50+C51)*130+((C48+C49+C50+C51)*130*0.1)</f>
        <v>#REF!</v>
      </c>
      <c r="D52" s="12" t="e">
        <f t="shared" ref="D52" si="161">(D48+D49+D50+D51)*130+((D48+D49+D50+D51)*130*0.1)</f>
        <v>#REF!</v>
      </c>
      <c r="E52" s="12" t="e">
        <f t="shared" ref="E52" si="162">(E48+E49+E50+E51)*130+((E48+E49+E50+E51)*130*0.1)</f>
        <v>#REF!</v>
      </c>
      <c r="F52" s="12" t="e">
        <f t="shared" ref="F52" si="163">(F48+F49+F50+F51)*130+((F48+F49+F50+F51)*130*0.1)</f>
        <v>#REF!</v>
      </c>
      <c r="G52" s="12" t="e">
        <f t="shared" ref="G52" si="164">(G48+G49+G50+G51)*130+((G48+G49+G50+G51)*130*0.1)</f>
        <v>#REF!</v>
      </c>
      <c r="H52" s="12" t="e">
        <f t="shared" ref="H52" si="165">(H48+H49+H50+H51)*130+((H48+H49+H50+H51)*130*0.1)</f>
        <v>#REF!</v>
      </c>
      <c r="I52" s="12" t="e">
        <f t="shared" ref="I52" si="166">(I48+I49+I50+I51)*130+((I48+I49+I50+I51)*130*0.1)</f>
        <v>#REF!</v>
      </c>
      <c r="J52" s="12" t="e">
        <f t="shared" ref="J52" si="167">(J48+J49+J50+J51)*130+((J48+J49+J50+J51)*130*0.1)</f>
        <v>#REF!</v>
      </c>
      <c r="K52" s="12" t="e">
        <f t="shared" ref="K52" si="168">(K48+K49+K50+K51)*130+((K48+K49+K50+K51)*130*0.1)</f>
        <v>#REF!</v>
      </c>
      <c r="L52" s="12" t="e">
        <f t="shared" ref="L52" si="169">(L48+L49+L50+L51)*130+((L48+L49+L50+L51)*130*0.1)</f>
        <v>#REF!</v>
      </c>
      <c r="M52" s="12" t="e">
        <f t="shared" ref="M52" si="170">(M48+M49+M50+M51)*130+((M48+M49+M50+M51)*130*0.1)</f>
        <v>#REF!</v>
      </c>
      <c r="N52" s="12" t="e">
        <f t="shared" ref="N52" si="171">(N48+N49+N50+N51)*130+((N48+N49+N50+N51)*130*0.1)</f>
        <v>#REF!</v>
      </c>
      <c r="O52" s="12" t="e">
        <f t="shared" ref="O52" si="172">(O48+O49+O50+O51)*130+((O48+O49+O50+O51)*130*0.1)</f>
        <v>#REF!</v>
      </c>
      <c r="P52" s="12" t="e">
        <f t="shared" ref="P52" si="173">(P48+P49+P50+P51)*130+((P48+P49+P50+P51)*130*0.1)</f>
        <v>#REF!</v>
      </c>
      <c r="Q52" s="12" t="e">
        <f t="shared" ref="Q52" si="174">(Q48+Q49+Q50+Q51)*130+((Q48+Q49+Q50+Q51)*130*0.1)</f>
        <v>#REF!</v>
      </c>
      <c r="R52" s="12" t="e">
        <f t="shared" ref="R52" si="175">(R48+R49+R50+R51)*130+((R48+R49+R50+R51)*130*0.1)</f>
        <v>#REF!</v>
      </c>
      <c r="S52" s="12" t="e">
        <f t="shared" ref="S52" si="176">(S48+S49+S50+S51)*130+((S48+S49+S50+S51)*130*0.1)</f>
        <v>#REF!</v>
      </c>
      <c r="T52" s="12" t="e">
        <f t="shared" ref="T52" si="177">(T48+T49+T50+T51)*130+((T48+T49+T50+T51)*130*0.1)</f>
        <v>#REF!</v>
      </c>
      <c r="U52" s="12" t="e">
        <f t="shared" ref="U52" si="178">(U48+U49+U50+U51)*130+((U48+U49+U50+U51)*130*0.1)</f>
        <v>#REF!</v>
      </c>
      <c r="V52" s="12" t="e">
        <f t="shared" ref="V52" si="179">(V48+V49+V50+V51)*130+((V48+V49+V50+V51)*130*0.1)</f>
        <v>#REF!</v>
      </c>
      <c r="W52" s="12" t="e">
        <f t="shared" ref="W52" si="180">(W48+W49+W50+W51)*130+((W48+W49+W50+W51)*130*0.1)</f>
        <v>#REF!</v>
      </c>
      <c r="X52" s="12" t="e">
        <f t="shared" ref="X52" si="181">(X48+X49+X50+X51)*130+((X48+X49+X50+X51)*130*0.1)</f>
        <v>#REF!</v>
      </c>
      <c r="Y52" s="12" t="e">
        <f>(Y48+Y49+Y50+Y51)*130+((Y48+Y49+Y50+Y51)*130*0.1)</f>
        <v>#REF!</v>
      </c>
      <c r="Z52" s="12" t="e">
        <f t="shared" ref="Z52" si="182">(Z48+Z49+Z50+Z51)*130+((Z48+Z49+Z50+Z51)*130*0.1)</f>
        <v>#REF!</v>
      </c>
      <c r="AA52" s="12" t="e">
        <f t="shared" ref="AA52" si="183">(AA48+AA49+AA50+AA51)*130+((AA48+AA49+AA50+AA51)*130*0.1)</f>
        <v>#REF!</v>
      </c>
      <c r="AB52" s="12" t="e">
        <f t="shared" ref="AB52" si="184">(AB48+AB49+AB50+AB51)*130+((AB48+AB49+AB50+AB51)*130*0.1)</f>
        <v>#REF!</v>
      </c>
      <c r="AC52" s="12" t="e">
        <f t="shared" ref="AC52" si="185">(AC48+AC49+AC50+AC51)*130+((AC48+AC49+AC50+AC51)*130*0.1)</f>
        <v>#REF!</v>
      </c>
      <c r="AD52" s="12" t="e">
        <f>(AD48+AD49+AD50+AD51)*60+((AD48+AD49+AD50+AD51)*60*0.1)</f>
        <v>#REF!</v>
      </c>
      <c r="AE52" s="12" t="e">
        <f t="shared" ref="AE52" si="186">(AE48+AE49+AE50+AE51)*60+((AE48+AE49+AE50+AE51)*60*0.1)</f>
        <v>#REF!</v>
      </c>
      <c r="AF52" s="12" t="e">
        <f t="shared" ref="AF52" si="187">(AF48+AF49+AF50+AF51)*60+((AF48+AF49+AF50+AF51)*60*0.1)</f>
        <v>#REF!</v>
      </c>
    </row>
    <row r="53" spans="1:33" x14ac:dyDescent="0.25">
      <c r="A53" s="16">
        <v>30</v>
      </c>
      <c r="B53" s="12" t="e">
        <f>(B51)*352+B50*102</f>
        <v>#REF!</v>
      </c>
      <c r="C53" s="12" t="e">
        <f t="shared" ref="C53:Y53" si="188">(C51)*352+C50*102</f>
        <v>#REF!</v>
      </c>
      <c r="D53" s="12" t="e">
        <f t="shared" si="188"/>
        <v>#REF!</v>
      </c>
      <c r="E53" s="12" t="e">
        <f t="shared" si="188"/>
        <v>#REF!</v>
      </c>
      <c r="F53" s="12" t="e">
        <f t="shared" si="188"/>
        <v>#REF!</v>
      </c>
      <c r="G53" s="12" t="e">
        <f t="shared" si="188"/>
        <v>#REF!</v>
      </c>
      <c r="H53" s="12" t="e">
        <f t="shared" si="188"/>
        <v>#REF!</v>
      </c>
      <c r="I53" s="12" t="e">
        <f t="shared" si="188"/>
        <v>#REF!</v>
      </c>
      <c r="J53" s="12" t="e">
        <f t="shared" si="188"/>
        <v>#REF!</v>
      </c>
      <c r="K53" s="12" t="e">
        <f t="shared" si="188"/>
        <v>#REF!</v>
      </c>
      <c r="L53" s="12" t="e">
        <f t="shared" si="188"/>
        <v>#REF!</v>
      </c>
      <c r="M53" s="12" t="e">
        <f t="shared" si="188"/>
        <v>#REF!</v>
      </c>
      <c r="N53" s="12" t="e">
        <f t="shared" si="188"/>
        <v>#REF!</v>
      </c>
      <c r="O53" s="12" t="e">
        <f t="shared" si="188"/>
        <v>#REF!</v>
      </c>
      <c r="P53" s="12" t="e">
        <f t="shared" si="188"/>
        <v>#REF!</v>
      </c>
      <c r="Q53" s="12" t="e">
        <f t="shared" si="188"/>
        <v>#REF!</v>
      </c>
      <c r="R53" s="12" t="e">
        <f t="shared" si="188"/>
        <v>#REF!</v>
      </c>
      <c r="S53" s="12" t="e">
        <f t="shared" si="188"/>
        <v>#REF!</v>
      </c>
      <c r="T53" s="12" t="e">
        <f t="shared" si="188"/>
        <v>#REF!</v>
      </c>
      <c r="U53" s="12" t="e">
        <f t="shared" si="188"/>
        <v>#REF!</v>
      </c>
      <c r="V53" s="12" t="e">
        <f t="shared" si="188"/>
        <v>#REF!</v>
      </c>
      <c r="W53" s="12" t="e">
        <f t="shared" si="188"/>
        <v>#REF!</v>
      </c>
      <c r="X53" s="12" t="e">
        <f t="shared" si="188"/>
        <v>#REF!</v>
      </c>
      <c r="Y53" s="12" t="e">
        <f t="shared" si="188"/>
        <v>#REF!</v>
      </c>
      <c r="Z53" s="12" t="e">
        <f>(Z51)*470+Z50*205</f>
        <v>#REF!</v>
      </c>
      <c r="AA53" s="12" t="e">
        <f t="shared" ref="AA53:AB53" si="189">(AA51)*470+AA50*205</f>
        <v>#REF!</v>
      </c>
      <c r="AB53" s="12" t="e">
        <f t="shared" si="189"/>
        <v>#REF!</v>
      </c>
      <c r="AC53" s="12" t="e">
        <f t="shared" ref="AC53" si="190">(AC51)*250</f>
        <v>#REF!</v>
      </c>
      <c r="AD53" s="12" t="e">
        <f>(AD51)*130+AD50*70</f>
        <v>#REF!</v>
      </c>
      <c r="AE53" s="12" t="e">
        <f t="shared" ref="AE53:AF53" si="191">(AE51)*130+AE50*70</f>
        <v>#REF!</v>
      </c>
      <c r="AF53" s="12" t="e">
        <f t="shared" si="191"/>
        <v>#REF!</v>
      </c>
      <c r="AG53" s="12" t="e">
        <f t="shared" ref="AG53" si="192">(AG51)*60+AG50*70</f>
        <v>#REF!</v>
      </c>
    </row>
    <row r="54" spans="1:33" x14ac:dyDescent="0.25">
      <c r="A54" s="16" t="s">
        <v>60</v>
      </c>
      <c r="B54" s="12" t="e">
        <f>(B51)*400</f>
        <v>#REF!</v>
      </c>
      <c r="C54" s="12" t="e">
        <f t="shared" ref="C54:X54" si="193">(C51)*400</f>
        <v>#REF!</v>
      </c>
      <c r="D54" s="12" t="e">
        <f t="shared" si="193"/>
        <v>#REF!</v>
      </c>
      <c r="E54" s="12" t="e">
        <f t="shared" si="193"/>
        <v>#REF!</v>
      </c>
      <c r="F54" s="12" t="e">
        <f t="shared" si="193"/>
        <v>#REF!</v>
      </c>
      <c r="G54" s="12" t="e">
        <f t="shared" si="193"/>
        <v>#REF!</v>
      </c>
      <c r="H54" s="12" t="e">
        <f t="shared" si="193"/>
        <v>#REF!</v>
      </c>
      <c r="I54" s="12" t="e">
        <f t="shared" si="193"/>
        <v>#REF!</v>
      </c>
      <c r="J54" s="12" t="e">
        <f t="shared" si="193"/>
        <v>#REF!</v>
      </c>
      <c r="K54" s="12" t="e">
        <f t="shared" si="193"/>
        <v>#REF!</v>
      </c>
      <c r="L54" s="12" t="e">
        <f t="shared" si="193"/>
        <v>#REF!</v>
      </c>
      <c r="M54" s="12" t="e">
        <f t="shared" si="193"/>
        <v>#REF!</v>
      </c>
      <c r="N54" s="12" t="e">
        <f t="shared" si="193"/>
        <v>#REF!</v>
      </c>
      <c r="O54" s="12" t="e">
        <f t="shared" si="193"/>
        <v>#REF!</v>
      </c>
      <c r="P54" s="12" t="e">
        <f t="shared" si="193"/>
        <v>#REF!</v>
      </c>
      <c r="Q54" s="12" t="e">
        <f t="shared" si="193"/>
        <v>#REF!</v>
      </c>
      <c r="R54" s="12" t="e">
        <f t="shared" si="193"/>
        <v>#REF!</v>
      </c>
      <c r="S54" s="12" t="e">
        <f t="shared" si="193"/>
        <v>#REF!</v>
      </c>
      <c r="T54" s="12" t="e">
        <f t="shared" si="193"/>
        <v>#REF!</v>
      </c>
      <c r="U54" s="12" t="e">
        <f t="shared" si="193"/>
        <v>#REF!</v>
      </c>
      <c r="V54" s="12" t="e">
        <f t="shared" si="193"/>
        <v>#REF!</v>
      </c>
      <c r="W54" s="12" t="e">
        <f t="shared" si="193"/>
        <v>#REF!</v>
      </c>
      <c r="X54" s="12" t="e">
        <f t="shared" si="193"/>
        <v>#REF!</v>
      </c>
      <c r="Y54" s="12" t="e">
        <f t="shared" ref="Y54" si="194">(Y51)*502+Y50*102</f>
        <v>#REF!</v>
      </c>
      <c r="Z54" s="12" t="e">
        <f>(Z51)*175</f>
        <v>#REF!</v>
      </c>
      <c r="AA54" s="12" t="e">
        <f t="shared" ref="AA54:AC54" si="195">(AA51)*175</f>
        <v>#REF!</v>
      </c>
      <c r="AB54" s="12" t="e">
        <f t="shared" si="195"/>
        <v>#REF!</v>
      </c>
      <c r="AC54" s="12" t="e">
        <f t="shared" si="195"/>
        <v>#REF!</v>
      </c>
      <c r="AD54" s="12" t="e">
        <f>(AD51)*160</f>
        <v>#REF!</v>
      </c>
      <c r="AE54" s="12" t="e">
        <f t="shared" ref="AE54:AF54" si="196">(AE51)*160</f>
        <v>#REF!</v>
      </c>
      <c r="AF54" s="12" t="e">
        <f t="shared" si="196"/>
        <v>#REF!</v>
      </c>
      <c r="AG54" s="12" t="e">
        <f t="shared" ref="AG54" si="197">(AG51)*502+AG50*102</f>
        <v>#REF!</v>
      </c>
    </row>
    <row r="55" spans="1:33" x14ac:dyDescent="0.25">
      <c r="A55" s="16" t="s">
        <v>46</v>
      </c>
      <c r="B55" s="12" t="e">
        <f>B48+B49+B50+B51</f>
        <v>#REF!</v>
      </c>
      <c r="C55" s="12" t="e">
        <f t="shared" ref="C55:AF55" si="198">C48+C49+C50+C51</f>
        <v>#REF!</v>
      </c>
      <c r="D55" s="12" t="e">
        <f t="shared" si="198"/>
        <v>#REF!</v>
      </c>
      <c r="E55" s="12" t="e">
        <f t="shared" si="198"/>
        <v>#REF!</v>
      </c>
      <c r="F55" s="12" t="e">
        <f t="shared" si="198"/>
        <v>#REF!</v>
      </c>
      <c r="G55" s="12" t="e">
        <f t="shared" si="198"/>
        <v>#REF!</v>
      </c>
      <c r="H55" s="12" t="e">
        <f t="shared" si="198"/>
        <v>#REF!</v>
      </c>
      <c r="I55" s="12" t="e">
        <f t="shared" si="198"/>
        <v>#REF!</v>
      </c>
      <c r="J55" s="12" t="e">
        <f t="shared" si="198"/>
        <v>#REF!</v>
      </c>
      <c r="K55" s="12" t="e">
        <f t="shared" si="198"/>
        <v>#REF!</v>
      </c>
      <c r="L55" s="12" t="e">
        <f t="shared" si="198"/>
        <v>#REF!</v>
      </c>
      <c r="M55" s="12" t="e">
        <f t="shared" si="198"/>
        <v>#REF!</v>
      </c>
      <c r="N55" s="12" t="e">
        <f t="shared" si="198"/>
        <v>#REF!</v>
      </c>
      <c r="O55" s="12" t="e">
        <f t="shared" si="198"/>
        <v>#REF!</v>
      </c>
      <c r="P55" s="12" t="e">
        <f t="shared" si="198"/>
        <v>#REF!</v>
      </c>
      <c r="Q55" s="12" t="e">
        <f t="shared" si="198"/>
        <v>#REF!</v>
      </c>
      <c r="R55" s="12" t="e">
        <f t="shared" si="198"/>
        <v>#REF!</v>
      </c>
      <c r="S55" s="12" t="e">
        <f t="shared" si="198"/>
        <v>#REF!</v>
      </c>
      <c r="T55" s="12" t="e">
        <f t="shared" si="198"/>
        <v>#REF!</v>
      </c>
      <c r="U55" s="12" t="e">
        <f t="shared" si="198"/>
        <v>#REF!</v>
      </c>
      <c r="V55" s="12" t="e">
        <f t="shared" si="198"/>
        <v>#REF!</v>
      </c>
      <c r="W55" s="12" t="e">
        <f t="shared" si="198"/>
        <v>#REF!</v>
      </c>
      <c r="X55" s="12" t="e">
        <f t="shared" si="198"/>
        <v>#REF!</v>
      </c>
      <c r="Y55" s="12" t="e">
        <f t="shared" si="198"/>
        <v>#REF!</v>
      </c>
      <c r="Z55" s="12" t="e">
        <f t="shared" si="198"/>
        <v>#REF!</v>
      </c>
      <c r="AA55" s="12" t="e">
        <f t="shared" si="198"/>
        <v>#REF!</v>
      </c>
      <c r="AB55" s="12" t="e">
        <f t="shared" si="198"/>
        <v>#REF!</v>
      </c>
      <c r="AC55" s="12" t="e">
        <f t="shared" si="198"/>
        <v>#REF!</v>
      </c>
      <c r="AD55" s="12" t="e">
        <f t="shared" si="198"/>
        <v>#REF!</v>
      </c>
      <c r="AE55" s="12" t="e">
        <f t="shared" si="198"/>
        <v>#REF!</v>
      </c>
      <c r="AF55" s="12" t="e">
        <f t="shared" si="198"/>
        <v>#REF!</v>
      </c>
    </row>
    <row r="56" spans="1:33" x14ac:dyDescent="0.25">
      <c r="A56" t="s">
        <v>53</v>
      </c>
    </row>
    <row r="57" spans="1:33" hidden="1" x14ac:dyDescent="0.25">
      <c r="A57" s="3" t="s">
        <v>1</v>
      </c>
      <c r="B57" s="12" t="e">
        <f>SUMIF(Часы!#REF!,1)/1</f>
        <v>#REF!</v>
      </c>
      <c r="C57" s="12" t="e">
        <f>SUMIF(Часы!#REF!,1)/1</f>
        <v>#REF!</v>
      </c>
      <c r="D57" s="12" t="e">
        <f>SUMIF(Часы!#REF!,1)/1</f>
        <v>#REF!</v>
      </c>
      <c r="E57" s="12" t="e">
        <f>SUMIF(Часы!#REF!,1)/1</f>
        <v>#REF!</v>
      </c>
      <c r="F57" s="12" t="e">
        <f>SUMIF(Часы!#REF!,1)/1</f>
        <v>#REF!</v>
      </c>
      <c r="G57" s="12" t="e">
        <f>SUMIF(Часы!#REF!,1)/1</f>
        <v>#REF!</v>
      </c>
      <c r="H57" s="12" t="e">
        <f>SUMIF(Часы!#REF!,1)/1</f>
        <v>#REF!</v>
      </c>
      <c r="I57" s="12" t="e">
        <f>SUMIF(Часы!#REF!,1)/1</f>
        <v>#REF!</v>
      </c>
      <c r="J57" s="12" t="e">
        <f>SUMIF(Часы!#REF!,1)/1</f>
        <v>#REF!</v>
      </c>
      <c r="K57" s="12" t="e">
        <f>SUMIF(Часы!#REF!,1)/1</f>
        <v>#REF!</v>
      </c>
      <c r="L57" s="12" t="e">
        <f>SUMIF(Часы!#REF!,1)/1</f>
        <v>#REF!</v>
      </c>
      <c r="M57" s="12" t="e">
        <f>SUMIF(Часы!#REF!,1)/1</f>
        <v>#REF!</v>
      </c>
      <c r="N57" s="12" t="e">
        <f>SUMIF(Часы!#REF!,1)/1</f>
        <v>#REF!</v>
      </c>
      <c r="O57" s="12" t="e">
        <f>SUMIF(Часы!#REF!,1)/1</f>
        <v>#REF!</v>
      </c>
      <c r="P57" s="12" t="e">
        <f>SUMIF(Часы!#REF!,1)/1</f>
        <v>#REF!</v>
      </c>
      <c r="Q57" s="12" t="e">
        <f>SUMIF(Часы!#REF!,1)/1</f>
        <v>#REF!</v>
      </c>
      <c r="R57" s="12" t="e">
        <f>SUMIF(Часы!#REF!,1)/1</f>
        <v>#REF!</v>
      </c>
      <c r="S57" s="12" t="e">
        <f>SUMIF(Часы!#REF!,1)/1</f>
        <v>#REF!</v>
      </c>
      <c r="T57" s="12" t="e">
        <f>SUMIF(Часы!#REF!,1)/1</f>
        <v>#REF!</v>
      </c>
      <c r="U57" s="12" t="e">
        <f>SUMIF(Часы!#REF!,1)/1</f>
        <v>#REF!</v>
      </c>
      <c r="V57" s="12" t="e">
        <f>SUMIF(Часы!#REF!,1)/1</f>
        <v>#REF!</v>
      </c>
      <c r="W57" s="12" t="e">
        <f>SUMIF(Часы!#REF!,1)/1</f>
        <v>#REF!</v>
      </c>
      <c r="X57" s="12" t="e">
        <f>SUMIF(Часы!#REF!,1)/1</f>
        <v>#REF!</v>
      </c>
      <c r="Y57" s="12" t="e">
        <f>SUMIF(Часы!#REF!,1)/1</f>
        <v>#REF!</v>
      </c>
      <c r="Z57" s="12" t="e">
        <f>SUMIF(Часы!#REF!,1)/1</f>
        <v>#REF!</v>
      </c>
      <c r="AA57" s="12" t="e">
        <f>SUMIF(Часы!#REF!,1)/1</f>
        <v>#REF!</v>
      </c>
      <c r="AB57" s="12" t="e">
        <f>SUMIF(Часы!#REF!,1)/1</f>
        <v>#REF!</v>
      </c>
      <c r="AC57" s="12" t="e">
        <f>SUMIF(Часы!#REF!,1)/1</f>
        <v>#REF!</v>
      </c>
      <c r="AD57" s="12" t="e">
        <f>SUMIF(Часы!#REF!,1)/1</f>
        <v>#REF!</v>
      </c>
      <c r="AE57" s="12" t="e">
        <f>SUMIF(Часы!#REF!,1)/1</f>
        <v>#REF!</v>
      </c>
      <c r="AF57" s="12" t="e">
        <f>SUMIF(Часы!#REF!,1)/1</f>
        <v>#REF!</v>
      </c>
      <c r="AG57" s="9" t="e">
        <f>SUMIF(Часы!#REF!:Часы!#REF!,1)/1</f>
        <v>#REF!</v>
      </c>
    </row>
    <row r="58" spans="1:33" hidden="1" x14ac:dyDescent="0.25">
      <c r="A58" s="4" t="s">
        <v>2</v>
      </c>
      <c r="B58" s="12" t="e">
        <f>SUMIF(Часы!#REF!,2)/2</f>
        <v>#REF!</v>
      </c>
      <c r="C58" s="12" t="e">
        <f>SUMIF(Часы!#REF!,2)/2</f>
        <v>#REF!</v>
      </c>
      <c r="D58" s="12" t="e">
        <f>SUMIF(Часы!#REF!,2)/2</f>
        <v>#REF!</v>
      </c>
      <c r="E58" s="12" t="e">
        <f>SUMIF(Часы!#REF!,2)/2</f>
        <v>#REF!</v>
      </c>
      <c r="F58" s="12" t="e">
        <f>SUMIF(Часы!#REF!,2)/2</f>
        <v>#REF!</v>
      </c>
      <c r="G58" s="12" t="e">
        <f>SUMIF(Часы!#REF!,2)/2</f>
        <v>#REF!</v>
      </c>
      <c r="H58" s="12" t="e">
        <f>SUMIF(Часы!#REF!,2)/2</f>
        <v>#REF!</v>
      </c>
      <c r="I58" s="12" t="e">
        <f>SUMIF(Часы!#REF!,2)/2</f>
        <v>#REF!</v>
      </c>
      <c r="J58" s="12" t="e">
        <f>SUMIF(Часы!#REF!,2)/2</f>
        <v>#REF!</v>
      </c>
      <c r="K58" s="12" t="e">
        <f>SUMIF(Часы!#REF!,2)/2</f>
        <v>#REF!</v>
      </c>
      <c r="L58" s="12" t="e">
        <f>SUMIF(Часы!#REF!,2)/2</f>
        <v>#REF!</v>
      </c>
      <c r="M58" s="12" t="e">
        <f>SUMIF(Часы!#REF!,2)/2</f>
        <v>#REF!</v>
      </c>
      <c r="N58" s="12" t="e">
        <f>SUMIF(Часы!#REF!,2)/2</f>
        <v>#REF!</v>
      </c>
      <c r="O58" s="12" t="e">
        <f>SUMIF(Часы!#REF!,2)/2</f>
        <v>#REF!</v>
      </c>
      <c r="P58" s="12" t="e">
        <f>SUMIF(Часы!#REF!,2)/2</f>
        <v>#REF!</v>
      </c>
      <c r="Q58" s="12" t="e">
        <f>SUMIF(Часы!#REF!,2)/2</f>
        <v>#REF!</v>
      </c>
      <c r="R58" s="12" t="e">
        <f>SUMIF(Часы!#REF!,2)/2</f>
        <v>#REF!</v>
      </c>
      <c r="S58" s="12" t="e">
        <f>SUMIF(Часы!#REF!,2)/2</f>
        <v>#REF!</v>
      </c>
      <c r="T58" s="12" t="e">
        <f>SUMIF(Часы!#REF!,2)/2</f>
        <v>#REF!</v>
      </c>
      <c r="U58" s="12" t="e">
        <f>SUMIF(Часы!#REF!,2)/2</f>
        <v>#REF!</v>
      </c>
      <c r="V58" s="12" t="e">
        <f>SUMIF(Часы!#REF!,2)/2</f>
        <v>#REF!</v>
      </c>
      <c r="W58" s="12" t="e">
        <f>SUMIF(Часы!#REF!,2)/2</f>
        <v>#REF!</v>
      </c>
      <c r="X58" s="12" t="e">
        <f>SUMIF(Часы!#REF!,2)/2</f>
        <v>#REF!</v>
      </c>
      <c r="Y58" s="12" t="e">
        <f>SUMIF(Часы!#REF!,2)/2</f>
        <v>#REF!</v>
      </c>
      <c r="Z58" s="12" t="e">
        <f>SUMIF(Часы!#REF!,2)/2</f>
        <v>#REF!</v>
      </c>
      <c r="AA58" s="12" t="e">
        <f>SUMIF(Часы!#REF!,2)/2</f>
        <v>#REF!</v>
      </c>
      <c r="AB58" s="12" t="e">
        <f>SUMIF(Часы!#REF!,2)/2</f>
        <v>#REF!</v>
      </c>
      <c r="AC58" s="12" t="e">
        <f>SUMIF(Часы!#REF!,2)/2</f>
        <v>#REF!</v>
      </c>
      <c r="AD58" s="12" t="e">
        <f>SUMIF(Часы!#REF!,2)/2</f>
        <v>#REF!</v>
      </c>
      <c r="AE58" s="12" t="e">
        <f>SUMIF(Часы!#REF!,2)/2</f>
        <v>#REF!</v>
      </c>
      <c r="AF58" s="12" t="e">
        <f>SUMIF(Часы!#REF!,2)/2</f>
        <v>#REF!</v>
      </c>
      <c r="AG58" s="9" t="e">
        <f>SUMIF(Часы!#REF!:Часы!#REF!,2)/2</f>
        <v>#REF!</v>
      </c>
    </row>
    <row r="59" spans="1:33" hidden="1" x14ac:dyDescent="0.25">
      <c r="A59" s="2" t="s">
        <v>3</v>
      </c>
      <c r="B59" s="12" t="e">
        <f>SUMIF(Часы!#REF!,3)/3</f>
        <v>#REF!</v>
      </c>
      <c r="C59" s="12" t="e">
        <f>SUMIF(Часы!#REF!,3)/3</f>
        <v>#REF!</v>
      </c>
      <c r="D59" s="12" t="e">
        <f>SUMIF(Часы!#REF!,3)/3</f>
        <v>#REF!</v>
      </c>
      <c r="E59" s="12" t="e">
        <f>SUMIF(Часы!#REF!,3)/3</f>
        <v>#REF!</v>
      </c>
      <c r="F59" s="12" t="e">
        <f>SUMIF(Часы!#REF!,3)/3</f>
        <v>#REF!</v>
      </c>
      <c r="G59" s="12" t="e">
        <f>SUMIF(Часы!#REF!,3)/3</f>
        <v>#REF!</v>
      </c>
      <c r="H59" s="12" t="e">
        <f>SUMIF(Часы!#REF!,3)/3</f>
        <v>#REF!</v>
      </c>
      <c r="I59" s="12" t="e">
        <f>SUMIF(Часы!#REF!,3)/3</f>
        <v>#REF!</v>
      </c>
      <c r="J59" s="12" t="e">
        <f>SUMIF(Часы!#REF!,3)/3</f>
        <v>#REF!</v>
      </c>
      <c r="K59" s="12" t="e">
        <f>SUMIF(Часы!#REF!,3)/3</f>
        <v>#REF!</v>
      </c>
      <c r="L59" s="12" t="e">
        <f>SUMIF(Часы!#REF!,3)/3</f>
        <v>#REF!</v>
      </c>
      <c r="M59" s="12" t="e">
        <f>SUMIF(Часы!#REF!,3)/3</f>
        <v>#REF!</v>
      </c>
      <c r="N59" s="12" t="e">
        <f>SUMIF(Часы!#REF!,3)/3</f>
        <v>#REF!</v>
      </c>
      <c r="O59" s="12" t="e">
        <f>SUMIF(Часы!#REF!,3)/3</f>
        <v>#REF!</v>
      </c>
      <c r="P59" s="12" t="e">
        <f>SUMIF(Часы!#REF!,3)/3</f>
        <v>#REF!</v>
      </c>
      <c r="Q59" s="12" t="e">
        <f>SUMIF(Часы!#REF!,3)/3</f>
        <v>#REF!</v>
      </c>
      <c r="R59" s="12" t="e">
        <f>SUMIF(Часы!#REF!,3)/3</f>
        <v>#REF!</v>
      </c>
      <c r="S59" s="12" t="e">
        <f>SUMIF(Часы!#REF!,3)/3</f>
        <v>#REF!</v>
      </c>
      <c r="T59" s="12" t="e">
        <f>SUMIF(Часы!#REF!,3)/3</f>
        <v>#REF!</v>
      </c>
      <c r="U59" s="12" t="e">
        <f>SUMIF(Часы!#REF!,3)/3</f>
        <v>#REF!</v>
      </c>
      <c r="V59" s="12" t="e">
        <f>SUMIF(Часы!#REF!,3)/3</f>
        <v>#REF!</v>
      </c>
      <c r="W59" s="12" t="e">
        <f>SUMIF(Часы!#REF!,3)/3</f>
        <v>#REF!</v>
      </c>
      <c r="X59" s="12" t="e">
        <f>SUMIF(Часы!#REF!,3)/3</f>
        <v>#REF!</v>
      </c>
      <c r="Y59" s="12" t="e">
        <f>SUMIF(Часы!#REF!,3)/3</f>
        <v>#REF!</v>
      </c>
      <c r="Z59" s="12" t="e">
        <f>SUMIF(Часы!#REF!,3)/3</f>
        <v>#REF!</v>
      </c>
      <c r="AA59" s="12" t="e">
        <f>SUMIF(Часы!#REF!,3)/3</f>
        <v>#REF!</v>
      </c>
      <c r="AB59" s="12" t="e">
        <f>SUMIF(Часы!#REF!,3)/3</f>
        <v>#REF!</v>
      </c>
      <c r="AC59" s="12" t="e">
        <f>SUMIF(Часы!#REF!,3)/3</f>
        <v>#REF!</v>
      </c>
      <c r="AD59" s="12" t="e">
        <f>SUMIF(Часы!#REF!,3)/3</f>
        <v>#REF!</v>
      </c>
      <c r="AE59" s="12" t="e">
        <f>SUMIF(Часы!#REF!,3)/3</f>
        <v>#REF!</v>
      </c>
      <c r="AF59" s="12" t="e">
        <f>SUMIF(Часы!#REF!,3)/3</f>
        <v>#REF!</v>
      </c>
      <c r="AG59" s="9" t="e">
        <f>SUMIF(Часы!#REF!:Часы!#REF!,3)/3</f>
        <v>#REF!</v>
      </c>
    </row>
    <row r="60" spans="1:33" hidden="1" x14ac:dyDescent="0.25">
      <c r="A60" s="5" t="s">
        <v>4</v>
      </c>
      <c r="B60" s="12" t="e">
        <f>SUMIF(Часы!#REF!,4)/4</f>
        <v>#REF!</v>
      </c>
      <c r="C60" s="12" t="e">
        <f>SUMIF(Часы!#REF!,4)/4</f>
        <v>#REF!</v>
      </c>
      <c r="D60" s="12" t="e">
        <f>SUMIF(Часы!#REF!,4)/4</f>
        <v>#REF!</v>
      </c>
      <c r="E60" s="12" t="e">
        <f>SUMIF(Часы!#REF!,4)/4</f>
        <v>#REF!</v>
      </c>
      <c r="F60" s="12" t="e">
        <f>SUMIF(Часы!#REF!,4)/4</f>
        <v>#REF!</v>
      </c>
      <c r="G60" s="12" t="e">
        <f>SUMIF(Часы!#REF!,4)/4</f>
        <v>#REF!</v>
      </c>
      <c r="H60" s="12" t="e">
        <f>SUMIF(Часы!#REF!,4)/4</f>
        <v>#REF!</v>
      </c>
      <c r="I60" s="12" t="e">
        <f>SUMIF(Часы!#REF!,4)/4</f>
        <v>#REF!</v>
      </c>
      <c r="J60" s="12" t="e">
        <f>SUMIF(Часы!#REF!,4)/4</f>
        <v>#REF!</v>
      </c>
      <c r="K60" s="12" t="e">
        <f>SUMIF(Часы!#REF!,4)/4</f>
        <v>#REF!</v>
      </c>
      <c r="L60" s="12" t="e">
        <f>SUMIF(Часы!#REF!,4)/4</f>
        <v>#REF!</v>
      </c>
      <c r="M60" s="12" t="e">
        <f>SUMIF(Часы!#REF!,4)/4</f>
        <v>#REF!</v>
      </c>
      <c r="N60" s="12" t="e">
        <f>SUMIF(Часы!#REF!,4)/4</f>
        <v>#REF!</v>
      </c>
      <c r="O60" s="12" t="e">
        <f>SUMIF(Часы!#REF!,4)/4</f>
        <v>#REF!</v>
      </c>
      <c r="P60" s="12" t="e">
        <f>SUMIF(Часы!#REF!,4)/4</f>
        <v>#REF!</v>
      </c>
      <c r="Q60" s="12" t="e">
        <f>SUMIF(Часы!#REF!,4)/4</f>
        <v>#REF!</v>
      </c>
      <c r="R60" s="12" t="e">
        <f>SUMIF(Часы!#REF!,4)/4</f>
        <v>#REF!</v>
      </c>
      <c r="S60" s="12" t="e">
        <f>SUMIF(Часы!#REF!,4)/4</f>
        <v>#REF!</v>
      </c>
      <c r="T60" s="12" t="e">
        <f>SUMIF(Часы!#REF!,4)/4</f>
        <v>#REF!</v>
      </c>
      <c r="U60" s="12" t="e">
        <f>SUMIF(Часы!#REF!,4)/4</f>
        <v>#REF!</v>
      </c>
      <c r="V60" s="12" t="e">
        <f>SUMIF(Часы!#REF!,4)/4</f>
        <v>#REF!</v>
      </c>
      <c r="W60" s="12" t="e">
        <f>SUMIF(Часы!#REF!,4)/4</f>
        <v>#REF!</v>
      </c>
      <c r="X60" s="12" t="e">
        <f>SUMIF(Часы!#REF!,4)/4</f>
        <v>#REF!</v>
      </c>
      <c r="Y60" s="12" t="e">
        <f>SUMIF(Часы!#REF!,4)/4</f>
        <v>#REF!</v>
      </c>
      <c r="Z60" s="12" t="e">
        <f>SUMIF(Часы!#REF!,4)/4</f>
        <v>#REF!</v>
      </c>
      <c r="AA60" s="12" t="e">
        <f>SUMIF(Часы!#REF!,4)/4</f>
        <v>#REF!</v>
      </c>
      <c r="AB60" s="12" t="e">
        <f>SUMIF(Часы!#REF!,4)/4</f>
        <v>#REF!</v>
      </c>
      <c r="AC60" s="12" t="e">
        <f>SUMIF(Часы!#REF!,4)/4</f>
        <v>#REF!</v>
      </c>
      <c r="AD60" s="12" t="e">
        <f>SUMIF(Часы!#REF!,4)/4</f>
        <v>#REF!</v>
      </c>
      <c r="AE60" s="12" t="e">
        <f>SUMIF(Часы!#REF!,4)/4</f>
        <v>#REF!</v>
      </c>
      <c r="AF60" s="12" t="e">
        <f>SUMIF(Часы!#REF!,4)/4</f>
        <v>#REF!</v>
      </c>
      <c r="AG60" s="9" t="e">
        <f>SUMIF(Часы!#REF!:Часы!#REF!,4)/4</f>
        <v>#REF!</v>
      </c>
    </row>
    <row r="61" spans="1:33" x14ac:dyDescent="0.25">
      <c r="A61" s="16" t="s">
        <v>61</v>
      </c>
      <c r="B61" s="12" t="e">
        <f>(B57+B58+B59+B60)*130+((B57+B58+B59+B60)*130*0.1)</f>
        <v>#REF!</v>
      </c>
      <c r="C61" s="12" t="e">
        <f t="shared" ref="C61" si="199">(C57+C58+C59+C60)*130+((C57+C58+C59+C60)*130*0.1)</f>
        <v>#REF!</v>
      </c>
      <c r="D61" s="12" t="e">
        <f t="shared" ref="D61" si="200">(D57+D58+D59+D60)*130+((D57+D58+D59+D60)*130*0.1)</f>
        <v>#REF!</v>
      </c>
      <c r="E61" s="12" t="e">
        <f t="shared" ref="E61" si="201">(E57+E58+E59+E60)*130+((E57+E58+E59+E60)*130*0.1)</f>
        <v>#REF!</v>
      </c>
      <c r="F61" s="12" t="e">
        <f t="shared" ref="F61" si="202">(F57+F58+F59+F60)*130+((F57+F58+F59+F60)*130*0.1)</f>
        <v>#REF!</v>
      </c>
      <c r="G61" s="12" t="e">
        <f t="shared" ref="G61" si="203">(G57+G58+G59+G60)*130+((G57+G58+G59+G60)*130*0.1)</f>
        <v>#REF!</v>
      </c>
      <c r="H61" s="12" t="e">
        <f t="shared" ref="H61" si="204">(H57+H58+H59+H60)*130+((H57+H58+H59+H60)*130*0.1)</f>
        <v>#REF!</v>
      </c>
      <c r="I61" s="12" t="e">
        <f t="shared" ref="I61" si="205">(I57+I58+I59+I60)*130+((I57+I58+I59+I60)*130*0.1)</f>
        <v>#REF!</v>
      </c>
      <c r="J61" s="12" t="e">
        <f t="shared" ref="J61" si="206">(J57+J58+J59+J60)*130+((J57+J58+J59+J60)*130*0.1)</f>
        <v>#REF!</v>
      </c>
      <c r="K61" s="12" t="e">
        <f t="shared" ref="K61" si="207">(K57+K58+K59+K60)*130+((K57+K58+K59+K60)*130*0.1)</f>
        <v>#REF!</v>
      </c>
      <c r="L61" s="12" t="e">
        <f t="shared" ref="L61" si="208">(L57+L58+L59+L60)*130+((L57+L58+L59+L60)*130*0.1)</f>
        <v>#REF!</v>
      </c>
      <c r="M61" s="12" t="e">
        <f t="shared" ref="M61" si="209">(M57+M58+M59+M60)*130+((M57+M58+M59+M60)*130*0.1)</f>
        <v>#REF!</v>
      </c>
      <c r="N61" s="12" t="e">
        <f t="shared" ref="N61" si="210">(N57+N58+N59+N60)*130+((N57+N58+N59+N60)*130*0.1)</f>
        <v>#REF!</v>
      </c>
      <c r="O61" s="12" t="e">
        <f t="shared" ref="O61" si="211">(O57+O58+O59+O60)*130+((O57+O58+O59+O60)*130*0.1)</f>
        <v>#REF!</v>
      </c>
      <c r="P61" s="12" t="e">
        <f t="shared" ref="P61" si="212">(P57+P58+P59+P60)*130+((P57+P58+P59+P60)*130*0.1)</f>
        <v>#REF!</v>
      </c>
      <c r="Q61" s="12" t="e">
        <f t="shared" ref="Q61" si="213">(Q57+Q58+Q59+Q60)*130+((Q57+Q58+Q59+Q60)*130*0.1)</f>
        <v>#REF!</v>
      </c>
      <c r="R61" s="12" t="e">
        <f t="shared" ref="R61" si="214">(R57+R58+R59+R60)*130+((R57+R58+R59+R60)*130*0.1)</f>
        <v>#REF!</v>
      </c>
      <c r="S61" s="12" t="e">
        <f t="shared" ref="S61" si="215">(S57+S58+S59+S60)*130+((S57+S58+S59+S60)*130*0.1)</f>
        <v>#REF!</v>
      </c>
      <c r="T61" s="12" t="e">
        <f t="shared" ref="T61" si="216">(T57+T58+T59+T60)*130+((T57+T58+T59+T60)*130*0.1)</f>
        <v>#REF!</v>
      </c>
      <c r="U61" s="12" t="e">
        <f t="shared" ref="U61" si="217">(U57+U58+U59+U60)*130+((U57+U58+U59+U60)*130*0.1)</f>
        <v>#REF!</v>
      </c>
      <c r="V61" s="12" t="e">
        <f t="shared" ref="V61" si="218">(V57+V58+V59+V60)*130+((V57+V58+V59+V60)*130*0.1)</f>
        <v>#REF!</v>
      </c>
      <c r="W61" s="12" t="e">
        <f t="shared" ref="W61" si="219">(W57+W58+W59+W60)*130+((W57+W58+W59+W60)*130*0.1)</f>
        <v>#REF!</v>
      </c>
      <c r="X61" s="12" t="e">
        <f t="shared" ref="X61" si="220">(X57+X58+X59+X60)*130+((X57+X58+X59+X60)*130*0.1)</f>
        <v>#REF!</v>
      </c>
      <c r="Y61" s="12" t="e">
        <f>(Y57+Y58+Y59+Y60)*130+((Y57+Y58+Y59+Y60)*130*0.1)</f>
        <v>#REF!</v>
      </c>
      <c r="Z61" s="12" t="e">
        <f t="shared" ref="Z61" si="221">(Z57+Z58+Z59+Z60)*130+((Z57+Z58+Z59+Z60)*130*0.1)</f>
        <v>#REF!</v>
      </c>
      <c r="AA61" s="12" t="e">
        <f t="shared" ref="AA61" si="222">(AA57+AA58+AA59+AA60)*130+((AA57+AA58+AA59+AA60)*130*0.1)</f>
        <v>#REF!</v>
      </c>
      <c r="AB61" s="12" t="e">
        <f t="shared" ref="AB61" si="223">(AB57+AB58+AB59+AB60)*130+((AB57+AB58+AB59+AB60)*130*0.1)</f>
        <v>#REF!</v>
      </c>
      <c r="AC61" s="12" t="e">
        <f t="shared" ref="AC61" si="224">(AC57+AC58+AC59+AC60)*130+((AC57+AC58+AC59+AC60)*130*0.1)</f>
        <v>#REF!</v>
      </c>
      <c r="AD61" s="12" t="e">
        <f>(AD57+AD58+AD59+AD60)*60+((AD57+AD58+AD59+AD60)*60*0.1)</f>
        <v>#REF!</v>
      </c>
      <c r="AE61" s="12" t="e">
        <f t="shared" ref="AE61" si="225">(AE57+AE58+AE59+AE60)*60+((AE57+AE58+AE59+AE60)*60*0.1)</f>
        <v>#REF!</v>
      </c>
      <c r="AF61" s="12" t="e">
        <f t="shared" ref="AF61" si="226">(AF57+AF58+AF59+AF60)*60+((AF57+AF58+AF59+AF60)*60*0.1)</f>
        <v>#REF!</v>
      </c>
    </row>
    <row r="62" spans="1:33" x14ac:dyDescent="0.25">
      <c r="A62" s="16">
        <v>30</v>
      </c>
      <c r="B62" s="12" t="e">
        <f>(B60)*352+B59*102</f>
        <v>#REF!</v>
      </c>
      <c r="C62" s="12" t="e">
        <f t="shared" ref="C62:Y62" si="227">(C60)*352+C59*102</f>
        <v>#REF!</v>
      </c>
      <c r="D62" s="12" t="e">
        <f t="shared" si="227"/>
        <v>#REF!</v>
      </c>
      <c r="E62" s="12" t="e">
        <f t="shared" si="227"/>
        <v>#REF!</v>
      </c>
      <c r="F62" s="12" t="e">
        <f t="shared" si="227"/>
        <v>#REF!</v>
      </c>
      <c r="G62" s="12" t="e">
        <f t="shared" si="227"/>
        <v>#REF!</v>
      </c>
      <c r="H62" s="12" t="e">
        <f t="shared" si="227"/>
        <v>#REF!</v>
      </c>
      <c r="I62" s="12" t="e">
        <f t="shared" si="227"/>
        <v>#REF!</v>
      </c>
      <c r="J62" s="12" t="e">
        <f t="shared" si="227"/>
        <v>#REF!</v>
      </c>
      <c r="K62" s="12" t="e">
        <f t="shared" si="227"/>
        <v>#REF!</v>
      </c>
      <c r="L62" s="12" t="e">
        <f t="shared" si="227"/>
        <v>#REF!</v>
      </c>
      <c r="M62" s="12" t="e">
        <f t="shared" si="227"/>
        <v>#REF!</v>
      </c>
      <c r="N62" s="12" t="e">
        <f t="shared" si="227"/>
        <v>#REF!</v>
      </c>
      <c r="O62" s="12" t="e">
        <f t="shared" si="227"/>
        <v>#REF!</v>
      </c>
      <c r="P62" s="12" t="e">
        <f t="shared" si="227"/>
        <v>#REF!</v>
      </c>
      <c r="Q62" s="12" t="e">
        <f t="shared" si="227"/>
        <v>#REF!</v>
      </c>
      <c r="R62" s="12" t="e">
        <f t="shared" si="227"/>
        <v>#REF!</v>
      </c>
      <c r="S62" s="12" t="e">
        <f t="shared" si="227"/>
        <v>#REF!</v>
      </c>
      <c r="T62" s="12" t="e">
        <f t="shared" si="227"/>
        <v>#REF!</v>
      </c>
      <c r="U62" s="12" t="e">
        <f t="shared" si="227"/>
        <v>#REF!</v>
      </c>
      <c r="V62" s="12" t="e">
        <f t="shared" si="227"/>
        <v>#REF!</v>
      </c>
      <c r="W62" s="12" t="e">
        <f t="shared" si="227"/>
        <v>#REF!</v>
      </c>
      <c r="X62" s="12" t="e">
        <f t="shared" si="227"/>
        <v>#REF!</v>
      </c>
      <c r="Y62" s="12" t="e">
        <f t="shared" si="227"/>
        <v>#REF!</v>
      </c>
      <c r="Z62" s="12" t="e">
        <f>(Z60)*470+Z59*205</f>
        <v>#REF!</v>
      </c>
      <c r="AA62" s="12" t="e">
        <f t="shared" ref="AA62:AB62" si="228">(AA60)*470+AA59*205</f>
        <v>#REF!</v>
      </c>
      <c r="AB62" s="12" t="e">
        <f t="shared" si="228"/>
        <v>#REF!</v>
      </c>
      <c r="AC62" s="12" t="e">
        <f t="shared" ref="AC62" si="229">(AC60)*250</f>
        <v>#REF!</v>
      </c>
      <c r="AD62" s="12" t="e">
        <f>(AD60)*130+AD59*70</f>
        <v>#REF!</v>
      </c>
      <c r="AE62" s="12" t="e">
        <f t="shared" ref="AE62:AF62" si="230">(AE60)*130+AE59*70</f>
        <v>#REF!</v>
      </c>
      <c r="AF62" s="12" t="e">
        <f t="shared" si="230"/>
        <v>#REF!</v>
      </c>
      <c r="AG62" s="12" t="e">
        <f t="shared" ref="AG62" si="231">(AG60)*60+AG59*70</f>
        <v>#REF!</v>
      </c>
    </row>
    <row r="63" spans="1:33" x14ac:dyDescent="0.25">
      <c r="A63" s="16" t="s">
        <v>60</v>
      </c>
      <c r="B63" s="12" t="e">
        <f>(B60)*400</f>
        <v>#REF!</v>
      </c>
      <c r="C63" s="12" t="e">
        <f t="shared" ref="C63:X63" si="232">(C60)*400</f>
        <v>#REF!</v>
      </c>
      <c r="D63" s="12" t="e">
        <f t="shared" si="232"/>
        <v>#REF!</v>
      </c>
      <c r="E63" s="12" t="e">
        <f t="shared" si="232"/>
        <v>#REF!</v>
      </c>
      <c r="F63" s="12" t="e">
        <f t="shared" si="232"/>
        <v>#REF!</v>
      </c>
      <c r="G63" s="12" t="e">
        <f t="shared" si="232"/>
        <v>#REF!</v>
      </c>
      <c r="H63" s="12" t="e">
        <f t="shared" si="232"/>
        <v>#REF!</v>
      </c>
      <c r="I63" s="12" t="e">
        <f t="shared" si="232"/>
        <v>#REF!</v>
      </c>
      <c r="J63" s="12" t="e">
        <f t="shared" si="232"/>
        <v>#REF!</v>
      </c>
      <c r="K63" s="12" t="e">
        <f t="shared" si="232"/>
        <v>#REF!</v>
      </c>
      <c r="L63" s="12" t="e">
        <f t="shared" si="232"/>
        <v>#REF!</v>
      </c>
      <c r="M63" s="12" t="e">
        <f t="shared" si="232"/>
        <v>#REF!</v>
      </c>
      <c r="N63" s="12" t="e">
        <f t="shared" si="232"/>
        <v>#REF!</v>
      </c>
      <c r="O63" s="12" t="e">
        <f t="shared" si="232"/>
        <v>#REF!</v>
      </c>
      <c r="P63" s="12" t="e">
        <f t="shared" si="232"/>
        <v>#REF!</v>
      </c>
      <c r="Q63" s="12" t="e">
        <f t="shared" si="232"/>
        <v>#REF!</v>
      </c>
      <c r="R63" s="12" t="e">
        <f t="shared" si="232"/>
        <v>#REF!</v>
      </c>
      <c r="S63" s="12" t="e">
        <f t="shared" si="232"/>
        <v>#REF!</v>
      </c>
      <c r="T63" s="12" t="e">
        <f t="shared" si="232"/>
        <v>#REF!</v>
      </c>
      <c r="U63" s="12" t="e">
        <f t="shared" si="232"/>
        <v>#REF!</v>
      </c>
      <c r="V63" s="12" t="e">
        <f t="shared" si="232"/>
        <v>#REF!</v>
      </c>
      <c r="W63" s="12" t="e">
        <f t="shared" si="232"/>
        <v>#REF!</v>
      </c>
      <c r="X63" s="12" t="e">
        <f t="shared" si="232"/>
        <v>#REF!</v>
      </c>
      <c r="Y63" s="12" t="e">
        <f t="shared" ref="Y63" si="233">(Y60)*502+Y59*102</f>
        <v>#REF!</v>
      </c>
      <c r="Z63" s="12" t="e">
        <f>(Z60)*175</f>
        <v>#REF!</v>
      </c>
      <c r="AA63" s="12" t="e">
        <f t="shared" ref="AA63:AC63" si="234">(AA60)*175</f>
        <v>#REF!</v>
      </c>
      <c r="AB63" s="12" t="e">
        <f t="shared" si="234"/>
        <v>#REF!</v>
      </c>
      <c r="AC63" s="12" t="e">
        <f t="shared" si="234"/>
        <v>#REF!</v>
      </c>
      <c r="AD63" s="12" t="e">
        <f>(AD60)*160</f>
        <v>#REF!</v>
      </c>
      <c r="AE63" s="12" t="e">
        <f t="shared" ref="AE63:AF63" si="235">(AE60)*160</f>
        <v>#REF!</v>
      </c>
      <c r="AF63" s="12" t="e">
        <f t="shared" si="235"/>
        <v>#REF!</v>
      </c>
      <c r="AG63" s="12" t="e">
        <f t="shared" ref="AG63" si="236">(AG60)*502+AG59*102</f>
        <v>#REF!</v>
      </c>
    </row>
    <row r="64" spans="1:33" x14ac:dyDescent="0.25">
      <c r="A64" s="16" t="s">
        <v>46</v>
      </c>
      <c r="B64" s="12" t="e">
        <f>B57+B58+B59+B60</f>
        <v>#REF!</v>
      </c>
      <c r="C64" s="12" t="e">
        <f t="shared" ref="C64:AF64" si="237">C57+C58+C59+C60</f>
        <v>#REF!</v>
      </c>
      <c r="D64" s="12" t="e">
        <f t="shared" si="237"/>
        <v>#REF!</v>
      </c>
      <c r="E64" s="12" t="e">
        <f t="shared" si="237"/>
        <v>#REF!</v>
      </c>
      <c r="F64" s="12" t="e">
        <f t="shared" si="237"/>
        <v>#REF!</v>
      </c>
      <c r="G64" s="12" t="e">
        <f t="shared" si="237"/>
        <v>#REF!</v>
      </c>
      <c r="H64" s="12" t="e">
        <f t="shared" si="237"/>
        <v>#REF!</v>
      </c>
      <c r="I64" s="12" t="e">
        <f t="shared" si="237"/>
        <v>#REF!</v>
      </c>
      <c r="J64" s="12" t="e">
        <f t="shared" si="237"/>
        <v>#REF!</v>
      </c>
      <c r="K64" s="12" t="e">
        <f t="shared" si="237"/>
        <v>#REF!</v>
      </c>
      <c r="L64" s="12" t="e">
        <f t="shared" si="237"/>
        <v>#REF!</v>
      </c>
      <c r="M64" s="12" t="e">
        <f t="shared" si="237"/>
        <v>#REF!</v>
      </c>
      <c r="N64" s="12" t="e">
        <f t="shared" si="237"/>
        <v>#REF!</v>
      </c>
      <c r="O64" s="12" t="e">
        <f t="shared" si="237"/>
        <v>#REF!</v>
      </c>
      <c r="P64" s="12" t="e">
        <f t="shared" si="237"/>
        <v>#REF!</v>
      </c>
      <c r="Q64" s="12" t="e">
        <f t="shared" si="237"/>
        <v>#REF!</v>
      </c>
      <c r="R64" s="12" t="e">
        <f t="shared" si="237"/>
        <v>#REF!</v>
      </c>
      <c r="S64" s="12" t="e">
        <f t="shared" si="237"/>
        <v>#REF!</v>
      </c>
      <c r="T64" s="12" t="e">
        <f t="shared" si="237"/>
        <v>#REF!</v>
      </c>
      <c r="U64" s="12" t="e">
        <f t="shared" si="237"/>
        <v>#REF!</v>
      </c>
      <c r="V64" s="12" t="e">
        <f t="shared" si="237"/>
        <v>#REF!</v>
      </c>
      <c r="W64" s="12" t="e">
        <f t="shared" si="237"/>
        <v>#REF!</v>
      </c>
      <c r="X64" s="12" t="e">
        <f t="shared" si="237"/>
        <v>#REF!</v>
      </c>
      <c r="Y64" s="12" t="e">
        <f t="shared" si="237"/>
        <v>#REF!</v>
      </c>
      <c r="Z64" s="12" t="e">
        <f t="shared" si="237"/>
        <v>#REF!</v>
      </c>
      <c r="AA64" s="12" t="e">
        <f t="shared" si="237"/>
        <v>#REF!</v>
      </c>
      <c r="AB64" s="12" t="e">
        <f t="shared" si="237"/>
        <v>#REF!</v>
      </c>
      <c r="AC64" s="12" t="e">
        <f t="shared" si="237"/>
        <v>#REF!</v>
      </c>
      <c r="AD64" s="12" t="e">
        <f t="shared" si="237"/>
        <v>#REF!</v>
      </c>
      <c r="AE64" s="12" t="e">
        <f t="shared" si="237"/>
        <v>#REF!</v>
      </c>
      <c r="AF64" s="12" t="e">
        <f t="shared" si="237"/>
        <v>#REF!</v>
      </c>
    </row>
    <row r="65" spans="1:33" x14ac:dyDescent="0.25">
      <c r="A65" t="s">
        <v>54</v>
      </c>
    </row>
    <row r="66" spans="1:33" hidden="1" x14ac:dyDescent="0.25">
      <c r="A66" s="3" t="s">
        <v>1</v>
      </c>
      <c r="B66" s="12" t="e">
        <f>SUMIF(Часы!#REF!,1)/1</f>
        <v>#REF!</v>
      </c>
      <c r="C66" s="12" t="e">
        <f>SUMIF(Часы!#REF!,1)/1</f>
        <v>#REF!</v>
      </c>
      <c r="D66" s="12" t="e">
        <f>SUMIF(Часы!#REF!,1)/1</f>
        <v>#REF!</v>
      </c>
      <c r="E66" s="12" t="e">
        <f>SUMIF(Часы!#REF!,1)/1</f>
        <v>#REF!</v>
      </c>
      <c r="F66" s="12" t="e">
        <f>SUMIF(Часы!#REF!,1)/1</f>
        <v>#REF!</v>
      </c>
      <c r="G66" s="12" t="e">
        <f>SUMIF(Часы!#REF!,1)/1</f>
        <v>#REF!</v>
      </c>
      <c r="H66" s="12" t="e">
        <f>SUMIF(Часы!#REF!,1)/1</f>
        <v>#REF!</v>
      </c>
      <c r="I66" s="12" t="e">
        <f>SUMIF(Часы!#REF!,1)/1</f>
        <v>#REF!</v>
      </c>
      <c r="J66" s="12" t="e">
        <f>SUMIF(Часы!#REF!,1)/1</f>
        <v>#REF!</v>
      </c>
      <c r="K66" s="12" t="e">
        <f>SUMIF(Часы!#REF!,1)/1</f>
        <v>#REF!</v>
      </c>
      <c r="L66" s="12" t="e">
        <f>SUMIF(Часы!#REF!,1)/1</f>
        <v>#REF!</v>
      </c>
      <c r="M66" s="12" t="e">
        <f>SUMIF(Часы!#REF!,1)/1</f>
        <v>#REF!</v>
      </c>
      <c r="N66" s="12" t="e">
        <f>SUMIF(Часы!#REF!,1)/1</f>
        <v>#REF!</v>
      </c>
      <c r="O66" s="12" t="e">
        <f>SUMIF(Часы!#REF!,1)/1</f>
        <v>#REF!</v>
      </c>
      <c r="P66" s="12" t="e">
        <f>SUMIF(Часы!#REF!,1)/1</f>
        <v>#REF!</v>
      </c>
      <c r="Q66" s="12" t="e">
        <f>SUMIF(Часы!#REF!,1)/1</f>
        <v>#REF!</v>
      </c>
      <c r="R66" s="12" t="e">
        <f>SUMIF(Часы!#REF!,1)/1</f>
        <v>#REF!</v>
      </c>
      <c r="S66" s="12" t="e">
        <f>SUMIF(Часы!#REF!,1)/1</f>
        <v>#REF!</v>
      </c>
      <c r="T66" s="12" t="e">
        <f>SUMIF(Часы!#REF!,1)/1</f>
        <v>#REF!</v>
      </c>
      <c r="U66" s="12" t="e">
        <f>SUMIF(Часы!#REF!,1)/1</f>
        <v>#REF!</v>
      </c>
      <c r="V66" s="12" t="e">
        <f>SUMIF(Часы!#REF!,1)/1</f>
        <v>#REF!</v>
      </c>
      <c r="W66" s="12" t="e">
        <f>SUMIF(Часы!#REF!,1)/1</f>
        <v>#REF!</v>
      </c>
      <c r="X66" s="12" t="e">
        <f>SUMIF(Часы!#REF!,1)/1</f>
        <v>#REF!</v>
      </c>
      <c r="Y66" s="12" t="e">
        <f>SUMIF(Часы!#REF!,1)/1</f>
        <v>#REF!</v>
      </c>
      <c r="Z66" s="12" t="e">
        <f>SUMIF(Часы!#REF!,1)/1</f>
        <v>#REF!</v>
      </c>
      <c r="AA66" s="12" t="e">
        <f>SUMIF(Часы!#REF!,1)/1</f>
        <v>#REF!</v>
      </c>
      <c r="AB66" s="12" t="e">
        <f>SUMIF(Часы!#REF!,1)/1</f>
        <v>#REF!</v>
      </c>
      <c r="AC66" s="12" t="e">
        <f>SUMIF(Часы!#REF!,1)/1</f>
        <v>#REF!</v>
      </c>
      <c r="AD66" s="12" t="e">
        <f>SUMIF(Часы!#REF!,1)/1</f>
        <v>#REF!</v>
      </c>
      <c r="AE66" s="12" t="e">
        <f>SUMIF(Часы!#REF!,1)/1</f>
        <v>#REF!</v>
      </c>
      <c r="AF66" s="12" t="e">
        <f>SUMIF(Часы!#REF!,1)/1</f>
        <v>#REF!</v>
      </c>
      <c r="AG66" s="9" t="e">
        <f>SUMIF(Часы!#REF!:Часы!#REF!,1)/1</f>
        <v>#REF!</v>
      </c>
    </row>
    <row r="67" spans="1:33" hidden="1" x14ac:dyDescent="0.25">
      <c r="A67" s="4" t="s">
        <v>2</v>
      </c>
      <c r="B67" s="12" t="e">
        <f>SUMIF(Часы!#REF!,2)/2</f>
        <v>#REF!</v>
      </c>
      <c r="C67" s="12" t="e">
        <f>SUMIF(Часы!#REF!,2)/2</f>
        <v>#REF!</v>
      </c>
      <c r="D67" s="12" t="e">
        <f>SUMIF(Часы!#REF!,2)/2</f>
        <v>#REF!</v>
      </c>
      <c r="E67" s="12" t="e">
        <f>SUMIF(Часы!#REF!,2)/2</f>
        <v>#REF!</v>
      </c>
      <c r="F67" s="12" t="e">
        <f>SUMIF(Часы!#REF!,2)/2</f>
        <v>#REF!</v>
      </c>
      <c r="G67" s="12" t="e">
        <f>SUMIF(Часы!#REF!,2)/2</f>
        <v>#REF!</v>
      </c>
      <c r="H67" s="12" t="e">
        <f>SUMIF(Часы!#REF!,2)/2</f>
        <v>#REF!</v>
      </c>
      <c r="I67" s="12" t="e">
        <f>SUMIF(Часы!#REF!,2)/2</f>
        <v>#REF!</v>
      </c>
      <c r="J67" s="12" t="e">
        <f>SUMIF(Часы!#REF!,2)/2</f>
        <v>#REF!</v>
      </c>
      <c r="K67" s="12" t="e">
        <f>SUMIF(Часы!#REF!,2)/2</f>
        <v>#REF!</v>
      </c>
      <c r="L67" s="12" t="e">
        <f>SUMIF(Часы!#REF!,2)/2</f>
        <v>#REF!</v>
      </c>
      <c r="M67" s="12" t="e">
        <f>SUMIF(Часы!#REF!,2)/2</f>
        <v>#REF!</v>
      </c>
      <c r="N67" s="12" t="e">
        <f>SUMIF(Часы!#REF!,2)/2</f>
        <v>#REF!</v>
      </c>
      <c r="O67" s="12" t="e">
        <f>SUMIF(Часы!#REF!,2)/2</f>
        <v>#REF!</v>
      </c>
      <c r="P67" s="12" t="e">
        <f>SUMIF(Часы!#REF!,2)/2</f>
        <v>#REF!</v>
      </c>
      <c r="Q67" s="12" t="e">
        <f>SUMIF(Часы!#REF!,2)/2</f>
        <v>#REF!</v>
      </c>
      <c r="R67" s="12" t="e">
        <f>SUMIF(Часы!#REF!,2)/2</f>
        <v>#REF!</v>
      </c>
      <c r="S67" s="12" t="e">
        <f>SUMIF(Часы!#REF!,2)/2</f>
        <v>#REF!</v>
      </c>
      <c r="T67" s="12" t="e">
        <f>SUMIF(Часы!#REF!,2)/2</f>
        <v>#REF!</v>
      </c>
      <c r="U67" s="12" t="e">
        <f>SUMIF(Часы!#REF!,2)/2</f>
        <v>#REF!</v>
      </c>
      <c r="V67" s="12" t="e">
        <f>SUMIF(Часы!#REF!,2)/2</f>
        <v>#REF!</v>
      </c>
      <c r="W67" s="12" t="e">
        <f>SUMIF(Часы!#REF!,2)/2</f>
        <v>#REF!</v>
      </c>
      <c r="X67" s="12" t="e">
        <f>SUMIF(Часы!#REF!,2)/2</f>
        <v>#REF!</v>
      </c>
      <c r="Y67" s="12" t="e">
        <f>SUMIF(Часы!#REF!,2)/2</f>
        <v>#REF!</v>
      </c>
      <c r="Z67" s="12" t="e">
        <f>SUMIF(Часы!#REF!,2)/2</f>
        <v>#REF!</v>
      </c>
      <c r="AA67" s="12" t="e">
        <f>SUMIF(Часы!#REF!,2)/2</f>
        <v>#REF!</v>
      </c>
      <c r="AB67" s="12" t="e">
        <f>SUMIF(Часы!#REF!,2)/2</f>
        <v>#REF!</v>
      </c>
      <c r="AC67" s="12" t="e">
        <f>SUMIF(Часы!#REF!,2)/2</f>
        <v>#REF!</v>
      </c>
      <c r="AD67" s="12" t="e">
        <f>SUMIF(Часы!#REF!,2)/2</f>
        <v>#REF!</v>
      </c>
      <c r="AE67" s="12" t="e">
        <f>SUMIF(Часы!#REF!,2)/2</f>
        <v>#REF!</v>
      </c>
      <c r="AF67" s="12" t="e">
        <f>SUMIF(Часы!#REF!,2)/2</f>
        <v>#REF!</v>
      </c>
      <c r="AG67" s="9" t="e">
        <f>SUMIF(Часы!#REF!:Часы!#REF!,2)/2</f>
        <v>#REF!</v>
      </c>
    </row>
    <row r="68" spans="1:33" hidden="1" x14ac:dyDescent="0.25">
      <c r="A68" s="2" t="s">
        <v>3</v>
      </c>
      <c r="B68" s="12" t="e">
        <f>SUMIF(Часы!#REF!,3)/3</f>
        <v>#REF!</v>
      </c>
      <c r="C68" s="12" t="e">
        <f>SUMIF(Часы!#REF!,3)/3</f>
        <v>#REF!</v>
      </c>
      <c r="D68" s="12" t="e">
        <f>SUMIF(Часы!#REF!,3)/3</f>
        <v>#REF!</v>
      </c>
      <c r="E68" s="12" t="e">
        <f>SUMIF(Часы!#REF!,3)/3</f>
        <v>#REF!</v>
      </c>
      <c r="F68" s="12" t="e">
        <f>SUMIF(Часы!#REF!,3)/3</f>
        <v>#REF!</v>
      </c>
      <c r="G68" s="12" t="e">
        <f>SUMIF(Часы!#REF!,3)/3</f>
        <v>#REF!</v>
      </c>
      <c r="H68" s="12" t="e">
        <f>SUMIF(Часы!#REF!,3)/3</f>
        <v>#REF!</v>
      </c>
      <c r="I68" s="12" t="e">
        <f>SUMIF(Часы!#REF!,3)/3</f>
        <v>#REF!</v>
      </c>
      <c r="J68" s="12" t="e">
        <f>SUMIF(Часы!#REF!,3)/3</f>
        <v>#REF!</v>
      </c>
      <c r="K68" s="12" t="e">
        <f>SUMIF(Часы!#REF!,3)/3</f>
        <v>#REF!</v>
      </c>
      <c r="L68" s="12" t="e">
        <f>SUMIF(Часы!#REF!,3)/3</f>
        <v>#REF!</v>
      </c>
      <c r="M68" s="12" t="e">
        <f>SUMIF(Часы!#REF!,3)/3</f>
        <v>#REF!</v>
      </c>
      <c r="N68" s="12" t="e">
        <f>SUMIF(Часы!#REF!,3)/3</f>
        <v>#REF!</v>
      </c>
      <c r="O68" s="12" t="e">
        <f>SUMIF(Часы!#REF!,3)/3</f>
        <v>#REF!</v>
      </c>
      <c r="P68" s="12" t="e">
        <f>SUMIF(Часы!#REF!,3)/3</f>
        <v>#REF!</v>
      </c>
      <c r="Q68" s="12" t="e">
        <f>SUMIF(Часы!#REF!,3)/3</f>
        <v>#REF!</v>
      </c>
      <c r="R68" s="12" t="e">
        <f>SUMIF(Часы!#REF!,3)/3</f>
        <v>#REF!</v>
      </c>
      <c r="S68" s="12" t="e">
        <f>SUMIF(Часы!#REF!,3)/3</f>
        <v>#REF!</v>
      </c>
      <c r="T68" s="12" t="e">
        <f>SUMIF(Часы!#REF!,3)/3</f>
        <v>#REF!</v>
      </c>
      <c r="U68" s="12" t="e">
        <f>SUMIF(Часы!#REF!,3)/3</f>
        <v>#REF!</v>
      </c>
      <c r="V68" s="12" t="e">
        <f>SUMIF(Часы!#REF!,3)/3</f>
        <v>#REF!</v>
      </c>
      <c r="W68" s="12" t="e">
        <f>SUMIF(Часы!#REF!,3)/3</f>
        <v>#REF!</v>
      </c>
      <c r="X68" s="12" t="e">
        <f>SUMIF(Часы!#REF!,3)/3</f>
        <v>#REF!</v>
      </c>
      <c r="Y68" s="12" t="e">
        <f>SUMIF(Часы!#REF!,3)/3</f>
        <v>#REF!</v>
      </c>
      <c r="Z68" s="12" t="e">
        <f>SUMIF(Часы!#REF!,3)/3</f>
        <v>#REF!</v>
      </c>
      <c r="AA68" s="12" t="e">
        <f>SUMIF(Часы!#REF!,3)/3</f>
        <v>#REF!</v>
      </c>
      <c r="AB68" s="12" t="e">
        <f>SUMIF(Часы!#REF!,3)/3</f>
        <v>#REF!</v>
      </c>
      <c r="AC68" s="12" t="e">
        <f>SUMIF(Часы!#REF!,3)/3</f>
        <v>#REF!</v>
      </c>
      <c r="AD68" s="12" t="e">
        <f>SUMIF(Часы!#REF!,3)/3</f>
        <v>#REF!</v>
      </c>
      <c r="AE68" s="12" t="e">
        <f>SUMIF(Часы!#REF!,3)/3</f>
        <v>#REF!</v>
      </c>
      <c r="AF68" s="12" t="e">
        <f>SUMIF(Часы!#REF!,3)/3</f>
        <v>#REF!</v>
      </c>
      <c r="AG68" s="9" t="e">
        <f>SUMIF(Часы!#REF!:Часы!#REF!,3)/3</f>
        <v>#REF!</v>
      </c>
    </row>
    <row r="69" spans="1:33" hidden="1" x14ac:dyDescent="0.25">
      <c r="A69" s="5" t="s">
        <v>4</v>
      </c>
      <c r="B69" s="12" t="e">
        <f>SUMIF(Часы!#REF!,4)/4</f>
        <v>#REF!</v>
      </c>
      <c r="C69" s="12" t="e">
        <f>SUMIF(Часы!#REF!,4)/4</f>
        <v>#REF!</v>
      </c>
      <c r="D69" s="12" t="e">
        <f>SUMIF(Часы!#REF!,4)/4</f>
        <v>#REF!</v>
      </c>
      <c r="E69" s="12" t="e">
        <f>SUMIF(Часы!#REF!,4)/4</f>
        <v>#REF!</v>
      </c>
      <c r="F69" s="12" t="e">
        <f>SUMIF(Часы!#REF!,4)/4</f>
        <v>#REF!</v>
      </c>
      <c r="G69" s="12" t="e">
        <f>SUMIF(Часы!#REF!,4)/4</f>
        <v>#REF!</v>
      </c>
      <c r="H69" s="12" t="e">
        <f>SUMIF(Часы!#REF!,4)/4</f>
        <v>#REF!</v>
      </c>
      <c r="I69" s="12" t="e">
        <f>SUMIF(Часы!#REF!,4)/4</f>
        <v>#REF!</v>
      </c>
      <c r="J69" s="12" t="e">
        <f>SUMIF(Часы!#REF!,4)/4</f>
        <v>#REF!</v>
      </c>
      <c r="K69" s="12" t="e">
        <f>SUMIF(Часы!#REF!,4)/4</f>
        <v>#REF!</v>
      </c>
      <c r="L69" s="12" t="e">
        <f>SUMIF(Часы!#REF!,4)/4</f>
        <v>#REF!</v>
      </c>
      <c r="M69" s="12" t="e">
        <f>SUMIF(Часы!#REF!,4)/4</f>
        <v>#REF!</v>
      </c>
      <c r="N69" s="12" t="e">
        <f>SUMIF(Часы!#REF!,4)/4</f>
        <v>#REF!</v>
      </c>
      <c r="O69" s="12" t="e">
        <f>SUMIF(Часы!#REF!,4)/4</f>
        <v>#REF!</v>
      </c>
      <c r="P69" s="12" t="e">
        <f>SUMIF(Часы!#REF!,4)/4</f>
        <v>#REF!</v>
      </c>
      <c r="Q69" s="12" t="e">
        <f>SUMIF(Часы!#REF!,4)/4</f>
        <v>#REF!</v>
      </c>
      <c r="R69" s="12" t="e">
        <f>SUMIF(Часы!#REF!,4)/4</f>
        <v>#REF!</v>
      </c>
      <c r="S69" s="12" t="e">
        <f>SUMIF(Часы!#REF!,4)/4</f>
        <v>#REF!</v>
      </c>
      <c r="T69" s="12" t="e">
        <f>SUMIF(Часы!#REF!,4)/4</f>
        <v>#REF!</v>
      </c>
      <c r="U69" s="12" t="e">
        <f>SUMIF(Часы!#REF!,4)/4</f>
        <v>#REF!</v>
      </c>
      <c r="V69" s="12" t="e">
        <f>SUMIF(Часы!#REF!,4)/4</f>
        <v>#REF!</v>
      </c>
      <c r="W69" s="12" t="e">
        <f>SUMIF(Часы!#REF!,4)/4</f>
        <v>#REF!</v>
      </c>
      <c r="X69" s="12" t="e">
        <f>SUMIF(Часы!#REF!,4)/4</f>
        <v>#REF!</v>
      </c>
      <c r="Y69" s="12" t="e">
        <f>SUMIF(Часы!#REF!,4)/4</f>
        <v>#REF!</v>
      </c>
      <c r="Z69" s="12" t="e">
        <f>SUMIF(Часы!#REF!,4)/4</f>
        <v>#REF!</v>
      </c>
      <c r="AA69" s="12" t="e">
        <f>SUMIF(Часы!#REF!,4)/4</f>
        <v>#REF!</v>
      </c>
      <c r="AB69" s="12" t="e">
        <f>SUMIF(Часы!#REF!,4)/4</f>
        <v>#REF!</v>
      </c>
      <c r="AC69" s="12" t="e">
        <f>SUMIF(Часы!#REF!,4)/4</f>
        <v>#REF!</v>
      </c>
      <c r="AD69" s="12" t="e">
        <f>SUMIF(Часы!#REF!,4)/4</f>
        <v>#REF!</v>
      </c>
      <c r="AE69" s="12" t="e">
        <f>SUMIF(Часы!#REF!,4)/4</f>
        <v>#REF!</v>
      </c>
      <c r="AF69" s="12" t="e">
        <f>SUMIF(Часы!#REF!,4)/4</f>
        <v>#REF!</v>
      </c>
      <c r="AG69" s="9" t="e">
        <f>SUMIF(Часы!#REF!:Часы!#REF!,4)/4</f>
        <v>#REF!</v>
      </c>
    </row>
    <row r="70" spans="1:33" x14ac:dyDescent="0.25">
      <c r="A70" s="16" t="s">
        <v>61</v>
      </c>
      <c r="B70" s="12" t="e">
        <f>(B66+B67+B68+B69)*130+((B66+B67+B68+B69)*130*0.1)</f>
        <v>#REF!</v>
      </c>
      <c r="C70" s="12" t="e">
        <f t="shared" ref="C70" si="238">(C66+C67+C68+C69)*130+((C66+C67+C68+C69)*130*0.1)</f>
        <v>#REF!</v>
      </c>
      <c r="D70" s="12" t="e">
        <f t="shared" ref="D70" si="239">(D66+D67+D68+D69)*130+((D66+D67+D68+D69)*130*0.1)</f>
        <v>#REF!</v>
      </c>
      <c r="E70" s="12" t="e">
        <f t="shared" ref="E70" si="240">(E66+E67+E68+E69)*130+((E66+E67+E68+E69)*130*0.1)</f>
        <v>#REF!</v>
      </c>
      <c r="F70" s="12" t="e">
        <f t="shared" ref="F70" si="241">(F66+F67+F68+F69)*130+((F66+F67+F68+F69)*130*0.1)</f>
        <v>#REF!</v>
      </c>
      <c r="G70" s="12" t="e">
        <f t="shared" ref="G70" si="242">(G66+G67+G68+G69)*130+((G66+G67+G68+G69)*130*0.1)</f>
        <v>#REF!</v>
      </c>
      <c r="H70" s="12" t="e">
        <f t="shared" ref="H70" si="243">(H66+H67+H68+H69)*130+((H66+H67+H68+H69)*130*0.1)</f>
        <v>#REF!</v>
      </c>
      <c r="I70" s="12" t="e">
        <f t="shared" ref="I70" si="244">(I66+I67+I68+I69)*130+((I66+I67+I68+I69)*130*0.1)</f>
        <v>#REF!</v>
      </c>
      <c r="J70" s="12" t="e">
        <f t="shared" ref="J70" si="245">(J66+J67+J68+J69)*130+((J66+J67+J68+J69)*130*0.1)</f>
        <v>#REF!</v>
      </c>
      <c r="K70" s="12" t="e">
        <f t="shared" ref="K70" si="246">(K66+K67+K68+K69)*130+((K66+K67+K68+K69)*130*0.1)</f>
        <v>#REF!</v>
      </c>
      <c r="L70" s="12" t="e">
        <f t="shared" ref="L70" si="247">(L66+L67+L68+L69)*130+((L66+L67+L68+L69)*130*0.1)</f>
        <v>#REF!</v>
      </c>
      <c r="M70" s="12" t="e">
        <f t="shared" ref="M70" si="248">(M66+M67+M68+M69)*130+((M66+M67+M68+M69)*130*0.1)</f>
        <v>#REF!</v>
      </c>
      <c r="N70" s="12" t="e">
        <f t="shared" ref="N70" si="249">(N66+N67+N68+N69)*130+((N66+N67+N68+N69)*130*0.1)</f>
        <v>#REF!</v>
      </c>
      <c r="O70" s="12" t="e">
        <f t="shared" ref="O70" si="250">(O66+O67+O68+O69)*130+((O66+O67+O68+O69)*130*0.1)</f>
        <v>#REF!</v>
      </c>
      <c r="P70" s="12" t="e">
        <f t="shared" ref="P70" si="251">(P66+P67+P68+P69)*130+((P66+P67+P68+P69)*130*0.1)</f>
        <v>#REF!</v>
      </c>
      <c r="Q70" s="12" t="e">
        <f t="shared" ref="Q70" si="252">(Q66+Q67+Q68+Q69)*130+((Q66+Q67+Q68+Q69)*130*0.1)</f>
        <v>#REF!</v>
      </c>
      <c r="R70" s="12" t="e">
        <f t="shared" ref="R70" si="253">(R66+R67+R68+R69)*130+((R66+R67+R68+R69)*130*0.1)</f>
        <v>#REF!</v>
      </c>
      <c r="S70" s="12" t="e">
        <f t="shared" ref="S70" si="254">(S66+S67+S68+S69)*130+((S66+S67+S68+S69)*130*0.1)</f>
        <v>#REF!</v>
      </c>
      <c r="T70" s="12" t="e">
        <f t="shared" ref="T70" si="255">(T66+T67+T68+T69)*130+((T66+T67+T68+T69)*130*0.1)</f>
        <v>#REF!</v>
      </c>
      <c r="U70" s="12" t="e">
        <f t="shared" ref="U70" si="256">(U66+U67+U68+U69)*130+((U66+U67+U68+U69)*130*0.1)</f>
        <v>#REF!</v>
      </c>
      <c r="V70" s="12" t="e">
        <f t="shared" ref="V70" si="257">(V66+V67+V68+V69)*130+((V66+V67+V68+V69)*130*0.1)</f>
        <v>#REF!</v>
      </c>
      <c r="W70" s="12" t="e">
        <f t="shared" ref="W70" si="258">(W66+W67+W68+W69)*130+((W66+W67+W68+W69)*130*0.1)</f>
        <v>#REF!</v>
      </c>
      <c r="X70" s="12" t="e">
        <f t="shared" ref="X70" si="259">(X66+X67+X68+X69)*130+((X66+X67+X68+X69)*130*0.1)</f>
        <v>#REF!</v>
      </c>
      <c r="Y70" s="12" t="e">
        <f>(Y66+Y67+Y68+Y69)*130+((Y66+Y67+Y68+Y69)*130*0.1)</f>
        <v>#REF!</v>
      </c>
      <c r="Z70" s="12" t="e">
        <f t="shared" ref="Z70" si="260">(Z66+Z67+Z68+Z69)*130+((Z66+Z67+Z68+Z69)*130*0.1)</f>
        <v>#REF!</v>
      </c>
      <c r="AA70" s="12" t="e">
        <f t="shared" ref="AA70" si="261">(AA66+AA67+AA68+AA69)*130+((AA66+AA67+AA68+AA69)*130*0.1)</f>
        <v>#REF!</v>
      </c>
      <c r="AB70" s="12" t="e">
        <f t="shared" ref="AB70" si="262">(AB66+AB67+AB68+AB69)*130+((AB66+AB67+AB68+AB69)*130*0.1)</f>
        <v>#REF!</v>
      </c>
      <c r="AC70" s="12" t="e">
        <f t="shared" ref="AC70" si="263">(AC66+AC67+AC68+AC69)*130+((AC66+AC67+AC68+AC69)*130*0.1)</f>
        <v>#REF!</v>
      </c>
      <c r="AD70" s="12" t="e">
        <f>(AD66+AD67+AD68+AD69)*60+((AD66+AD67+AD68+AD69)*60*0.1)</f>
        <v>#REF!</v>
      </c>
      <c r="AE70" s="12" t="e">
        <f t="shared" ref="AE70" si="264">(AE66+AE67+AE68+AE69)*60+((AE66+AE67+AE68+AE69)*60*0.1)</f>
        <v>#REF!</v>
      </c>
      <c r="AF70" s="12" t="e">
        <f t="shared" ref="AF70" si="265">(AF66+AF67+AF68+AF69)*60+((AF66+AF67+AF68+AF69)*60*0.1)</f>
        <v>#REF!</v>
      </c>
    </row>
    <row r="71" spans="1:33" x14ac:dyDescent="0.25">
      <c r="A71" s="16">
        <v>30</v>
      </c>
      <c r="B71" s="12" t="e">
        <f>(B69)*352+B68*102</f>
        <v>#REF!</v>
      </c>
      <c r="C71" s="12" t="e">
        <f t="shared" ref="C71:Y71" si="266">(C69)*352+C68*102</f>
        <v>#REF!</v>
      </c>
      <c r="D71" s="12" t="e">
        <f t="shared" si="266"/>
        <v>#REF!</v>
      </c>
      <c r="E71" s="12" t="e">
        <f t="shared" si="266"/>
        <v>#REF!</v>
      </c>
      <c r="F71" s="12" t="e">
        <f t="shared" si="266"/>
        <v>#REF!</v>
      </c>
      <c r="G71" s="12" t="e">
        <f t="shared" si="266"/>
        <v>#REF!</v>
      </c>
      <c r="H71" s="12" t="e">
        <f t="shared" si="266"/>
        <v>#REF!</v>
      </c>
      <c r="I71" s="12" t="e">
        <f t="shared" si="266"/>
        <v>#REF!</v>
      </c>
      <c r="J71" s="12" t="e">
        <f t="shared" si="266"/>
        <v>#REF!</v>
      </c>
      <c r="K71" s="12" t="e">
        <f t="shared" si="266"/>
        <v>#REF!</v>
      </c>
      <c r="L71" s="12" t="e">
        <f t="shared" si="266"/>
        <v>#REF!</v>
      </c>
      <c r="M71" s="12" t="e">
        <f t="shared" si="266"/>
        <v>#REF!</v>
      </c>
      <c r="N71" s="12" t="e">
        <f t="shared" si="266"/>
        <v>#REF!</v>
      </c>
      <c r="O71" s="12" t="e">
        <f t="shared" si="266"/>
        <v>#REF!</v>
      </c>
      <c r="P71" s="12" t="e">
        <f t="shared" si="266"/>
        <v>#REF!</v>
      </c>
      <c r="Q71" s="12" t="e">
        <f t="shared" si="266"/>
        <v>#REF!</v>
      </c>
      <c r="R71" s="12" t="e">
        <f t="shared" si="266"/>
        <v>#REF!</v>
      </c>
      <c r="S71" s="12" t="e">
        <f t="shared" si="266"/>
        <v>#REF!</v>
      </c>
      <c r="T71" s="12" t="e">
        <f t="shared" si="266"/>
        <v>#REF!</v>
      </c>
      <c r="U71" s="12" t="e">
        <f t="shared" si="266"/>
        <v>#REF!</v>
      </c>
      <c r="V71" s="12" t="e">
        <f t="shared" si="266"/>
        <v>#REF!</v>
      </c>
      <c r="W71" s="12" t="e">
        <f t="shared" si="266"/>
        <v>#REF!</v>
      </c>
      <c r="X71" s="12" t="e">
        <f t="shared" si="266"/>
        <v>#REF!</v>
      </c>
      <c r="Y71" s="12" t="e">
        <f t="shared" si="266"/>
        <v>#REF!</v>
      </c>
      <c r="Z71" s="12" t="e">
        <f>(Z69)*470+Z68*205</f>
        <v>#REF!</v>
      </c>
      <c r="AA71" s="12" t="e">
        <f t="shared" ref="AA71:AB71" si="267">(AA69)*470+AA68*205</f>
        <v>#REF!</v>
      </c>
      <c r="AB71" s="12" t="e">
        <f t="shared" si="267"/>
        <v>#REF!</v>
      </c>
      <c r="AC71" s="12" t="e">
        <f t="shared" ref="AC71" si="268">(AC69)*250</f>
        <v>#REF!</v>
      </c>
      <c r="AD71" s="12" t="e">
        <f>(AD69)*130+AD68*70</f>
        <v>#REF!</v>
      </c>
      <c r="AE71" s="12" t="e">
        <f t="shared" ref="AE71:AF71" si="269">(AE69)*130+AE68*70</f>
        <v>#REF!</v>
      </c>
      <c r="AF71" s="12" t="e">
        <f t="shared" si="269"/>
        <v>#REF!</v>
      </c>
      <c r="AG71" s="12" t="e">
        <f t="shared" ref="AG71" si="270">(AG69)*60+AG68*70</f>
        <v>#REF!</v>
      </c>
    </row>
    <row r="72" spans="1:33" x14ac:dyDescent="0.25">
      <c r="A72" s="16" t="s">
        <v>60</v>
      </c>
      <c r="B72" s="12" t="e">
        <f>(B69)*400</f>
        <v>#REF!</v>
      </c>
      <c r="C72" s="12" t="e">
        <f t="shared" ref="C72:X72" si="271">(C69)*400</f>
        <v>#REF!</v>
      </c>
      <c r="D72" s="12" t="e">
        <f t="shared" si="271"/>
        <v>#REF!</v>
      </c>
      <c r="E72" s="12" t="e">
        <f t="shared" si="271"/>
        <v>#REF!</v>
      </c>
      <c r="F72" s="12" t="e">
        <f t="shared" si="271"/>
        <v>#REF!</v>
      </c>
      <c r="G72" s="12" t="e">
        <f t="shared" si="271"/>
        <v>#REF!</v>
      </c>
      <c r="H72" s="12" t="e">
        <f t="shared" si="271"/>
        <v>#REF!</v>
      </c>
      <c r="I72" s="12" t="e">
        <f t="shared" si="271"/>
        <v>#REF!</v>
      </c>
      <c r="J72" s="12" t="e">
        <f t="shared" si="271"/>
        <v>#REF!</v>
      </c>
      <c r="K72" s="12" t="e">
        <f t="shared" si="271"/>
        <v>#REF!</v>
      </c>
      <c r="L72" s="12" t="e">
        <f t="shared" si="271"/>
        <v>#REF!</v>
      </c>
      <c r="M72" s="12" t="e">
        <f t="shared" si="271"/>
        <v>#REF!</v>
      </c>
      <c r="N72" s="12" t="e">
        <f t="shared" si="271"/>
        <v>#REF!</v>
      </c>
      <c r="O72" s="12" t="e">
        <f t="shared" si="271"/>
        <v>#REF!</v>
      </c>
      <c r="P72" s="12" t="e">
        <f t="shared" si="271"/>
        <v>#REF!</v>
      </c>
      <c r="Q72" s="12" t="e">
        <f t="shared" si="271"/>
        <v>#REF!</v>
      </c>
      <c r="R72" s="12" t="e">
        <f t="shared" si="271"/>
        <v>#REF!</v>
      </c>
      <c r="S72" s="12" t="e">
        <f t="shared" si="271"/>
        <v>#REF!</v>
      </c>
      <c r="T72" s="12" t="e">
        <f t="shared" si="271"/>
        <v>#REF!</v>
      </c>
      <c r="U72" s="12" t="e">
        <f t="shared" si="271"/>
        <v>#REF!</v>
      </c>
      <c r="V72" s="12" t="e">
        <f t="shared" si="271"/>
        <v>#REF!</v>
      </c>
      <c r="W72" s="12" t="e">
        <f t="shared" si="271"/>
        <v>#REF!</v>
      </c>
      <c r="X72" s="12" t="e">
        <f t="shared" si="271"/>
        <v>#REF!</v>
      </c>
      <c r="Y72" s="12" t="e">
        <f t="shared" ref="Y72" si="272">(Y69)*502+Y68*102</f>
        <v>#REF!</v>
      </c>
      <c r="Z72" s="12" t="e">
        <f>(Z69)*175</f>
        <v>#REF!</v>
      </c>
      <c r="AA72" s="12" t="e">
        <f t="shared" ref="AA72:AC72" si="273">(AA69)*175</f>
        <v>#REF!</v>
      </c>
      <c r="AB72" s="12" t="e">
        <f t="shared" si="273"/>
        <v>#REF!</v>
      </c>
      <c r="AC72" s="12" t="e">
        <f t="shared" si="273"/>
        <v>#REF!</v>
      </c>
      <c r="AD72" s="12" t="e">
        <f>(AD69)*160</f>
        <v>#REF!</v>
      </c>
      <c r="AE72" s="12" t="e">
        <f t="shared" ref="AE72:AF72" si="274">(AE69)*160</f>
        <v>#REF!</v>
      </c>
      <c r="AF72" s="12" t="e">
        <f t="shared" si="274"/>
        <v>#REF!</v>
      </c>
      <c r="AG72" s="12" t="e">
        <f t="shared" ref="AG72" si="275">(AG69)*502+AG68*102</f>
        <v>#REF!</v>
      </c>
    </row>
    <row r="73" spans="1:33" x14ac:dyDescent="0.25">
      <c r="A73" s="16" t="s">
        <v>46</v>
      </c>
      <c r="B73" s="12" t="e">
        <f>B66+B67+B68+B69</f>
        <v>#REF!</v>
      </c>
      <c r="C73" s="12" t="e">
        <f t="shared" ref="C73:AF73" si="276">C66+C67+C68+C69</f>
        <v>#REF!</v>
      </c>
      <c r="D73" s="12" t="e">
        <f t="shared" si="276"/>
        <v>#REF!</v>
      </c>
      <c r="E73" s="12" t="e">
        <f t="shared" si="276"/>
        <v>#REF!</v>
      </c>
      <c r="F73" s="12" t="e">
        <f t="shared" si="276"/>
        <v>#REF!</v>
      </c>
      <c r="G73" s="12" t="e">
        <f t="shared" si="276"/>
        <v>#REF!</v>
      </c>
      <c r="H73" s="12" t="e">
        <f t="shared" si="276"/>
        <v>#REF!</v>
      </c>
      <c r="I73" s="12" t="e">
        <f t="shared" si="276"/>
        <v>#REF!</v>
      </c>
      <c r="J73" s="12" t="e">
        <f t="shared" si="276"/>
        <v>#REF!</v>
      </c>
      <c r="K73" s="12" t="e">
        <f t="shared" si="276"/>
        <v>#REF!</v>
      </c>
      <c r="L73" s="12" t="e">
        <f t="shared" si="276"/>
        <v>#REF!</v>
      </c>
      <c r="M73" s="12" t="e">
        <f t="shared" si="276"/>
        <v>#REF!</v>
      </c>
      <c r="N73" s="12" t="e">
        <f t="shared" si="276"/>
        <v>#REF!</v>
      </c>
      <c r="O73" s="12" t="e">
        <f t="shared" si="276"/>
        <v>#REF!</v>
      </c>
      <c r="P73" s="12" t="e">
        <f t="shared" si="276"/>
        <v>#REF!</v>
      </c>
      <c r="Q73" s="12" t="e">
        <f t="shared" si="276"/>
        <v>#REF!</v>
      </c>
      <c r="R73" s="12" t="e">
        <f t="shared" si="276"/>
        <v>#REF!</v>
      </c>
      <c r="S73" s="12" t="e">
        <f t="shared" si="276"/>
        <v>#REF!</v>
      </c>
      <c r="T73" s="12" t="e">
        <f t="shared" si="276"/>
        <v>#REF!</v>
      </c>
      <c r="U73" s="12" t="e">
        <f t="shared" si="276"/>
        <v>#REF!</v>
      </c>
      <c r="V73" s="12" t="e">
        <f t="shared" si="276"/>
        <v>#REF!</v>
      </c>
      <c r="W73" s="12" t="e">
        <f t="shared" si="276"/>
        <v>#REF!</v>
      </c>
      <c r="X73" s="12" t="e">
        <f t="shared" si="276"/>
        <v>#REF!</v>
      </c>
      <c r="Y73" s="12" t="e">
        <f t="shared" si="276"/>
        <v>#REF!</v>
      </c>
      <c r="Z73" s="12" t="e">
        <f t="shared" si="276"/>
        <v>#REF!</v>
      </c>
      <c r="AA73" s="12" t="e">
        <f t="shared" si="276"/>
        <v>#REF!</v>
      </c>
      <c r="AB73" s="12" t="e">
        <f t="shared" si="276"/>
        <v>#REF!</v>
      </c>
      <c r="AC73" s="12" t="e">
        <f t="shared" si="276"/>
        <v>#REF!</v>
      </c>
      <c r="AD73" s="12" t="e">
        <f t="shared" si="276"/>
        <v>#REF!</v>
      </c>
      <c r="AE73" s="12" t="e">
        <f t="shared" si="276"/>
        <v>#REF!</v>
      </c>
      <c r="AF73" s="12" t="e">
        <f t="shared" si="276"/>
        <v>#REF!</v>
      </c>
    </row>
    <row r="74" spans="1:33" x14ac:dyDescent="0.25">
      <c r="A74" t="s">
        <v>55</v>
      </c>
    </row>
    <row r="75" spans="1:33" hidden="1" x14ac:dyDescent="0.25">
      <c r="A75" s="3" t="s">
        <v>1</v>
      </c>
      <c r="B75" s="12" t="e">
        <f>SUMIF(Часы!#REF!,1)/1</f>
        <v>#REF!</v>
      </c>
      <c r="C75" s="12" t="e">
        <f>SUMIF(Часы!#REF!,1)/1</f>
        <v>#REF!</v>
      </c>
      <c r="D75" s="12" t="e">
        <f>SUMIF(Часы!#REF!,1)/1</f>
        <v>#REF!</v>
      </c>
      <c r="E75" s="12" t="e">
        <f>SUMIF(Часы!#REF!,1)/1</f>
        <v>#REF!</v>
      </c>
      <c r="F75" s="12" t="e">
        <f>SUMIF(Часы!#REF!,1)/1</f>
        <v>#REF!</v>
      </c>
      <c r="G75" s="12" t="e">
        <f>SUMIF(Часы!#REF!,1)/1</f>
        <v>#REF!</v>
      </c>
      <c r="H75" s="12" t="e">
        <f>SUMIF(Часы!#REF!,1)/1</f>
        <v>#REF!</v>
      </c>
      <c r="I75" s="12" t="e">
        <f>SUMIF(Часы!#REF!,1)/1</f>
        <v>#REF!</v>
      </c>
      <c r="J75" s="12" t="e">
        <f>SUMIF(Часы!#REF!,1)/1</f>
        <v>#REF!</v>
      </c>
      <c r="K75" s="12" t="e">
        <f>SUMIF(Часы!#REF!,1)/1</f>
        <v>#REF!</v>
      </c>
      <c r="L75" s="12" t="e">
        <f>SUMIF(Часы!#REF!,1)/1</f>
        <v>#REF!</v>
      </c>
      <c r="M75" s="12" t="e">
        <f>SUMIF(Часы!#REF!,1)/1</f>
        <v>#REF!</v>
      </c>
      <c r="N75" s="12" t="e">
        <f>SUMIF(Часы!#REF!,1)/1</f>
        <v>#REF!</v>
      </c>
      <c r="O75" s="12" t="e">
        <f>SUMIF(Часы!#REF!,1)/1</f>
        <v>#REF!</v>
      </c>
      <c r="P75" s="12" t="e">
        <f>SUMIF(Часы!#REF!,1)/1</f>
        <v>#REF!</v>
      </c>
      <c r="Q75" s="12" t="e">
        <f>SUMIF(Часы!#REF!,1)/1</f>
        <v>#REF!</v>
      </c>
      <c r="R75" s="12" t="e">
        <f>SUMIF(Часы!#REF!,1)/1</f>
        <v>#REF!</v>
      </c>
      <c r="S75" s="12" t="e">
        <f>SUMIF(Часы!#REF!,1)/1</f>
        <v>#REF!</v>
      </c>
      <c r="T75" s="12" t="e">
        <f>SUMIF(Часы!#REF!,1)/1</f>
        <v>#REF!</v>
      </c>
      <c r="U75" s="12" t="e">
        <f>SUMIF(Часы!#REF!,1)/1</f>
        <v>#REF!</v>
      </c>
      <c r="V75" s="12" t="e">
        <f>SUMIF(Часы!#REF!,1)/1</f>
        <v>#REF!</v>
      </c>
      <c r="W75" s="12" t="e">
        <f>SUMIF(Часы!#REF!,1)/1</f>
        <v>#REF!</v>
      </c>
      <c r="X75" s="12" t="e">
        <f>SUMIF(Часы!#REF!,1)/1</f>
        <v>#REF!</v>
      </c>
      <c r="Y75" s="12" t="e">
        <f>SUMIF(Часы!#REF!,1)/1</f>
        <v>#REF!</v>
      </c>
      <c r="Z75" s="12" t="e">
        <f>SUMIF(Часы!#REF!,1)/1</f>
        <v>#REF!</v>
      </c>
      <c r="AA75" s="12" t="e">
        <f>SUMIF(Часы!#REF!,1)/1</f>
        <v>#REF!</v>
      </c>
      <c r="AB75" s="12" t="e">
        <f>SUMIF(Часы!#REF!,1)/1</f>
        <v>#REF!</v>
      </c>
      <c r="AC75" s="12" t="e">
        <f>SUMIF(Часы!#REF!,1)/1</f>
        <v>#REF!</v>
      </c>
      <c r="AD75" s="12" t="e">
        <f>SUMIF(Часы!#REF!,1)/1</f>
        <v>#REF!</v>
      </c>
      <c r="AE75" s="12" t="e">
        <f>SUMIF(Часы!#REF!,1)/1</f>
        <v>#REF!</v>
      </c>
      <c r="AF75" s="12" t="e">
        <f>SUMIF(Часы!#REF!,1)/1</f>
        <v>#REF!</v>
      </c>
      <c r="AG75" s="9" t="e">
        <f>SUMIF(Часы!#REF!:Часы!#REF!,1)/1</f>
        <v>#REF!</v>
      </c>
    </row>
    <row r="76" spans="1:33" hidden="1" x14ac:dyDescent="0.25">
      <c r="A76" s="4" t="s">
        <v>2</v>
      </c>
      <c r="B76" s="12" t="e">
        <f>SUMIF(Часы!#REF!,2)/2</f>
        <v>#REF!</v>
      </c>
      <c r="C76" s="12" t="e">
        <f>SUMIF(Часы!#REF!,2)/2</f>
        <v>#REF!</v>
      </c>
      <c r="D76" s="12" t="e">
        <f>SUMIF(Часы!#REF!,2)/2</f>
        <v>#REF!</v>
      </c>
      <c r="E76" s="12" t="e">
        <f>SUMIF(Часы!#REF!,2)/2</f>
        <v>#REF!</v>
      </c>
      <c r="F76" s="12" t="e">
        <f>SUMIF(Часы!#REF!,2)/2</f>
        <v>#REF!</v>
      </c>
      <c r="G76" s="12" t="e">
        <f>SUMIF(Часы!#REF!,2)/2</f>
        <v>#REF!</v>
      </c>
      <c r="H76" s="12" t="e">
        <f>SUMIF(Часы!#REF!,2)/2</f>
        <v>#REF!</v>
      </c>
      <c r="I76" s="12" t="e">
        <f>SUMIF(Часы!#REF!,2)/2</f>
        <v>#REF!</v>
      </c>
      <c r="J76" s="12" t="e">
        <f>SUMIF(Часы!#REF!,2)/2</f>
        <v>#REF!</v>
      </c>
      <c r="K76" s="12" t="e">
        <f>SUMIF(Часы!#REF!,2)/2</f>
        <v>#REF!</v>
      </c>
      <c r="L76" s="12" t="e">
        <f>SUMIF(Часы!#REF!,2)/2</f>
        <v>#REF!</v>
      </c>
      <c r="M76" s="12" t="e">
        <f>SUMIF(Часы!#REF!,2)/2</f>
        <v>#REF!</v>
      </c>
      <c r="N76" s="12" t="e">
        <f>SUMIF(Часы!#REF!,2)/2</f>
        <v>#REF!</v>
      </c>
      <c r="O76" s="12" t="e">
        <f>SUMIF(Часы!#REF!,2)/2</f>
        <v>#REF!</v>
      </c>
      <c r="P76" s="12" t="e">
        <f>SUMIF(Часы!#REF!,2)/2</f>
        <v>#REF!</v>
      </c>
      <c r="Q76" s="12" t="e">
        <f>SUMIF(Часы!#REF!,2)/2</f>
        <v>#REF!</v>
      </c>
      <c r="R76" s="12" t="e">
        <f>SUMIF(Часы!#REF!,2)/2</f>
        <v>#REF!</v>
      </c>
      <c r="S76" s="12" t="e">
        <f>SUMIF(Часы!#REF!,2)/2</f>
        <v>#REF!</v>
      </c>
      <c r="T76" s="12" t="e">
        <f>SUMIF(Часы!#REF!,2)/2</f>
        <v>#REF!</v>
      </c>
      <c r="U76" s="12" t="e">
        <f>SUMIF(Часы!#REF!,2)/2</f>
        <v>#REF!</v>
      </c>
      <c r="V76" s="12" t="e">
        <f>SUMIF(Часы!#REF!,2)/2</f>
        <v>#REF!</v>
      </c>
      <c r="W76" s="12" t="e">
        <f>SUMIF(Часы!#REF!,2)/2</f>
        <v>#REF!</v>
      </c>
      <c r="X76" s="12" t="e">
        <f>SUMIF(Часы!#REF!,2)/2</f>
        <v>#REF!</v>
      </c>
      <c r="Y76" s="12" t="e">
        <f>SUMIF(Часы!#REF!,2)/2</f>
        <v>#REF!</v>
      </c>
      <c r="Z76" s="12" t="e">
        <f>SUMIF(Часы!#REF!,2)/2</f>
        <v>#REF!</v>
      </c>
      <c r="AA76" s="12" t="e">
        <f>SUMIF(Часы!#REF!,2)/2</f>
        <v>#REF!</v>
      </c>
      <c r="AB76" s="12" t="e">
        <f>SUMIF(Часы!#REF!,2)/2</f>
        <v>#REF!</v>
      </c>
      <c r="AC76" s="12" t="e">
        <f>SUMIF(Часы!#REF!,2)/2</f>
        <v>#REF!</v>
      </c>
      <c r="AD76" s="12" t="e">
        <f>SUMIF(Часы!#REF!,2)/2</f>
        <v>#REF!</v>
      </c>
      <c r="AE76" s="12" t="e">
        <f>SUMIF(Часы!#REF!,2)/2</f>
        <v>#REF!</v>
      </c>
      <c r="AF76" s="12" t="e">
        <f>SUMIF(Часы!#REF!,2)/2</f>
        <v>#REF!</v>
      </c>
      <c r="AG76" s="9" t="e">
        <f>SUMIF(Часы!#REF!:Часы!#REF!,2)/2</f>
        <v>#REF!</v>
      </c>
    </row>
    <row r="77" spans="1:33" hidden="1" x14ac:dyDescent="0.25">
      <c r="A77" s="2" t="s">
        <v>3</v>
      </c>
      <c r="B77" s="12" t="e">
        <f>SUMIF(Часы!#REF!,3)/3</f>
        <v>#REF!</v>
      </c>
      <c r="C77" s="12" t="e">
        <f>SUMIF(Часы!#REF!,3)/3</f>
        <v>#REF!</v>
      </c>
      <c r="D77" s="12" t="e">
        <f>SUMIF(Часы!#REF!,3)/3</f>
        <v>#REF!</v>
      </c>
      <c r="E77" s="12" t="e">
        <f>SUMIF(Часы!#REF!,3)/3</f>
        <v>#REF!</v>
      </c>
      <c r="F77" s="12" t="e">
        <f>SUMIF(Часы!#REF!,3)/3</f>
        <v>#REF!</v>
      </c>
      <c r="G77" s="12" t="e">
        <f>SUMIF(Часы!#REF!,3)/3</f>
        <v>#REF!</v>
      </c>
      <c r="H77" s="12" t="e">
        <f>SUMIF(Часы!#REF!,3)/3</f>
        <v>#REF!</v>
      </c>
      <c r="I77" s="12" t="e">
        <f>SUMIF(Часы!#REF!,3)/3</f>
        <v>#REF!</v>
      </c>
      <c r="J77" s="12" t="e">
        <f>SUMIF(Часы!#REF!,3)/3</f>
        <v>#REF!</v>
      </c>
      <c r="K77" s="12" t="e">
        <f>SUMIF(Часы!#REF!,3)/3</f>
        <v>#REF!</v>
      </c>
      <c r="L77" s="12" t="e">
        <f>SUMIF(Часы!#REF!,3)/3</f>
        <v>#REF!</v>
      </c>
      <c r="M77" s="12" t="e">
        <f>SUMIF(Часы!#REF!,3)/3</f>
        <v>#REF!</v>
      </c>
      <c r="N77" s="12" t="e">
        <f>SUMIF(Часы!#REF!,3)/3</f>
        <v>#REF!</v>
      </c>
      <c r="O77" s="12" t="e">
        <f>SUMIF(Часы!#REF!,3)/3</f>
        <v>#REF!</v>
      </c>
      <c r="P77" s="12" t="e">
        <f>SUMIF(Часы!#REF!,3)/3</f>
        <v>#REF!</v>
      </c>
      <c r="Q77" s="12" t="e">
        <f>SUMIF(Часы!#REF!,3)/3</f>
        <v>#REF!</v>
      </c>
      <c r="R77" s="12" t="e">
        <f>SUMIF(Часы!#REF!,3)/3</f>
        <v>#REF!</v>
      </c>
      <c r="S77" s="12" t="e">
        <f>SUMIF(Часы!#REF!,3)/3</f>
        <v>#REF!</v>
      </c>
      <c r="T77" s="12" t="e">
        <f>SUMIF(Часы!#REF!,3)/3</f>
        <v>#REF!</v>
      </c>
      <c r="U77" s="12" t="e">
        <f>SUMIF(Часы!#REF!,3)/3</f>
        <v>#REF!</v>
      </c>
      <c r="V77" s="12" t="e">
        <f>SUMIF(Часы!#REF!,3)/3</f>
        <v>#REF!</v>
      </c>
      <c r="W77" s="12" t="e">
        <f>SUMIF(Часы!#REF!,3)/3</f>
        <v>#REF!</v>
      </c>
      <c r="X77" s="12" t="e">
        <f>SUMIF(Часы!#REF!,3)/3</f>
        <v>#REF!</v>
      </c>
      <c r="Y77" s="12" t="e">
        <f>SUMIF(Часы!#REF!,3)/3</f>
        <v>#REF!</v>
      </c>
      <c r="Z77" s="12" t="e">
        <f>SUMIF(Часы!#REF!,3)/3</f>
        <v>#REF!</v>
      </c>
      <c r="AA77" s="12" t="e">
        <f>SUMIF(Часы!#REF!,3)/3</f>
        <v>#REF!</v>
      </c>
      <c r="AB77" s="12" t="e">
        <f>SUMIF(Часы!#REF!,3)/3</f>
        <v>#REF!</v>
      </c>
      <c r="AC77" s="12" t="e">
        <f>SUMIF(Часы!#REF!,3)/3</f>
        <v>#REF!</v>
      </c>
      <c r="AD77" s="12" t="e">
        <f>SUMIF(Часы!#REF!,3)/3</f>
        <v>#REF!</v>
      </c>
      <c r="AE77" s="12" t="e">
        <f>SUMIF(Часы!#REF!,3)/3</f>
        <v>#REF!</v>
      </c>
      <c r="AF77" s="12" t="e">
        <f>SUMIF(Часы!#REF!,3)/3</f>
        <v>#REF!</v>
      </c>
      <c r="AG77" s="9" t="e">
        <f>SUMIF(Часы!#REF!:Часы!#REF!,3)/3</f>
        <v>#REF!</v>
      </c>
    </row>
    <row r="78" spans="1:33" hidden="1" x14ac:dyDescent="0.25">
      <c r="A78" s="5" t="s">
        <v>4</v>
      </c>
      <c r="B78" s="12" t="e">
        <f>SUMIF(Часы!#REF!,4)/4</f>
        <v>#REF!</v>
      </c>
      <c r="C78" s="12" t="e">
        <f>SUMIF(Часы!#REF!,4)/4</f>
        <v>#REF!</v>
      </c>
      <c r="D78" s="12" t="e">
        <f>SUMIF(Часы!#REF!,4)/4</f>
        <v>#REF!</v>
      </c>
      <c r="E78" s="12" t="e">
        <f>SUMIF(Часы!#REF!,4)/4</f>
        <v>#REF!</v>
      </c>
      <c r="F78" s="12" t="e">
        <f>SUMIF(Часы!#REF!,4)/4</f>
        <v>#REF!</v>
      </c>
      <c r="G78" s="12" t="e">
        <f>SUMIF(Часы!#REF!,4)/4</f>
        <v>#REF!</v>
      </c>
      <c r="H78" s="12" t="e">
        <f>SUMIF(Часы!#REF!,4)/4</f>
        <v>#REF!</v>
      </c>
      <c r="I78" s="12" t="e">
        <f>SUMIF(Часы!#REF!,4)/4</f>
        <v>#REF!</v>
      </c>
      <c r="J78" s="12" t="e">
        <f>SUMIF(Часы!#REF!,4)/4</f>
        <v>#REF!</v>
      </c>
      <c r="K78" s="12" t="e">
        <f>SUMIF(Часы!#REF!,4)/4</f>
        <v>#REF!</v>
      </c>
      <c r="L78" s="12" t="e">
        <f>SUMIF(Часы!#REF!,4)/4</f>
        <v>#REF!</v>
      </c>
      <c r="M78" s="12" t="e">
        <f>SUMIF(Часы!#REF!,4)/4</f>
        <v>#REF!</v>
      </c>
      <c r="N78" s="12" t="e">
        <f>SUMIF(Часы!#REF!,4)/4</f>
        <v>#REF!</v>
      </c>
      <c r="O78" s="12" t="e">
        <f>SUMIF(Часы!#REF!,4)/4</f>
        <v>#REF!</v>
      </c>
      <c r="P78" s="12" t="e">
        <f>SUMIF(Часы!#REF!,4)/4</f>
        <v>#REF!</v>
      </c>
      <c r="Q78" s="12" t="e">
        <f>SUMIF(Часы!#REF!,4)/4</f>
        <v>#REF!</v>
      </c>
      <c r="R78" s="12" t="e">
        <f>SUMIF(Часы!#REF!,4)/4</f>
        <v>#REF!</v>
      </c>
      <c r="S78" s="12" t="e">
        <f>SUMIF(Часы!#REF!,4)/4</f>
        <v>#REF!</v>
      </c>
      <c r="T78" s="12" t="e">
        <f>SUMIF(Часы!#REF!,4)/4</f>
        <v>#REF!</v>
      </c>
      <c r="U78" s="12" t="e">
        <f>SUMIF(Часы!#REF!,4)/4</f>
        <v>#REF!</v>
      </c>
      <c r="V78" s="12" t="e">
        <f>SUMIF(Часы!#REF!,4)/4</f>
        <v>#REF!</v>
      </c>
      <c r="W78" s="12" t="e">
        <f>SUMIF(Часы!#REF!,4)/4</f>
        <v>#REF!</v>
      </c>
      <c r="X78" s="12" t="e">
        <f>SUMIF(Часы!#REF!,4)/4</f>
        <v>#REF!</v>
      </c>
      <c r="Y78" s="12" t="e">
        <f>SUMIF(Часы!#REF!,4)/4</f>
        <v>#REF!</v>
      </c>
      <c r="Z78" s="12" t="e">
        <f>SUMIF(Часы!#REF!,4)/4</f>
        <v>#REF!</v>
      </c>
      <c r="AA78" s="12" t="e">
        <f>SUMIF(Часы!#REF!,4)/4</f>
        <v>#REF!</v>
      </c>
      <c r="AB78" s="12" t="e">
        <f>SUMIF(Часы!#REF!,4)/4</f>
        <v>#REF!</v>
      </c>
      <c r="AC78" s="12" t="e">
        <f>SUMIF(Часы!#REF!,4)/4</f>
        <v>#REF!</v>
      </c>
      <c r="AD78" s="12" t="e">
        <f>SUMIF(Часы!#REF!,4)/4</f>
        <v>#REF!</v>
      </c>
      <c r="AE78" s="12" t="e">
        <f>SUMIF(Часы!#REF!,4)/4</f>
        <v>#REF!</v>
      </c>
      <c r="AF78" s="12" t="e">
        <f>SUMIF(Часы!#REF!,4)/4</f>
        <v>#REF!</v>
      </c>
      <c r="AG78" s="9" t="e">
        <f>SUMIF(Часы!#REF!:Часы!#REF!,4)/4</f>
        <v>#REF!</v>
      </c>
    </row>
    <row r="79" spans="1:33" x14ac:dyDescent="0.25">
      <c r="A79" s="16" t="s">
        <v>61</v>
      </c>
      <c r="B79" s="12" t="e">
        <f>(B75+B76+B77+B78)*130+((B75+B76+B77+B78)*130*0.1)</f>
        <v>#REF!</v>
      </c>
      <c r="C79" s="12" t="e">
        <f t="shared" ref="C79" si="277">(C75+C76+C77+C78)*130+((C75+C76+C77+C78)*130*0.1)</f>
        <v>#REF!</v>
      </c>
      <c r="D79" s="12" t="e">
        <f t="shared" ref="D79" si="278">(D75+D76+D77+D78)*130+((D75+D76+D77+D78)*130*0.1)</f>
        <v>#REF!</v>
      </c>
      <c r="E79" s="12" t="e">
        <f t="shared" ref="E79" si="279">(E75+E76+E77+E78)*130+((E75+E76+E77+E78)*130*0.1)</f>
        <v>#REF!</v>
      </c>
      <c r="F79" s="12" t="e">
        <f t="shared" ref="F79" si="280">(F75+F76+F77+F78)*130+((F75+F76+F77+F78)*130*0.1)</f>
        <v>#REF!</v>
      </c>
      <c r="G79" s="12" t="e">
        <f t="shared" ref="G79" si="281">(G75+G76+G77+G78)*130+((G75+G76+G77+G78)*130*0.1)</f>
        <v>#REF!</v>
      </c>
      <c r="H79" s="12" t="e">
        <f t="shared" ref="H79" si="282">(H75+H76+H77+H78)*130+((H75+H76+H77+H78)*130*0.1)</f>
        <v>#REF!</v>
      </c>
      <c r="I79" s="12" t="e">
        <f t="shared" ref="I79" si="283">(I75+I76+I77+I78)*130+((I75+I76+I77+I78)*130*0.1)</f>
        <v>#REF!</v>
      </c>
      <c r="J79" s="12" t="e">
        <f t="shared" ref="J79" si="284">(J75+J76+J77+J78)*130+((J75+J76+J77+J78)*130*0.1)</f>
        <v>#REF!</v>
      </c>
      <c r="K79" s="12" t="e">
        <f t="shared" ref="K79" si="285">(K75+K76+K77+K78)*130+((K75+K76+K77+K78)*130*0.1)</f>
        <v>#REF!</v>
      </c>
      <c r="L79" s="12" t="e">
        <f t="shared" ref="L79" si="286">(L75+L76+L77+L78)*130+((L75+L76+L77+L78)*130*0.1)</f>
        <v>#REF!</v>
      </c>
      <c r="M79" s="12" t="e">
        <f t="shared" ref="M79" si="287">(M75+M76+M77+M78)*130+((M75+M76+M77+M78)*130*0.1)</f>
        <v>#REF!</v>
      </c>
      <c r="N79" s="12" t="e">
        <f t="shared" ref="N79" si="288">(N75+N76+N77+N78)*130+((N75+N76+N77+N78)*130*0.1)</f>
        <v>#REF!</v>
      </c>
      <c r="O79" s="12" t="e">
        <f t="shared" ref="O79" si="289">(O75+O76+O77+O78)*130+((O75+O76+O77+O78)*130*0.1)</f>
        <v>#REF!</v>
      </c>
      <c r="P79" s="12" t="e">
        <f t="shared" ref="P79" si="290">(P75+P76+P77+P78)*130+((P75+P76+P77+P78)*130*0.1)</f>
        <v>#REF!</v>
      </c>
      <c r="Q79" s="12" t="e">
        <f t="shared" ref="Q79" si="291">(Q75+Q76+Q77+Q78)*130+((Q75+Q76+Q77+Q78)*130*0.1)</f>
        <v>#REF!</v>
      </c>
      <c r="R79" s="12" t="e">
        <f t="shared" ref="R79" si="292">(R75+R76+R77+R78)*130+((R75+R76+R77+R78)*130*0.1)</f>
        <v>#REF!</v>
      </c>
      <c r="S79" s="12" t="e">
        <f t="shared" ref="S79" si="293">(S75+S76+S77+S78)*130+((S75+S76+S77+S78)*130*0.1)</f>
        <v>#REF!</v>
      </c>
      <c r="T79" s="12" t="e">
        <f t="shared" ref="T79" si="294">(T75+T76+T77+T78)*130+((T75+T76+T77+T78)*130*0.1)</f>
        <v>#REF!</v>
      </c>
      <c r="U79" s="12" t="e">
        <f t="shared" ref="U79" si="295">(U75+U76+U77+U78)*130+((U75+U76+U77+U78)*130*0.1)</f>
        <v>#REF!</v>
      </c>
      <c r="V79" s="12" t="e">
        <f t="shared" ref="V79" si="296">(V75+V76+V77+V78)*130+((V75+V76+V77+V78)*130*0.1)</f>
        <v>#REF!</v>
      </c>
      <c r="W79" s="12" t="e">
        <f t="shared" ref="W79" si="297">(W75+W76+W77+W78)*130+((W75+W76+W77+W78)*130*0.1)</f>
        <v>#REF!</v>
      </c>
      <c r="X79" s="12" t="e">
        <f t="shared" ref="X79" si="298">(X75+X76+X77+X78)*130+((X75+X76+X77+X78)*130*0.1)</f>
        <v>#REF!</v>
      </c>
      <c r="Y79" s="12" t="e">
        <f>(Y75+Y76+Y77+Y78)*130+((Y75+Y76+Y77+Y78)*130*0.1)</f>
        <v>#REF!</v>
      </c>
      <c r="Z79" s="12" t="e">
        <f t="shared" ref="Z79" si="299">(Z75+Z76+Z77+Z78)*130+((Z75+Z76+Z77+Z78)*130*0.1)</f>
        <v>#REF!</v>
      </c>
      <c r="AA79" s="12" t="e">
        <f t="shared" ref="AA79" si="300">(AA75+AA76+AA77+AA78)*130+((AA75+AA76+AA77+AA78)*130*0.1)</f>
        <v>#REF!</v>
      </c>
      <c r="AB79" s="12" t="e">
        <f t="shared" ref="AB79" si="301">(AB75+AB76+AB77+AB78)*130+((AB75+AB76+AB77+AB78)*130*0.1)</f>
        <v>#REF!</v>
      </c>
      <c r="AC79" s="12" t="e">
        <f t="shared" ref="AC79" si="302">(AC75+AC76+AC77+AC78)*130+((AC75+AC76+AC77+AC78)*130*0.1)</f>
        <v>#REF!</v>
      </c>
      <c r="AD79" s="12" t="e">
        <f>(AD75+AD76+AD77+AD78)*60+((AD75+AD76+AD77+AD78)*60*0.1)</f>
        <v>#REF!</v>
      </c>
      <c r="AE79" s="12" t="e">
        <f t="shared" ref="AE79" si="303">(AE75+AE76+AE77+AE78)*60+((AE75+AE76+AE77+AE78)*60*0.1)</f>
        <v>#REF!</v>
      </c>
      <c r="AF79" s="12" t="e">
        <f t="shared" ref="AF79" si="304">(AF75+AF76+AF77+AF78)*60+((AF75+AF76+AF77+AF78)*60*0.1)</f>
        <v>#REF!</v>
      </c>
    </row>
    <row r="80" spans="1:33" x14ac:dyDescent="0.25">
      <c r="A80" s="16">
        <v>30</v>
      </c>
      <c r="B80" s="12" t="e">
        <f>(B78)*352+B77*102</f>
        <v>#REF!</v>
      </c>
      <c r="C80" s="12" t="e">
        <f t="shared" ref="C80:Y80" si="305">(C78)*352+C77*102</f>
        <v>#REF!</v>
      </c>
      <c r="D80" s="12" t="e">
        <f t="shared" si="305"/>
        <v>#REF!</v>
      </c>
      <c r="E80" s="12" t="e">
        <f t="shared" si="305"/>
        <v>#REF!</v>
      </c>
      <c r="F80" s="12" t="e">
        <f t="shared" si="305"/>
        <v>#REF!</v>
      </c>
      <c r="G80" s="12" t="e">
        <f t="shared" si="305"/>
        <v>#REF!</v>
      </c>
      <c r="H80" s="12" t="e">
        <f t="shared" si="305"/>
        <v>#REF!</v>
      </c>
      <c r="I80" s="12" t="e">
        <f t="shared" si="305"/>
        <v>#REF!</v>
      </c>
      <c r="J80" s="12" t="e">
        <f t="shared" si="305"/>
        <v>#REF!</v>
      </c>
      <c r="K80" s="12" t="e">
        <f t="shared" si="305"/>
        <v>#REF!</v>
      </c>
      <c r="L80" s="12" t="e">
        <f t="shared" si="305"/>
        <v>#REF!</v>
      </c>
      <c r="M80" s="12" t="e">
        <f t="shared" si="305"/>
        <v>#REF!</v>
      </c>
      <c r="N80" s="12" t="e">
        <f t="shared" si="305"/>
        <v>#REF!</v>
      </c>
      <c r="O80" s="12" t="e">
        <f t="shared" si="305"/>
        <v>#REF!</v>
      </c>
      <c r="P80" s="12" t="e">
        <f t="shared" si="305"/>
        <v>#REF!</v>
      </c>
      <c r="Q80" s="12" t="e">
        <f t="shared" si="305"/>
        <v>#REF!</v>
      </c>
      <c r="R80" s="12" t="e">
        <f t="shared" si="305"/>
        <v>#REF!</v>
      </c>
      <c r="S80" s="12" t="e">
        <f t="shared" si="305"/>
        <v>#REF!</v>
      </c>
      <c r="T80" s="12" t="e">
        <f t="shared" si="305"/>
        <v>#REF!</v>
      </c>
      <c r="U80" s="12" t="e">
        <f t="shared" si="305"/>
        <v>#REF!</v>
      </c>
      <c r="V80" s="12" t="e">
        <f t="shared" si="305"/>
        <v>#REF!</v>
      </c>
      <c r="W80" s="12" t="e">
        <f t="shared" si="305"/>
        <v>#REF!</v>
      </c>
      <c r="X80" s="12" t="e">
        <f t="shared" si="305"/>
        <v>#REF!</v>
      </c>
      <c r="Y80" s="12" t="e">
        <f t="shared" si="305"/>
        <v>#REF!</v>
      </c>
      <c r="Z80" s="12" t="e">
        <f>(Z78)*470+Z77*205</f>
        <v>#REF!</v>
      </c>
      <c r="AA80" s="12" t="e">
        <f t="shared" ref="AA80:AB80" si="306">(AA78)*470+AA77*205</f>
        <v>#REF!</v>
      </c>
      <c r="AB80" s="12" t="e">
        <f t="shared" si="306"/>
        <v>#REF!</v>
      </c>
      <c r="AC80" s="12" t="e">
        <f t="shared" ref="AC80" si="307">(AC78)*250</f>
        <v>#REF!</v>
      </c>
      <c r="AD80" s="12" t="e">
        <f>(AD78)*130+AD77*70</f>
        <v>#REF!</v>
      </c>
      <c r="AE80" s="12" t="e">
        <f t="shared" ref="AE80:AF80" si="308">(AE78)*130+AE77*70</f>
        <v>#REF!</v>
      </c>
      <c r="AF80" s="12" t="e">
        <f t="shared" si="308"/>
        <v>#REF!</v>
      </c>
      <c r="AG80" s="12" t="e">
        <f t="shared" ref="AG80" si="309">(AG78)*60+AG77*70</f>
        <v>#REF!</v>
      </c>
    </row>
    <row r="81" spans="1:34" x14ac:dyDescent="0.25">
      <c r="A81" s="16" t="s">
        <v>60</v>
      </c>
      <c r="B81" s="12" t="e">
        <f>(B78)*400</f>
        <v>#REF!</v>
      </c>
      <c r="C81" s="12" t="e">
        <f t="shared" ref="C81:X81" si="310">(C78)*400</f>
        <v>#REF!</v>
      </c>
      <c r="D81" s="12" t="e">
        <f t="shared" si="310"/>
        <v>#REF!</v>
      </c>
      <c r="E81" s="12" t="e">
        <f t="shared" si="310"/>
        <v>#REF!</v>
      </c>
      <c r="F81" s="12" t="e">
        <f t="shared" si="310"/>
        <v>#REF!</v>
      </c>
      <c r="G81" s="12" t="e">
        <f t="shared" si="310"/>
        <v>#REF!</v>
      </c>
      <c r="H81" s="12" t="e">
        <f t="shared" si="310"/>
        <v>#REF!</v>
      </c>
      <c r="I81" s="12" t="e">
        <f t="shared" si="310"/>
        <v>#REF!</v>
      </c>
      <c r="J81" s="12" t="e">
        <f t="shared" si="310"/>
        <v>#REF!</v>
      </c>
      <c r="K81" s="12" t="e">
        <f t="shared" si="310"/>
        <v>#REF!</v>
      </c>
      <c r="L81" s="12" t="e">
        <f t="shared" si="310"/>
        <v>#REF!</v>
      </c>
      <c r="M81" s="12" t="e">
        <f t="shared" si="310"/>
        <v>#REF!</v>
      </c>
      <c r="N81" s="12" t="e">
        <f t="shared" si="310"/>
        <v>#REF!</v>
      </c>
      <c r="O81" s="12" t="e">
        <f t="shared" si="310"/>
        <v>#REF!</v>
      </c>
      <c r="P81" s="12" t="e">
        <f t="shared" si="310"/>
        <v>#REF!</v>
      </c>
      <c r="Q81" s="12" t="e">
        <f t="shared" si="310"/>
        <v>#REF!</v>
      </c>
      <c r="R81" s="12" t="e">
        <f t="shared" si="310"/>
        <v>#REF!</v>
      </c>
      <c r="S81" s="12" t="e">
        <f t="shared" si="310"/>
        <v>#REF!</v>
      </c>
      <c r="T81" s="12" t="e">
        <f t="shared" si="310"/>
        <v>#REF!</v>
      </c>
      <c r="U81" s="12" t="e">
        <f t="shared" si="310"/>
        <v>#REF!</v>
      </c>
      <c r="V81" s="12" t="e">
        <f t="shared" si="310"/>
        <v>#REF!</v>
      </c>
      <c r="W81" s="12" t="e">
        <f t="shared" si="310"/>
        <v>#REF!</v>
      </c>
      <c r="X81" s="12" t="e">
        <f t="shared" si="310"/>
        <v>#REF!</v>
      </c>
      <c r="Y81" s="12" t="e">
        <f t="shared" ref="Y81" si="311">(Y78)*502+Y77*102</f>
        <v>#REF!</v>
      </c>
      <c r="Z81" s="12" t="e">
        <f>(Z78)*175</f>
        <v>#REF!</v>
      </c>
      <c r="AA81" s="12" t="e">
        <f t="shared" ref="AA81:AC81" si="312">(AA78)*175</f>
        <v>#REF!</v>
      </c>
      <c r="AB81" s="12" t="e">
        <f t="shared" si="312"/>
        <v>#REF!</v>
      </c>
      <c r="AC81" s="12" t="e">
        <f t="shared" si="312"/>
        <v>#REF!</v>
      </c>
      <c r="AD81" s="12" t="e">
        <f>(AD78)*160</f>
        <v>#REF!</v>
      </c>
      <c r="AE81" s="12" t="e">
        <f t="shared" ref="AE81:AF81" si="313">(AE78)*160</f>
        <v>#REF!</v>
      </c>
      <c r="AF81" s="12" t="e">
        <f t="shared" si="313"/>
        <v>#REF!</v>
      </c>
      <c r="AG81" s="12" t="e">
        <f t="shared" ref="AG81" si="314">(AG78)*502+AG77*102</f>
        <v>#REF!</v>
      </c>
    </row>
    <row r="82" spans="1:34" x14ac:dyDescent="0.25">
      <c r="A82" s="16" t="s">
        <v>46</v>
      </c>
      <c r="B82" s="12" t="e">
        <f>B75+B76+B77+B78</f>
        <v>#REF!</v>
      </c>
      <c r="C82" s="12" t="e">
        <f t="shared" ref="C82:AF82" si="315">C75+C76+C77+C78</f>
        <v>#REF!</v>
      </c>
      <c r="D82" s="12" t="e">
        <f t="shared" si="315"/>
        <v>#REF!</v>
      </c>
      <c r="E82" s="12" t="e">
        <f t="shared" si="315"/>
        <v>#REF!</v>
      </c>
      <c r="F82" s="12" t="e">
        <f t="shared" si="315"/>
        <v>#REF!</v>
      </c>
      <c r="G82" s="12" t="e">
        <f t="shared" si="315"/>
        <v>#REF!</v>
      </c>
      <c r="H82" s="12" t="e">
        <f t="shared" si="315"/>
        <v>#REF!</v>
      </c>
      <c r="I82" s="12" t="e">
        <f t="shared" si="315"/>
        <v>#REF!</v>
      </c>
      <c r="J82" s="12" t="e">
        <f t="shared" si="315"/>
        <v>#REF!</v>
      </c>
      <c r="K82" s="12" t="e">
        <f t="shared" si="315"/>
        <v>#REF!</v>
      </c>
      <c r="L82" s="12" t="e">
        <f t="shared" si="315"/>
        <v>#REF!</v>
      </c>
      <c r="M82" s="12" t="e">
        <f t="shared" si="315"/>
        <v>#REF!</v>
      </c>
      <c r="N82" s="12" t="e">
        <f t="shared" si="315"/>
        <v>#REF!</v>
      </c>
      <c r="O82" s="12" t="e">
        <f t="shared" si="315"/>
        <v>#REF!</v>
      </c>
      <c r="P82" s="12" t="e">
        <f t="shared" si="315"/>
        <v>#REF!</v>
      </c>
      <c r="Q82" s="12" t="e">
        <f t="shared" si="315"/>
        <v>#REF!</v>
      </c>
      <c r="R82" s="12" t="e">
        <f t="shared" si="315"/>
        <v>#REF!</v>
      </c>
      <c r="S82" s="12" t="e">
        <f t="shared" si="315"/>
        <v>#REF!</v>
      </c>
      <c r="T82" s="12" t="e">
        <f t="shared" si="315"/>
        <v>#REF!</v>
      </c>
      <c r="U82" s="12" t="e">
        <f t="shared" si="315"/>
        <v>#REF!</v>
      </c>
      <c r="V82" s="12" t="e">
        <f t="shared" si="315"/>
        <v>#REF!</v>
      </c>
      <c r="W82" s="12" t="e">
        <f t="shared" si="315"/>
        <v>#REF!</v>
      </c>
      <c r="X82" s="12" t="e">
        <f t="shared" si="315"/>
        <v>#REF!</v>
      </c>
      <c r="Y82" s="12" t="e">
        <f t="shared" si="315"/>
        <v>#REF!</v>
      </c>
      <c r="Z82" s="12" t="e">
        <f t="shared" si="315"/>
        <v>#REF!</v>
      </c>
      <c r="AA82" s="12" t="e">
        <f t="shared" si="315"/>
        <v>#REF!</v>
      </c>
      <c r="AB82" s="12" t="e">
        <f t="shared" si="315"/>
        <v>#REF!</v>
      </c>
      <c r="AC82" s="12" t="e">
        <f t="shared" si="315"/>
        <v>#REF!</v>
      </c>
      <c r="AD82" s="12" t="e">
        <f t="shared" si="315"/>
        <v>#REF!</v>
      </c>
      <c r="AE82" s="12" t="e">
        <f t="shared" si="315"/>
        <v>#REF!</v>
      </c>
      <c r="AF82" s="12" t="e">
        <f t="shared" si="315"/>
        <v>#REF!</v>
      </c>
    </row>
    <row r="83" spans="1:34" x14ac:dyDescent="0.25">
      <c r="A83" t="s">
        <v>56</v>
      </c>
    </row>
    <row r="84" spans="1:34" hidden="1" x14ac:dyDescent="0.25">
      <c r="A84" s="3" t="s">
        <v>1</v>
      </c>
      <c r="B84" s="12" t="e">
        <f>SUMIF(Часы!#REF!,1)/1</f>
        <v>#REF!</v>
      </c>
      <c r="C84" s="12" t="e">
        <f>SUMIF(Часы!#REF!,1)/1</f>
        <v>#REF!</v>
      </c>
      <c r="D84" s="12" t="e">
        <f>SUMIF(Часы!#REF!,1)/1</f>
        <v>#REF!</v>
      </c>
      <c r="E84" s="12" t="e">
        <f>SUMIF(Часы!#REF!,1)/1</f>
        <v>#REF!</v>
      </c>
      <c r="F84" s="12" t="e">
        <f>SUMIF(Часы!#REF!,1)/1</f>
        <v>#REF!</v>
      </c>
      <c r="G84" s="12" t="e">
        <f>SUMIF(Часы!#REF!,1)/1</f>
        <v>#REF!</v>
      </c>
      <c r="H84" s="12" t="e">
        <f>SUMIF(Часы!#REF!,1)/1</f>
        <v>#REF!</v>
      </c>
      <c r="I84" s="12" t="e">
        <f>SUMIF(Часы!#REF!,1)/1</f>
        <v>#REF!</v>
      </c>
      <c r="J84" s="12" t="e">
        <f>SUMIF(Часы!#REF!,1)/1</f>
        <v>#REF!</v>
      </c>
      <c r="K84" s="12" t="e">
        <f>SUMIF(Часы!#REF!,1)/1</f>
        <v>#REF!</v>
      </c>
      <c r="L84" s="12" t="e">
        <f>SUMIF(Часы!#REF!,1)/1</f>
        <v>#REF!</v>
      </c>
      <c r="M84" s="12" t="e">
        <f>SUMIF(Часы!#REF!,1)/1</f>
        <v>#REF!</v>
      </c>
      <c r="N84" s="12" t="e">
        <f>SUMIF(Часы!#REF!,1)/1</f>
        <v>#REF!</v>
      </c>
      <c r="O84" s="12" t="e">
        <f>SUMIF(Часы!#REF!,1)/1</f>
        <v>#REF!</v>
      </c>
      <c r="P84" s="12" t="e">
        <f>SUMIF(Часы!#REF!,1)/1</f>
        <v>#REF!</v>
      </c>
      <c r="Q84" s="12" t="e">
        <f>SUMIF(Часы!#REF!,1)/1</f>
        <v>#REF!</v>
      </c>
      <c r="R84" s="12" t="e">
        <f>SUMIF(Часы!#REF!,1)/1</f>
        <v>#REF!</v>
      </c>
      <c r="S84" s="12" t="e">
        <f>SUMIF(Часы!#REF!,1)/1</f>
        <v>#REF!</v>
      </c>
      <c r="T84" s="12" t="e">
        <f>SUMIF(Часы!#REF!,1)/1</f>
        <v>#REF!</v>
      </c>
      <c r="U84" s="12" t="e">
        <f>SUMIF(Часы!#REF!,1)/1</f>
        <v>#REF!</v>
      </c>
      <c r="V84" s="12" t="e">
        <f>SUMIF(Часы!#REF!,1)/1</f>
        <v>#REF!</v>
      </c>
      <c r="W84" s="12" t="e">
        <f>SUMIF(Часы!#REF!,1)/1</f>
        <v>#REF!</v>
      </c>
      <c r="X84" s="12" t="e">
        <f>SUMIF(Часы!#REF!,1)/1</f>
        <v>#REF!</v>
      </c>
      <c r="Y84" s="12" t="e">
        <f>SUMIF(Часы!#REF!,1)/1</f>
        <v>#REF!</v>
      </c>
      <c r="Z84" s="12" t="e">
        <f>SUMIF(Часы!#REF!,1)/1</f>
        <v>#REF!</v>
      </c>
      <c r="AA84" s="12" t="e">
        <f>SUMIF(Часы!#REF!,1)/1</f>
        <v>#REF!</v>
      </c>
      <c r="AB84" s="12" t="e">
        <f>SUMIF(Часы!#REF!,1)/1</f>
        <v>#REF!</v>
      </c>
      <c r="AC84" s="12" t="e">
        <f>SUMIF(Часы!#REF!,1)/1</f>
        <v>#REF!</v>
      </c>
      <c r="AD84" s="12" t="e">
        <f>SUMIF(Часы!#REF!,1)/1</f>
        <v>#REF!</v>
      </c>
      <c r="AE84" s="12" t="e">
        <f>SUMIF(Часы!#REF!,1)/1</f>
        <v>#REF!</v>
      </c>
      <c r="AF84" s="12" t="e">
        <f>SUMIF(Часы!#REF!,1)/1</f>
        <v>#REF!</v>
      </c>
      <c r="AG84" s="9" t="e">
        <f>SUMIF(Часы!#REF!:Часы!#REF!,1)/1</f>
        <v>#REF!</v>
      </c>
    </row>
    <row r="85" spans="1:34" hidden="1" x14ac:dyDescent="0.25">
      <c r="A85" s="4" t="s">
        <v>2</v>
      </c>
      <c r="B85" s="12" t="e">
        <f>SUMIF(Часы!#REF!,2)/2</f>
        <v>#REF!</v>
      </c>
      <c r="C85" s="12" t="e">
        <f>SUMIF(Часы!#REF!,2)/2</f>
        <v>#REF!</v>
      </c>
      <c r="D85" s="12" t="e">
        <f>SUMIF(Часы!#REF!,2)/2</f>
        <v>#REF!</v>
      </c>
      <c r="E85" s="12" t="e">
        <f>SUMIF(Часы!#REF!,2)/2</f>
        <v>#REF!</v>
      </c>
      <c r="F85" s="12" t="e">
        <f>SUMIF(Часы!#REF!,2)/2</f>
        <v>#REF!</v>
      </c>
      <c r="G85" s="12" t="e">
        <f>SUMIF(Часы!#REF!,2)/2</f>
        <v>#REF!</v>
      </c>
      <c r="H85" s="12" t="e">
        <f>SUMIF(Часы!#REF!,2)/2</f>
        <v>#REF!</v>
      </c>
      <c r="I85" s="12" t="e">
        <f>SUMIF(Часы!#REF!,2)/2</f>
        <v>#REF!</v>
      </c>
      <c r="J85" s="12" t="e">
        <f>SUMIF(Часы!#REF!,2)/2</f>
        <v>#REF!</v>
      </c>
      <c r="K85" s="12" t="e">
        <f>SUMIF(Часы!#REF!,2)/2</f>
        <v>#REF!</v>
      </c>
      <c r="L85" s="12" t="e">
        <f>SUMIF(Часы!#REF!,2)/2</f>
        <v>#REF!</v>
      </c>
      <c r="M85" s="12" t="e">
        <f>SUMIF(Часы!#REF!,2)/2</f>
        <v>#REF!</v>
      </c>
      <c r="N85" s="12" t="e">
        <f>SUMIF(Часы!#REF!,2)/2</f>
        <v>#REF!</v>
      </c>
      <c r="O85" s="12" t="e">
        <f>SUMIF(Часы!#REF!,2)/2</f>
        <v>#REF!</v>
      </c>
      <c r="P85" s="12" t="e">
        <f>SUMIF(Часы!#REF!,2)/2</f>
        <v>#REF!</v>
      </c>
      <c r="Q85" s="12" t="e">
        <f>SUMIF(Часы!#REF!,2)/2</f>
        <v>#REF!</v>
      </c>
      <c r="R85" s="12" t="e">
        <f>SUMIF(Часы!#REF!,2)/2</f>
        <v>#REF!</v>
      </c>
      <c r="S85" s="12" t="e">
        <f>SUMIF(Часы!#REF!,2)/2</f>
        <v>#REF!</v>
      </c>
      <c r="T85" s="12" t="e">
        <f>SUMIF(Часы!#REF!,2)/2</f>
        <v>#REF!</v>
      </c>
      <c r="U85" s="12" t="e">
        <f>SUMIF(Часы!#REF!,2)/2</f>
        <v>#REF!</v>
      </c>
      <c r="V85" s="12" t="e">
        <f>SUMIF(Часы!#REF!,2)/2</f>
        <v>#REF!</v>
      </c>
      <c r="W85" s="12" t="e">
        <f>SUMIF(Часы!#REF!,2)/2</f>
        <v>#REF!</v>
      </c>
      <c r="X85" s="12" t="e">
        <f>SUMIF(Часы!#REF!,2)/2</f>
        <v>#REF!</v>
      </c>
      <c r="Y85" s="12" t="e">
        <f>SUMIF(Часы!#REF!,2)/2</f>
        <v>#REF!</v>
      </c>
      <c r="Z85" s="12" t="e">
        <f>SUMIF(Часы!#REF!,2)/2</f>
        <v>#REF!</v>
      </c>
      <c r="AA85" s="12" t="e">
        <f>SUMIF(Часы!#REF!,2)/2</f>
        <v>#REF!</v>
      </c>
      <c r="AB85" s="12" t="e">
        <f>SUMIF(Часы!#REF!,2)/2</f>
        <v>#REF!</v>
      </c>
      <c r="AC85" s="12" t="e">
        <f>SUMIF(Часы!#REF!,2)/2</f>
        <v>#REF!</v>
      </c>
      <c r="AD85" s="12" t="e">
        <f>SUMIF(Часы!#REF!,2)/2</f>
        <v>#REF!</v>
      </c>
      <c r="AE85" s="12" t="e">
        <f>SUMIF(Часы!#REF!,2)/2</f>
        <v>#REF!</v>
      </c>
      <c r="AF85" s="12" t="e">
        <f>SUMIF(Часы!#REF!,2)/2</f>
        <v>#REF!</v>
      </c>
      <c r="AG85" s="9" t="e">
        <f>SUMIF(Часы!#REF!:Часы!#REF!,2)/2</f>
        <v>#REF!</v>
      </c>
    </row>
    <row r="86" spans="1:34" hidden="1" x14ac:dyDescent="0.25">
      <c r="A86" s="2" t="s">
        <v>3</v>
      </c>
      <c r="B86" s="12" t="e">
        <f>SUMIF(Часы!#REF!,3)/3</f>
        <v>#REF!</v>
      </c>
      <c r="C86" s="12" t="e">
        <f>SUMIF(Часы!#REF!,3)/3</f>
        <v>#REF!</v>
      </c>
      <c r="D86" s="12" t="e">
        <f>SUMIF(Часы!#REF!,3)/3</f>
        <v>#REF!</v>
      </c>
      <c r="E86" s="12" t="e">
        <f>SUMIF(Часы!#REF!,3)/3</f>
        <v>#REF!</v>
      </c>
      <c r="F86" s="12" t="e">
        <f>SUMIF(Часы!#REF!,3)/3</f>
        <v>#REF!</v>
      </c>
      <c r="G86" s="12" t="e">
        <f>SUMIF(Часы!#REF!,3)/3</f>
        <v>#REF!</v>
      </c>
      <c r="H86" s="12" t="e">
        <f>SUMIF(Часы!#REF!,3)/3</f>
        <v>#REF!</v>
      </c>
      <c r="I86" s="12" t="e">
        <f>SUMIF(Часы!#REF!,3)/3</f>
        <v>#REF!</v>
      </c>
      <c r="J86" s="12" t="e">
        <f>SUMIF(Часы!#REF!,3)/3</f>
        <v>#REF!</v>
      </c>
      <c r="K86" s="12" t="e">
        <f>SUMIF(Часы!#REF!,3)/3</f>
        <v>#REF!</v>
      </c>
      <c r="L86" s="12" t="e">
        <f>SUMIF(Часы!#REF!,3)/3</f>
        <v>#REF!</v>
      </c>
      <c r="M86" s="12" t="e">
        <f>SUMIF(Часы!#REF!,3)/3</f>
        <v>#REF!</v>
      </c>
      <c r="N86" s="12" t="e">
        <f>SUMIF(Часы!#REF!,3)/3</f>
        <v>#REF!</v>
      </c>
      <c r="O86" s="12" t="e">
        <f>SUMIF(Часы!#REF!,3)/3</f>
        <v>#REF!</v>
      </c>
      <c r="P86" s="12" t="e">
        <f>SUMIF(Часы!#REF!,3)/3</f>
        <v>#REF!</v>
      </c>
      <c r="Q86" s="12" t="e">
        <f>SUMIF(Часы!#REF!,3)/3</f>
        <v>#REF!</v>
      </c>
      <c r="R86" s="12" t="e">
        <f>SUMIF(Часы!#REF!,3)/3</f>
        <v>#REF!</v>
      </c>
      <c r="S86" s="12" t="e">
        <f>SUMIF(Часы!#REF!,3)/3</f>
        <v>#REF!</v>
      </c>
      <c r="T86" s="12" t="e">
        <f>SUMIF(Часы!#REF!,3)/3</f>
        <v>#REF!</v>
      </c>
      <c r="U86" s="12" t="e">
        <f>SUMIF(Часы!#REF!,3)/3</f>
        <v>#REF!</v>
      </c>
      <c r="V86" s="12" t="e">
        <f>SUMIF(Часы!#REF!,3)/3</f>
        <v>#REF!</v>
      </c>
      <c r="W86" s="12" t="e">
        <f>SUMIF(Часы!#REF!,3)/3</f>
        <v>#REF!</v>
      </c>
      <c r="X86" s="12" t="e">
        <f>SUMIF(Часы!#REF!,3)/3</f>
        <v>#REF!</v>
      </c>
      <c r="Y86" s="12" t="e">
        <f>SUMIF(Часы!#REF!,3)/3</f>
        <v>#REF!</v>
      </c>
      <c r="Z86" s="12" t="e">
        <f>SUMIF(Часы!#REF!,3)/3</f>
        <v>#REF!</v>
      </c>
      <c r="AA86" s="12" t="e">
        <f>SUMIF(Часы!#REF!,3)/3</f>
        <v>#REF!</v>
      </c>
      <c r="AB86" s="12" t="e">
        <f>SUMIF(Часы!#REF!,3)/3</f>
        <v>#REF!</v>
      </c>
      <c r="AC86" s="12" t="e">
        <f>SUMIF(Часы!#REF!,3)/3</f>
        <v>#REF!</v>
      </c>
      <c r="AD86" s="12" t="e">
        <f>SUMIF(Часы!#REF!,3)/3</f>
        <v>#REF!</v>
      </c>
      <c r="AE86" s="12" t="e">
        <f>SUMIF(Часы!#REF!,3)/3</f>
        <v>#REF!</v>
      </c>
      <c r="AF86" s="12" t="e">
        <f>SUMIF(Часы!#REF!,3)/3</f>
        <v>#REF!</v>
      </c>
      <c r="AG86" s="9" t="e">
        <f>SUMIF(Часы!#REF!:Часы!#REF!,3)/3</f>
        <v>#REF!</v>
      </c>
    </row>
    <row r="87" spans="1:34" hidden="1" x14ac:dyDescent="0.25">
      <c r="A87" s="5" t="s">
        <v>4</v>
      </c>
      <c r="B87" s="12" t="e">
        <f>SUMIF(Часы!#REF!,4)/4</f>
        <v>#REF!</v>
      </c>
      <c r="C87" s="12" t="e">
        <f>SUMIF(Часы!#REF!,4)/4</f>
        <v>#REF!</v>
      </c>
      <c r="D87" s="12" t="e">
        <f>SUMIF(Часы!#REF!,4)/4</f>
        <v>#REF!</v>
      </c>
      <c r="E87" s="12" t="e">
        <f>SUMIF(Часы!#REF!,4)/4</f>
        <v>#REF!</v>
      </c>
      <c r="F87" s="12" t="e">
        <f>SUMIF(Часы!#REF!,4)/4</f>
        <v>#REF!</v>
      </c>
      <c r="G87" s="12" t="e">
        <f>SUMIF(Часы!#REF!,4)/4</f>
        <v>#REF!</v>
      </c>
      <c r="H87" s="12" t="e">
        <f>SUMIF(Часы!#REF!,4)/4</f>
        <v>#REF!</v>
      </c>
      <c r="I87" s="12" t="e">
        <f>SUMIF(Часы!#REF!,4)/4</f>
        <v>#REF!</v>
      </c>
      <c r="J87" s="12" t="e">
        <f>SUMIF(Часы!#REF!,4)/4</f>
        <v>#REF!</v>
      </c>
      <c r="K87" s="12" t="e">
        <f>SUMIF(Часы!#REF!,4)/4</f>
        <v>#REF!</v>
      </c>
      <c r="L87" s="12" t="e">
        <f>SUMIF(Часы!#REF!,4)/4</f>
        <v>#REF!</v>
      </c>
      <c r="M87" s="12" t="e">
        <f>SUMIF(Часы!#REF!,4)/4</f>
        <v>#REF!</v>
      </c>
      <c r="N87" s="12" t="e">
        <f>SUMIF(Часы!#REF!,4)/4</f>
        <v>#REF!</v>
      </c>
      <c r="O87" s="12" t="e">
        <f>SUMIF(Часы!#REF!,4)/4</f>
        <v>#REF!</v>
      </c>
      <c r="P87" s="12" t="e">
        <f>SUMIF(Часы!#REF!,4)/4</f>
        <v>#REF!</v>
      </c>
      <c r="Q87" s="12" t="e">
        <f>SUMIF(Часы!#REF!,4)/4</f>
        <v>#REF!</v>
      </c>
      <c r="R87" s="12" t="e">
        <f>SUMIF(Часы!#REF!,4)/4</f>
        <v>#REF!</v>
      </c>
      <c r="S87" s="12" t="e">
        <f>SUMIF(Часы!#REF!,4)/4</f>
        <v>#REF!</v>
      </c>
      <c r="T87" s="12" t="e">
        <f>SUMIF(Часы!#REF!,4)/4</f>
        <v>#REF!</v>
      </c>
      <c r="U87" s="12" t="e">
        <f>SUMIF(Часы!#REF!,4)/4</f>
        <v>#REF!</v>
      </c>
      <c r="V87" s="12" t="e">
        <f>SUMIF(Часы!#REF!,4)/4</f>
        <v>#REF!</v>
      </c>
      <c r="W87" s="12" t="e">
        <f>SUMIF(Часы!#REF!,4)/4</f>
        <v>#REF!</v>
      </c>
      <c r="X87" s="12" t="e">
        <f>SUMIF(Часы!#REF!,4)/4</f>
        <v>#REF!</v>
      </c>
      <c r="Y87" s="12" t="e">
        <f>SUMIF(Часы!#REF!,4)/4</f>
        <v>#REF!</v>
      </c>
      <c r="Z87" s="12" t="e">
        <f>SUMIF(Часы!#REF!,4)/4</f>
        <v>#REF!</v>
      </c>
      <c r="AA87" s="12" t="e">
        <f>SUMIF(Часы!#REF!,4)/4</f>
        <v>#REF!</v>
      </c>
      <c r="AB87" s="12" t="e">
        <f>SUMIF(Часы!#REF!,4)/4</f>
        <v>#REF!</v>
      </c>
      <c r="AC87" s="12" t="e">
        <f>SUMIF(Часы!#REF!,4)/4</f>
        <v>#REF!</v>
      </c>
      <c r="AD87" s="12" t="e">
        <f>SUMIF(Часы!#REF!,4)/4</f>
        <v>#REF!</v>
      </c>
      <c r="AE87" s="12" t="e">
        <f>SUMIF(Часы!#REF!,4)/4</f>
        <v>#REF!</v>
      </c>
      <c r="AF87" s="12" t="e">
        <f>SUMIF(Часы!#REF!,4)/4</f>
        <v>#REF!</v>
      </c>
      <c r="AG87" s="9" t="e">
        <f>SUMIF(Часы!#REF!:Часы!#REF!,4)/4</f>
        <v>#REF!</v>
      </c>
    </row>
    <row r="88" spans="1:34" x14ac:dyDescent="0.25">
      <c r="A88" s="16" t="s">
        <v>59</v>
      </c>
      <c r="B88" s="12" t="e">
        <f>(B84+B85+B86+B87)*130+((B84+B85+B86+B87)*130*0.1)</f>
        <v>#REF!</v>
      </c>
      <c r="C88" s="12" t="e">
        <f t="shared" ref="C88" si="316">(C84+C85+C86+C87)*130+((C84+C85+C86+C87)*130*0.1)</f>
        <v>#REF!</v>
      </c>
      <c r="D88" s="12" t="e">
        <f t="shared" ref="D88" si="317">(D84+D85+D86+D87)*130+((D84+D85+D86+D87)*130*0.1)</f>
        <v>#REF!</v>
      </c>
      <c r="E88" s="12" t="e">
        <f t="shared" ref="E88" si="318">(E84+E85+E86+E87)*130+((E84+E85+E86+E87)*130*0.1)</f>
        <v>#REF!</v>
      </c>
      <c r="F88" s="12" t="e">
        <f t="shared" ref="F88" si="319">(F84+F85+F86+F87)*130+((F84+F85+F86+F87)*130*0.1)</f>
        <v>#REF!</v>
      </c>
      <c r="G88" s="12" t="e">
        <f t="shared" ref="G88" si="320">(G84+G85+G86+G87)*130+((G84+G85+G86+G87)*130*0.1)</f>
        <v>#REF!</v>
      </c>
      <c r="H88" s="12" t="e">
        <f t="shared" ref="H88" si="321">(H84+H85+H86+H87)*130+((H84+H85+H86+H87)*130*0.1)</f>
        <v>#REF!</v>
      </c>
      <c r="I88" s="12" t="e">
        <f t="shared" ref="I88" si="322">(I84+I85+I86+I87)*130+((I84+I85+I86+I87)*130*0.1)</f>
        <v>#REF!</v>
      </c>
      <c r="J88" s="12" t="e">
        <f t="shared" ref="J88" si="323">(J84+J85+J86+J87)*130+((J84+J85+J86+J87)*130*0.1)</f>
        <v>#REF!</v>
      </c>
      <c r="K88" s="12" t="e">
        <f t="shared" ref="K88" si="324">(K84+K85+K86+K87)*130+((K84+K85+K86+K87)*130*0.1)</f>
        <v>#REF!</v>
      </c>
      <c r="L88" s="12" t="e">
        <f t="shared" ref="L88" si="325">(L84+L85+L86+L87)*130+((L84+L85+L86+L87)*130*0.1)</f>
        <v>#REF!</v>
      </c>
      <c r="M88" s="12" t="e">
        <f t="shared" ref="M88" si="326">(M84+M85+M86+M87)*130+((M84+M85+M86+M87)*130*0.1)</f>
        <v>#REF!</v>
      </c>
      <c r="N88" s="12" t="e">
        <f t="shared" ref="N88" si="327">(N84+N85+N86+N87)*130+((N84+N85+N86+N87)*130*0.1)</f>
        <v>#REF!</v>
      </c>
      <c r="O88" s="12" t="e">
        <f t="shared" ref="O88" si="328">(O84+O85+O86+O87)*130+((O84+O85+O86+O87)*130*0.1)</f>
        <v>#REF!</v>
      </c>
      <c r="P88" s="12" t="e">
        <f t="shared" ref="P88" si="329">(P84+P85+P86+P87)*130+((P84+P85+P86+P87)*130*0.1)</f>
        <v>#REF!</v>
      </c>
      <c r="Q88" s="12" t="e">
        <f t="shared" ref="Q88" si="330">(Q84+Q85+Q86+Q87)*130+((Q84+Q85+Q86+Q87)*130*0.1)</f>
        <v>#REF!</v>
      </c>
      <c r="R88" s="12" t="e">
        <f t="shared" ref="R88" si="331">(R84+R85+R86+R87)*130+((R84+R85+R86+R87)*130*0.1)</f>
        <v>#REF!</v>
      </c>
      <c r="S88" s="12" t="e">
        <f t="shared" ref="S88" si="332">(S84+S85+S86+S87)*130+((S84+S85+S86+S87)*130*0.1)</f>
        <v>#REF!</v>
      </c>
      <c r="T88" s="12" t="e">
        <f t="shared" ref="T88" si="333">(T84+T85+T86+T87)*130+((T84+T85+T86+T87)*130*0.1)</f>
        <v>#REF!</v>
      </c>
      <c r="U88" s="12" t="e">
        <f t="shared" ref="U88" si="334">(U84+U85+U86+U87)*130+((U84+U85+U86+U87)*130*0.1)</f>
        <v>#REF!</v>
      </c>
      <c r="V88" s="12" t="e">
        <f t="shared" ref="V88" si="335">(V84+V85+V86+V87)*130+((V84+V85+V86+V87)*130*0.1)</f>
        <v>#REF!</v>
      </c>
      <c r="W88" s="12" t="e">
        <f t="shared" ref="W88" si="336">(W84+W85+W86+W87)*130+((W84+W85+W86+W87)*130*0.1)</f>
        <v>#REF!</v>
      </c>
      <c r="X88" s="12" t="e">
        <f t="shared" ref="X88" si="337">(X84+X85+X86+X87)*130+((X84+X85+X86+X87)*130*0.1)</f>
        <v>#REF!</v>
      </c>
      <c r="Y88" s="12" t="e">
        <f>(Y84+Y85+Y86+Y87)*130+((Y84+Y85+Y86+Y87)*130*0.1)</f>
        <v>#REF!</v>
      </c>
      <c r="Z88" s="12" t="e">
        <f t="shared" ref="Z88" si="338">(Z84+Z85+Z86+Z87)*130+((Z84+Z85+Z86+Z87)*130*0.1)</f>
        <v>#REF!</v>
      </c>
      <c r="AA88" s="12" t="e">
        <f t="shared" ref="AA88" si="339">(AA84+AA85+AA86+AA87)*130+((AA84+AA85+AA86+AA87)*130*0.1)</f>
        <v>#REF!</v>
      </c>
      <c r="AB88" s="12" t="e">
        <f t="shared" ref="AB88" si="340">(AB84+AB85+AB86+AB87)*130+((AB84+AB85+AB86+AB87)*130*0.1)</f>
        <v>#REF!</v>
      </c>
      <c r="AC88" s="12" t="e">
        <f t="shared" ref="AC88" si="341">(AC84+AC85+AC86+AC87)*130+((AC84+AC85+AC86+AC87)*130*0.1)</f>
        <v>#REF!</v>
      </c>
      <c r="AD88" s="12" t="e">
        <f>(AD84+AD85+AD86+AD87)*60+((AD84+AD85+AD86+AD87)*60*0.1)</f>
        <v>#REF!</v>
      </c>
      <c r="AE88" s="12" t="e">
        <f t="shared" ref="AE88" si="342">(AE84+AE85+AE86+AE87)*60+((AE84+AE85+AE86+AE87)*60*0.1)</f>
        <v>#REF!</v>
      </c>
      <c r="AF88" s="12" t="e">
        <f t="shared" ref="AF88" si="343">(AF84+AF85+AF86+AF87)*60+((AF84+AF85+AF86+AF87)*60*0.1)</f>
        <v>#REF!</v>
      </c>
      <c r="AH88" s="15" t="e">
        <f t="shared" ref="AH88:AH96" si="344">B88+D88+F88+H88+J88+L88+N88+P88+R88+T88+V88+X88+Z88+AB88+AD88+AF88</f>
        <v>#REF!</v>
      </c>
    </row>
    <row r="89" spans="1:34" x14ac:dyDescent="0.25">
      <c r="A89" s="16">
        <v>30</v>
      </c>
      <c r="B89" s="12" t="e">
        <f>(B87)*387+B86*112</f>
        <v>#REF!</v>
      </c>
      <c r="C89" s="12" t="e">
        <f t="shared" ref="C89:AF89" si="345">(C87)*387+C86*112</f>
        <v>#REF!</v>
      </c>
      <c r="D89" s="12" t="e">
        <f t="shared" si="345"/>
        <v>#REF!</v>
      </c>
      <c r="E89" s="12" t="e">
        <f t="shared" si="345"/>
        <v>#REF!</v>
      </c>
      <c r="F89" s="12" t="e">
        <f t="shared" si="345"/>
        <v>#REF!</v>
      </c>
      <c r="G89" s="12" t="e">
        <f t="shared" si="345"/>
        <v>#REF!</v>
      </c>
      <c r="H89" s="12" t="e">
        <f t="shared" si="345"/>
        <v>#REF!</v>
      </c>
      <c r="I89" s="12" t="e">
        <f t="shared" si="345"/>
        <v>#REF!</v>
      </c>
      <c r="J89" s="12" t="e">
        <f t="shared" si="345"/>
        <v>#REF!</v>
      </c>
      <c r="K89" s="12" t="e">
        <f t="shared" si="345"/>
        <v>#REF!</v>
      </c>
      <c r="L89" s="12" t="e">
        <f t="shared" si="345"/>
        <v>#REF!</v>
      </c>
      <c r="M89" s="12" t="e">
        <f t="shared" si="345"/>
        <v>#REF!</v>
      </c>
      <c r="N89" s="12" t="e">
        <f t="shared" si="345"/>
        <v>#REF!</v>
      </c>
      <c r="O89" s="12" t="e">
        <f t="shared" si="345"/>
        <v>#REF!</v>
      </c>
      <c r="P89" s="12" t="e">
        <f t="shared" si="345"/>
        <v>#REF!</v>
      </c>
      <c r="Q89" s="12" t="e">
        <f t="shared" si="345"/>
        <v>#REF!</v>
      </c>
      <c r="R89" s="12" t="e">
        <f t="shared" si="345"/>
        <v>#REF!</v>
      </c>
      <c r="S89" s="12" t="e">
        <f t="shared" si="345"/>
        <v>#REF!</v>
      </c>
      <c r="T89" s="12" t="e">
        <f t="shared" si="345"/>
        <v>#REF!</v>
      </c>
      <c r="U89" s="12" t="e">
        <f t="shared" si="345"/>
        <v>#REF!</v>
      </c>
      <c r="V89" s="12" t="e">
        <f t="shared" si="345"/>
        <v>#REF!</v>
      </c>
      <c r="W89" s="12" t="e">
        <f t="shared" si="345"/>
        <v>#REF!</v>
      </c>
      <c r="X89" s="12" t="e">
        <f t="shared" si="345"/>
        <v>#REF!</v>
      </c>
      <c r="Y89" s="12" t="e">
        <f t="shared" si="345"/>
        <v>#REF!</v>
      </c>
      <c r="Z89" s="12" t="e">
        <f t="shared" si="345"/>
        <v>#REF!</v>
      </c>
      <c r="AA89" s="12" t="e">
        <f t="shared" si="345"/>
        <v>#REF!</v>
      </c>
      <c r="AB89" s="12" t="e">
        <f t="shared" si="345"/>
        <v>#REF!</v>
      </c>
      <c r="AC89" s="12" t="e">
        <f t="shared" si="345"/>
        <v>#REF!</v>
      </c>
      <c r="AD89" s="12" t="e">
        <f t="shared" si="345"/>
        <v>#REF!</v>
      </c>
      <c r="AE89" s="12" t="e">
        <f t="shared" si="345"/>
        <v>#REF!</v>
      </c>
      <c r="AF89" s="12" t="e">
        <f t="shared" si="345"/>
        <v>#REF!</v>
      </c>
      <c r="AG89" s="12" t="e">
        <f t="shared" ref="AG89" si="346">(AG87)*60+AG86*70</f>
        <v>#REF!</v>
      </c>
      <c r="AH89" s="15" t="e">
        <f t="shared" si="344"/>
        <v>#REF!</v>
      </c>
    </row>
    <row r="90" spans="1:34" x14ac:dyDescent="0.25">
      <c r="A90" s="16" t="s">
        <v>60</v>
      </c>
      <c r="B90" s="12" t="e">
        <f>(B87)*440</f>
        <v>#REF!</v>
      </c>
      <c r="C90" s="12" t="e">
        <f t="shared" ref="C90:AF90" si="347">(C87)*440</f>
        <v>#REF!</v>
      </c>
      <c r="D90" s="12" t="e">
        <f t="shared" si="347"/>
        <v>#REF!</v>
      </c>
      <c r="E90" s="12" t="e">
        <f t="shared" si="347"/>
        <v>#REF!</v>
      </c>
      <c r="F90" s="12" t="e">
        <f t="shared" si="347"/>
        <v>#REF!</v>
      </c>
      <c r="G90" s="12" t="e">
        <f t="shared" si="347"/>
        <v>#REF!</v>
      </c>
      <c r="H90" s="12" t="e">
        <f t="shared" si="347"/>
        <v>#REF!</v>
      </c>
      <c r="I90" s="12" t="e">
        <f t="shared" si="347"/>
        <v>#REF!</v>
      </c>
      <c r="J90" s="12" t="e">
        <f t="shared" si="347"/>
        <v>#REF!</v>
      </c>
      <c r="K90" s="12" t="e">
        <f t="shared" si="347"/>
        <v>#REF!</v>
      </c>
      <c r="L90" s="12" t="e">
        <f t="shared" si="347"/>
        <v>#REF!</v>
      </c>
      <c r="M90" s="12" t="e">
        <f t="shared" si="347"/>
        <v>#REF!</v>
      </c>
      <c r="N90" s="12" t="e">
        <f t="shared" si="347"/>
        <v>#REF!</v>
      </c>
      <c r="O90" s="12" t="e">
        <f t="shared" si="347"/>
        <v>#REF!</v>
      </c>
      <c r="P90" s="12" t="e">
        <f t="shared" si="347"/>
        <v>#REF!</v>
      </c>
      <c r="Q90" s="12" t="e">
        <f t="shared" si="347"/>
        <v>#REF!</v>
      </c>
      <c r="R90" s="12" t="e">
        <f t="shared" si="347"/>
        <v>#REF!</v>
      </c>
      <c r="S90" s="12" t="e">
        <f t="shared" si="347"/>
        <v>#REF!</v>
      </c>
      <c r="T90" s="12" t="e">
        <f t="shared" si="347"/>
        <v>#REF!</v>
      </c>
      <c r="U90" s="12" t="e">
        <f t="shared" si="347"/>
        <v>#REF!</v>
      </c>
      <c r="V90" s="12" t="e">
        <f t="shared" si="347"/>
        <v>#REF!</v>
      </c>
      <c r="W90" s="12" t="e">
        <f t="shared" si="347"/>
        <v>#REF!</v>
      </c>
      <c r="X90" s="12" t="e">
        <f t="shared" si="347"/>
        <v>#REF!</v>
      </c>
      <c r="Y90" s="12" t="e">
        <f t="shared" si="347"/>
        <v>#REF!</v>
      </c>
      <c r="Z90" s="12" t="e">
        <f t="shared" si="347"/>
        <v>#REF!</v>
      </c>
      <c r="AA90" s="12" t="e">
        <f t="shared" si="347"/>
        <v>#REF!</v>
      </c>
      <c r="AB90" s="12" t="e">
        <f t="shared" si="347"/>
        <v>#REF!</v>
      </c>
      <c r="AC90" s="12" t="e">
        <f t="shared" si="347"/>
        <v>#REF!</v>
      </c>
      <c r="AD90" s="12" t="e">
        <f t="shared" si="347"/>
        <v>#REF!</v>
      </c>
      <c r="AE90" s="12" t="e">
        <f t="shared" si="347"/>
        <v>#REF!</v>
      </c>
      <c r="AF90" s="12" t="e">
        <f t="shared" si="347"/>
        <v>#REF!</v>
      </c>
      <c r="AG90" s="12" t="e">
        <f t="shared" ref="AG90" si="348">(AG87)*502+AG86*102</f>
        <v>#REF!</v>
      </c>
      <c r="AH90" s="15" t="e">
        <f t="shared" si="344"/>
        <v>#REF!</v>
      </c>
    </row>
    <row r="91" spans="1:34" x14ac:dyDescent="0.25">
      <c r="A91" s="16" t="s">
        <v>46</v>
      </c>
      <c r="B91" s="12" t="e">
        <f>B84+B85+B86+B87</f>
        <v>#REF!</v>
      </c>
      <c r="C91" s="12" t="e">
        <f t="shared" ref="C91:AF91" si="349">C84+C85+C86+C87</f>
        <v>#REF!</v>
      </c>
      <c r="D91" s="12" t="e">
        <f t="shared" si="349"/>
        <v>#REF!</v>
      </c>
      <c r="E91" s="12" t="e">
        <f t="shared" si="349"/>
        <v>#REF!</v>
      </c>
      <c r="F91" s="12" t="e">
        <f t="shared" si="349"/>
        <v>#REF!</v>
      </c>
      <c r="G91" s="12" t="e">
        <f t="shared" si="349"/>
        <v>#REF!</v>
      </c>
      <c r="H91" s="12" t="e">
        <f t="shared" si="349"/>
        <v>#REF!</v>
      </c>
      <c r="I91" s="12" t="e">
        <f t="shared" si="349"/>
        <v>#REF!</v>
      </c>
      <c r="J91" s="12" t="e">
        <f t="shared" si="349"/>
        <v>#REF!</v>
      </c>
      <c r="K91" s="12" t="e">
        <f t="shared" si="349"/>
        <v>#REF!</v>
      </c>
      <c r="L91" s="12" t="e">
        <f t="shared" si="349"/>
        <v>#REF!</v>
      </c>
      <c r="M91" s="12" t="e">
        <f t="shared" si="349"/>
        <v>#REF!</v>
      </c>
      <c r="N91" s="12" t="e">
        <f t="shared" si="349"/>
        <v>#REF!</v>
      </c>
      <c r="O91" s="12" t="e">
        <f t="shared" si="349"/>
        <v>#REF!</v>
      </c>
      <c r="P91" s="12" t="e">
        <f t="shared" si="349"/>
        <v>#REF!</v>
      </c>
      <c r="Q91" s="12" t="e">
        <f t="shared" si="349"/>
        <v>#REF!</v>
      </c>
      <c r="R91" s="12" t="e">
        <f t="shared" si="349"/>
        <v>#REF!</v>
      </c>
      <c r="S91" s="12" t="e">
        <f t="shared" si="349"/>
        <v>#REF!</v>
      </c>
      <c r="T91" s="12" t="e">
        <f t="shared" si="349"/>
        <v>#REF!</v>
      </c>
      <c r="U91" s="12" t="e">
        <f t="shared" si="349"/>
        <v>#REF!</v>
      </c>
      <c r="V91" s="12" t="e">
        <f t="shared" si="349"/>
        <v>#REF!</v>
      </c>
      <c r="W91" s="12" t="e">
        <f t="shared" si="349"/>
        <v>#REF!</v>
      </c>
      <c r="X91" s="12" t="e">
        <f t="shared" si="349"/>
        <v>#REF!</v>
      </c>
      <c r="Y91" s="12" t="e">
        <f t="shared" si="349"/>
        <v>#REF!</v>
      </c>
      <c r="Z91" s="12" t="e">
        <f t="shared" si="349"/>
        <v>#REF!</v>
      </c>
      <c r="AA91" s="12" t="e">
        <f t="shared" si="349"/>
        <v>#REF!</v>
      </c>
      <c r="AB91" s="12" t="e">
        <f t="shared" si="349"/>
        <v>#REF!</v>
      </c>
      <c r="AC91" s="12" t="e">
        <f t="shared" si="349"/>
        <v>#REF!</v>
      </c>
      <c r="AD91" s="12" t="e">
        <f t="shared" si="349"/>
        <v>#REF!</v>
      </c>
      <c r="AE91" s="12" t="e">
        <f t="shared" si="349"/>
        <v>#REF!</v>
      </c>
      <c r="AF91" s="12" t="e">
        <f t="shared" si="349"/>
        <v>#REF!</v>
      </c>
      <c r="AH91" s="15" t="e">
        <f t="shared" si="344"/>
        <v>#REF!</v>
      </c>
    </row>
    <row r="92" spans="1:34" x14ac:dyDescent="0.25">
      <c r="A92" t="s">
        <v>57</v>
      </c>
      <c r="AH92" s="15">
        <f t="shared" si="344"/>
        <v>0</v>
      </c>
    </row>
    <row r="93" spans="1:34" hidden="1" x14ac:dyDescent="0.25">
      <c r="A93" s="3" t="s">
        <v>1</v>
      </c>
      <c r="B93" s="12" t="e">
        <f>SUMIF(Часы!#REF!,1)/1</f>
        <v>#REF!</v>
      </c>
      <c r="C93" s="12" t="e">
        <f>SUMIF(Часы!#REF!,1)/1</f>
        <v>#REF!</v>
      </c>
      <c r="D93" s="12" t="e">
        <f>SUMIF(Часы!#REF!,1)/1</f>
        <v>#REF!</v>
      </c>
      <c r="E93" s="12" t="e">
        <f>SUMIF(Часы!#REF!,1)/1</f>
        <v>#REF!</v>
      </c>
      <c r="F93" s="12" t="e">
        <f>SUMIF(Часы!#REF!,1)/1</f>
        <v>#REF!</v>
      </c>
      <c r="G93" s="12" t="e">
        <f>SUMIF(Часы!#REF!,1)/1</f>
        <v>#REF!</v>
      </c>
      <c r="H93" s="12" t="e">
        <f>SUMIF(Часы!#REF!,1)/1</f>
        <v>#REF!</v>
      </c>
      <c r="I93" s="12" t="e">
        <f>SUMIF(Часы!#REF!,1)/1</f>
        <v>#REF!</v>
      </c>
      <c r="J93" s="12" t="e">
        <f>SUMIF(Часы!#REF!,1)/1</f>
        <v>#REF!</v>
      </c>
      <c r="K93" s="12" t="e">
        <f>SUMIF(Часы!#REF!,1)/1</f>
        <v>#REF!</v>
      </c>
      <c r="L93" s="12" t="e">
        <f>SUMIF(Часы!#REF!,1)/1</f>
        <v>#REF!</v>
      </c>
      <c r="M93" s="12" t="e">
        <f>SUMIF(Часы!#REF!,1)/1</f>
        <v>#REF!</v>
      </c>
      <c r="N93" s="12" t="e">
        <f>SUMIF(Часы!#REF!,1)/1</f>
        <v>#REF!</v>
      </c>
      <c r="O93" s="12" t="e">
        <f>SUMIF(Часы!#REF!,1)/1</f>
        <v>#REF!</v>
      </c>
      <c r="P93" s="12" t="e">
        <f>SUMIF(Часы!#REF!,1)/1</f>
        <v>#REF!</v>
      </c>
      <c r="Q93" s="12" t="e">
        <f>SUMIF(Часы!#REF!,1)/1</f>
        <v>#REF!</v>
      </c>
      <c r="R93" s="12" t="e">
        <f>SUMIF(Часы!#REF!,1)/1</f>
        <v>#REF!</v>
      </c>
      <c r="S93" s="12" t="e">
        <f>SUMIF(Часы!#REF!,1)/1</f>
        <v>#REF!</v>
      </c>
      <c r="T93" s="12" t="e">
        <f>SUMIF(Часы!#REF!,1)/1</f>
        <v>#REF!</v>
      </c>
      <c r="U93" s="12" t="e">
        <f>SUMIF(Часы!#REF!,1)/1</f>
        <v>#REF!</v>
      </c>
      <c r="V93" s="12" t="e">
        <f>SUMIF(Часы!#REF!,1)/1</f>
        <v>#REF!</v>
      </c>
      <c r="W93" s="12" t="e">
        <f>SUMIF(Часы!#REF!,1)/1</f>
        <v>#REF!</v>
      </c>
      <c r="X93" s="12" t="e">
        <f>SUMIF(Часы!#REF!,1)/1</f>
        <v>#REF!</v>
      </c>
      <c r="Y93" s="12" t="e">
        <f>SUMIF(Часы!#REF!,1)/1</f>
        <v>#REF!</v>
      </c>
      <c r="Z93" s="12" t="e">
        <f>SUMIF(Часы!#REF!,1)/1</f>
        <v>#REF!</v>
      </c>
      <c r="AA93" s="12" t="e">
        <f>SUMIF(Часы!#REF!,1)/1</f>
        <v>#REF!</v>
      </c>
      <c r="AB93" s="12" t="e">
        <f>SUMIF(Часы!#REF!,1)/1</f>
        <v>#REF!</v>
      </c>
      <c r="AC93" s="12" t="e">
        <f>SUMIF(Часы!#REF!,1)/1</f>
        <v>#REF!</v>
      </c>
      <c r="AD93" s="12" t="e">
        <f>SUMIF(Часы!#REF!,1)/1</f>
        <v>#REF!</v>
      </c>
      <c r="AE93" s="12" t="e">
        <f>SUMIF(Часы!#REF!,1)/1</f>
        <v>#REF!</v>
      </c>
      <c r="AF93" s="12" t="e">
        <f>SUMIF(Часы!#REF!,1)/1</f>
        <v>#REF!</v>
      </c>
      <c r="AG93" s="9" t="e">
        <f>SUMIF(Часы!#REF!:Часы!#REF!,1)/1</f>
        <v>#REF!</v>
      </c>
      <c r="AH93" s="15" t="e">
        <f t="shared" si="344"/>
        <v>#REF!</v>
      </c>
    </row>
    <row r="94" spans="1:34" hidden="1" x14ac:dyDescent="0.25">
      <c r="A94" s="4" t="s">
        <v>2</v>
      </c>
      <c r="B94" s="12" t="e">
        <f>SUMIF(Часы!#REF!,2)/2</f>
        <v>#REF!</v>
      </c>
      <c r="C94" s="12" t="e">
        <f>SUMIF(Часы!#REF!,2)/2</f>
        <v>#REF!</v>
      </c>
      <c r="D94" s="12" t="e">
        <f>SUMIF(Часы!#REF!,2)/2</f>
        <v>#REF!</v>
      </c>
      <c r="E94" s="12" t="e">
        <f>SUMIF(Часы!#REF!,2)/2</f>
        <v>#REF!</v>
      </c>
      <c r="F94" s="12" t="e">
        <f>SUMIF(Часы!#REF!,2)/2</f>
        <v>#REF!</v>
      </c>
      <c r="G94" s="12" t="e">
        <f>SUMIF(Часы!#REF!,2)/2</f>
        <v>#REF!</v>
      </c>
      <c r="H94" s="12" t="e">
        <f>SUMIF(Часы!#REF!,2)/2</f>
        <v>#REF!</v>
      </c>
      <c r="I94" s="12" t="e">
        <f>SUMIF(Часы!#REF!,2)/2</f>
        <v>#REF!</v>
      </c>
      <c r="J94" s="12" t="e">
        <f>SUMIF(Часы!#REF!,2)/2</f>
        <v>#REF!</v>
      </c>
      <c r="K94" s="12" t="e">
        <f>SUMIF(Часы!#REF!,2)/2</f>
        <v>#REF!</v>
      </c>
      <c r="L94" s="12" t="e">
        <f>SUMIF(Часы!#REF!,2)/2</f>
        <v>#REF!</v>
      </c>
      <c r="M94" s="12" t="e">
        <f>SUMIF(Часы!#REF!,2)/2</f>
        <v>#REF!</v>
      </c>
      <c r="N94" s="12" t="e">
        <f>SUMIF(Часы!#REF!,2)/2</f>
        <v>#REF!</v>
      </c>
      <c r="O94" s="12" t="e">
        <f>SUMIF(Часы!#REF!,2)/2</f>
        <v>#REF!</v>
      </c>
      <c r="P94" s="12" t="e">
        <f>SUMIF(Часы!#REF!,2)/2</f>
        <v>#REF!</v>
      </c>
      <c r="Q94" s="12" t="e">
        <f>SUMIF(Часы!#REF!,2)/2</f>
        <v>#REF!</v>
      </c>
      <c r="R94" s="12" t="e">
        <f>SUMIF(Часы!#REF!,2)/2</f>
        <v>#REF!</v>
      </c>
      <c r="S94" s="12" t="e">
        <f>SUMIF(Часы!#REF!,2)/2</f>
        <v>#REF!</v>
      </c>
      <c r="T94" s="12" t="e">
        <f>SUMIF(Часы!#REF!,2)/2</f>
        <v>#REF!</v>
      </c>
      <c r="U94" s="12" t="e">
        <f>SUMIF(Часы!#REF!,2)/2</f>
        <v>#REF!</v>
      </c>
      <c r="V94" s="12" t="e">
        <f>SUMIF(Часы!#REF!,2)/2</f>
        <v>#REF!</v>
      </c>
      <c r="W94" s="12" t="e">
        <f>SUMIF(Часы!#REF!,2)/2</f>
        <v>#REF!</v>
      </c>
      <c r="X94" s="12" t="e">
        <f>SUMIF(Часы!#REF!,2)/2</f>
        <v>#REF!</v>
      </c>
      <c r="Y94" s="12" t="e">
        <f>SUMIF(Часы!#REF!,2)/2</f>
        <v>#REF!</v>
      </c>
      <c r="Z94" s="12" t="e">
        <f>SUMIF(Часы!#REF!,2)/2</f>
        <v>#REF!</v>
      </c>
      <c r="AA94" s="12" t="e">
        <f>SUMIF(Часы!#REF!,2)/2</f>
        <v>#REF!</v>
      </c>
      <c r="AB94" s="12" t="e">
        <f>SUMIF(Часы!#REF!,2)/2</f>
        <v>#REF!</v>
      </c>
      <c r="AC94" s="12" t="e">
        <f>SUMIF(Часы!#REF!,2)/2</f>
        <v>#REF!</v>
      </c>
      <c r="AD94" s="12" t="e">
        <f>SUMIF(Часы!#REF!,2)/2</f>
        <v>#REF!</v>
      </c>
      <c r="AE94" s="12" t="e">
        <f>SUMIF(Часы!#REF!,2)/2</f>
        <v>#REF!</v>
      </c>
      <c r="AF94" s="12" t="e">
        <f>SUMIF(Часы!#REF!,2)/2</f>
        <v>#REF!</v>
      </c>
      <c r="AG94" s="9" t="e">
        <f>SUMIF(Часы!#REF!:Часы!#REF!,2)/2</f>
        <v>#REF!</v>
      </c>
      <c r="AH94" s="15" t="e">
        <f t="shared" si="344"/>
        <v>#REF!</v>
      </c>
    </row>
    <row r="95" spans="1:34" hidden="1" x14ac:dyDescent="0.25">
      <c r="A95" s="2" t="s">
        <v>3</v>
      </c>
      <c r="B95" s="12" t="e">
        <f>SUMIF(Часы!#REF!,3)/3</f>
        <v>#REF!</v>
      </c>
      <c r="C95" s="12" t="e">
        <f>SUMIF(Часы!#REF!,3)/3</f>
        <v>#REF!</v>
      </c>
      <c r="D95" s="12" t="e">
        <f>SUMIF(Часы!#REF!,3)/3</f>
        <v>#REF!</v>
      </c>
      <c r="E95" s="12" t="e">
        <f>SUMIF(Часы!#REF!,3)/3</f>
        <v>#REF!</v>
      </c>
      <c r="F95" s="12" t="e">
        <f>SUMIF(Часы!#REF!,3)/3</f>
        <v>#REF!</v>
      </c>
      <c r="G95" s="12" t="e">
        <f>SUMIF(Часы!#REF!,3)/3</f>
        <v>#REF!</v>
      </c>
      <c r="H95" s="12" t="e">
        <f>SUMIF(Часы!#REF!,3)/3</f>
        <v>#REF!</v>
      </c>
      <c r="I95" s="12" t="e">
        <f>SUMIF(Часы!#REF!,3)/3</f>
        <v>#REF!</v>
      </c>
      <c r="J95" s="12" t="e">
        <f>SUMIF(Часы!#REF!,3)/3</f>
        <v>#REF!</v>
      </c>
      <c r="K95" s="12" t="e">
        <f>SUMIF(Часы!#REF!,3)/3</f>
        <v>#REF!</v>
      </c>
      <c r="L95" s="12" t="e">
        <f>SUMIF(Часы!#REF!,3)/3</f>
        <v>#REF!</v>
      </c>
      <c r="M95" s="12" t="e">
        <f>SUMIF(Часы!#REF!,3)/3</f>
        <v>#REF!</v>
      </c>
      <c r="N95" s="12" t="e">
        <f>SUMIF(Часы!#REF!,3)/3</f>
        <v>#REF!</v>
      </c>
      <c r="O95" s="12" t="e">
        <f>SUMIF(Часы!#REF!,3)/3</f>
        <v>#REF!</v>
      </c>
      <c r="P95" s="12" t="e">
        <f>SUMIF(Часы!#REF!,3)/3</f>
        <v>#REF!</v>
      </c>
      <c r="Q95" s="12" t="e">
        <f>SUMIF(Часы!#REF!,3)/3</f>
        <v>#REF!</v>
      </c>
      <c r="R95" s="12" t="e">
        <f>SUMIF(Часы!#REF!,3)/3</f>
        <v>#REF!</v>
      </c>
      <c r="S95" s="12" t="e">
        <f>SUMIF(Часы!#REF!,3)/3</f>
        <v>#REF!</v>
      </c>
      <c r="T95" s="12" t="e">
        <f>SUMIF(Часы!#REF!,3)/3</f>
        <v>#REF!</v>
      </c>
      <c r="U95" s="12" t="e">
        <f>SUMIF(Часы!#REF!,3)/3</f>
        <v>#REF!</v>
      </c>
      <c r="V95" s="12" t="e">
        <f>SUMIF(Часы!#REF!,3)/3</f>
        <v>#REF!</v>
      </c>
      <c r="W95" s="12" t="e">
        <f>SUMIF(Часы!#REF!,3)/3</f>
        <v>#REF!</v>
      </c>
      <c r="X95" s="12" t="e">
        <f>SUMIF(Часы!#REF!,3)/3</f>
        <v>#REF!</v>
      </c>
      <c r="Y95" s="12" t="e">
        <f>SUMIF(Часы!#REF!,3)/3</f>
        <v>#REF!</v>
      </c>
      <c r="Z95" s="12" t="e">
        <f>SUMIF(Часы!#REF!,3)/3</f>
        <v>#REF!</v>
      </c>
      <c r="AA95" s="12" t="e">
        <f>SUMIF(Часы!#REF!,3)/3</f>
        <v>#REF!</v>
      </c>
      <c r="AB95" s="12" t="e">
        <f>SUMIF(Часы!#REF!,3)/3</f>
        <v>#REF!</v>
      </c>
      <c r="AC95" s="12" t="e">
        <f>SUMIF(Часы!#REF!,3)/3</f>
        <v>#REF!</v>
      </c>
      <c r="AD95" s="12" t="e">
        <f>SUMIF(Часы!#REF!,3)/3</f>
        <v>#REF!</v>
      </c>
      <c r="AE95" s="12" t="e">
        <f>SUMIF(Часы!#REF!,3)/3</f>
        <v>#REF!</v>
      </c>
      <c r="AF95" s="12" t="e">
        <f>SUMIF(Часы!#REF!,3)/3</f>
        <v>#REF!</v>
      </c>
      <c r="AG95" s="9" t="e">
        <f>SUMIF(Часы!#REF!:Часы!#REF!,3)/3</f>
        <v>#REF!</v>
      </c>
      <c r="AH95" s="15" t="e">
        <f t="shared" si="344"/>
        <v>#REF!</v>
      </c>
    </row>
    <row r="96" spans="1:34" hidden="1" x14ac:dyDescent="0.25">
      <c r="A96" s="5" t="s">
        <v>4</v>
      </c>
      <c r="B96" s="12" t="e">
        <f>SUMIF(Часы!#REF!,4)/4</f>
        <v>#REF!</v>
      </c>
      <c r="C96" s="12" t="e">
        <f>SUMIF(Часы!#REF!,4)/4</f>
        <v>#REF!</v>
      </c>
      <c r="D96" s="12" t="e">
        <f>SUMIF(Часы!#REF!,4)/4</f>
        <v>#REF!</v>
      </c>
      <c r="E96" s="12" t="e">
        <f>SUMIF(Часы!#REF!,4)/4</f>
        <v>#REF!</v>
      </c>
      <c r="F96" s="12" t="e">
        <f>SUMIF(Часы!#REF!,4)/4</f>
        <v>#REF!</v>
      </c>
      <c r="G96" s="12" t="e">
        <f>SUMIF(Часы!#REF!,4)/4</f>
        <v>#REF!</v>
      </c>
      <c r="H96" s="12" t="e">
        <f>SUMIF(Часы!#REF!,4)/4</f>
        <v>#REF!</v>
      </c>
      <c r="I96" s="12" t="e">
        <f>SUMIF(Часы!#REF!,4)/4</f>
        <v>#REF!</v>
      </c>
      <c r="J96" s="12" t="e">
        <f>SUMIF(Часы!#REF!,4)/4</f>
        <v>#REF!</v>
      </c>
      <c r="K96" s="12" t="e">
        <f>SUMIF(Часы!#REF!,4)/4</f>
        <v>#REF!</v>
      </c>
      <c r="L96" s="12" t="e">
        <f>SUMIF(Часы!#REF!,4)/4</f>
        <v>#REF!</v>
      </c>
      <c r="M96" s="12" t="e">
        <f>SUMIF(Часы!#REF!,4)/4</f>
        <v>#REF!</v>
      </c>
      <c r="N96" s="12" t="e">
        <f>SUMIF(Часы!#REF!,4)/4</f>
        <v>#REF!</v>
      </c>
      <c r="O96" s="12" t="e">
        <f>SUMIF(Часы!#REF!,4)/4</f>
        <v>#REF!</v>
      </c>
      <c r="P96" s="12" t="e">
        <f>SUMIF(Часы!#REF!,4)/4</f>
        <v>#REF!</v>
      </c>
      <c r="Q96" s="12" t="e">
        <f>SUMIF(Часы!#REF!,4)/4</f>
        <v>#REF!</v>
      </c>
      <c r="R96" s="12" t="e">
        <f>SUMIF(Часы!#REF!,4)/4</f>
        <v>#REF!</v>
      </c>
      <c r="S96" s="12" t="e">
        <f>SUMIF(Часы!#REF!,4)/4</f>
        <v>#REF!</v>
      </c>
      <c r="T96" s="12" t="e">
        <f>SUMIF(Часы!#REF!,4)/4</f>
        <v>#REF!</v>
      </c>
      <c r="U96" s="12" t="e">
        <f>SUMIF(Часы!#REF!,4)/4</f>
        <v>#REF!</v>
      </c>
      <c r="V96" s="12" t="e">
        <f>SUMIF(Часы!#REF!,4)/4</f>
        <v>#REF!</v>
      </c>
      <c r="W96" s="12" t="e">
        <f>SUMIF(Часы!#REF!,4)/4</f>
        <v>#REF!</v>
      </c>
      <c r="X96" s="12" t="e">
        <f>SUMIF(Часы!#REF!,4)/4</f>
        <v>#REF!</v>
      </c>
      <c r="Y96" s="12" t="e">
        <f>SUMIF(Часы!#REF!,4)/4</f>
        <v>#REF!</v>
      </c>
      <c r="Z96" s="12" t="e">
        <f>SUMIF(Часы!#REF!,4)/4</f>
        <v>#REF!</v>
      </c>
      <c r="AA96" s="12" t="e">
        <f>SUMIF(Часы!#REF!,4)/4</f>
        <v>#REF!</v>
      </c>
      <c r="AB96" s="12" t="e">
        <f>SUMIF(Часы!#REF!,4)/4</f>
        <v>#REF!</v>
      </c>
      <c r="AC96" s="12" t="e">
        <f>SUMIF(Часы!#REF!,4)/4</f>
        <v>#REF!</v>
      </c>
      <c r="AD96" s="12" t="e">
        <f>SUMIF(Часы!#REF!,4)/4</f>
        <v>#REF!</v>
      </c>
      <c r="AE96" s="12" t="e">
        <f>SUMIF(Часы!#REF!,4)/4</f>
        <v>#REF!</v>
      </c>
      <c r="AF96" s="12" t="e">
        <f>SUMIF(Часы!#REF!,4)/4</f>
        <v>#REF!</v>
      </c>
      <c r="AG96" s="9" t="e">
        <f>SUMIF(Часы!#REF!:Часы!#REF!,4)/4</f>
        <v>#REF!</v>
      </c>
      <c r="AH96" s="15" t="e">
        <f t="shared" si="344"/>
        <v>#REF!</v>
      </c>
    </row>
    <row r="97" spans="1:34" x14ac:dyDescent="0.25">
      <c r="A97" s="16" t="s">
        <v>59</v>
      </c>
      <c r="B97" s="12" t="e">
        <f>(B93+B94+B95+B96)*130+((B93+B94+B95+B96)*130*0.1)</f>
        <v>#REF!</v>
      </c>
      <c r="C97" s="12" t="e">
        <f t="shared" ref="C97" si="350">(C93+C94+C95+C96)*130+((C93+C94+C95+C96)*130*0.1)</f>
        <v>#REF!</v>
      </c>
      <c r="D97" s="12" t="e">
        <f t="shared" ref="D97" si="351">(D93+D94+D95+D96)*130+((D93+D94+D95+D96)*130*0.1)</f>
        <v>#REF!</v>
      </c>
      <c r="E97" s="12" t="e">
        <f t="shared" ref="E97" si="352">(E93+E94+E95+E96)*130+((E93+E94+E95+E96)*130*0.1)</f>
        <v>#REF!</v>
      </c>
      <c r="F97" s="12" t="e">
        <f t="shared" ref="F97" si="353">(F93+F94+F95+F96)*130+((F93+F94+F95+F96)*130*0.1)</f>
        <v>#REF!</v>
      </c>
      <c r="G97" s="12" t="e">
        <f t="shared" ref="G97" si="354">(G93+G94+G95+G96)*130+((G93+G94+G95+G96)*130*0.1)</f>
        <v>#REF!</v>
      </c>
      <c r="H97" s="12" t="e">
        <f t="shared" ref="H97" si="355">(H93+H94+H95+H96)*130+((H93+H94+H95+H96)*130*0.1)</f>
        <v>#REF!</v>
      </c>
      <c r="I97" s="12" t="e">
        <f t="shared" ref="I97" si="356">(I93+I94+I95+I96)*130+((I93+I94+I95+I96)*130*0.1)</f>
        <v>#REF!</v>
      </c>
      <c r="J97" s="12" t="e">
        <f t="shared" ref="J97" si="357">(J93+J94+J95+J96)*130+((J93+J94+J95+J96)*130*0.1)</f>
        <v>#REF!</v>
      </c>
      <c r="K97" s="12" t="e">
        <f t="shared" ref="K97" si="358">(K93+K94+K95+K96)*130+((K93+K94+K95+K96)*130*0.1)</f>
        <v>#REF!</v>
      </c>
      <c r="L97" s="12" t="e">
        <f t="shared" ref="L97" si="359">(L93+L94+L95+L96)*130+((L93+L94+L95+L96)*130*0.1)</f>
        <v>#REF!</v>
      </c>
      <c r="M97" s="12" t="e">
        <f t="shared" ref="M97" si="360">(M93+M94+M95+M96)*130+((M93+M94+M95+M96)*130*0.1)</f>
        <v>#REF!</v>
      </c>
      <c r="N97" s="12" t="e">
        <f t="shared" ref="N97" si="361">(N93+N94+N95+N96)*130+((N93+N94+N95+N96)*130*0.1)</f>
        <v>#REF!</v>
      </c>
      <c r="O97" s="12" t="e">
        <f t="shared" ref="O97" si="362">(O93+O94+O95+O96)*130+((O93+O94+O95+O96)*130*0.1)</f>
        <v>#REF!</v>
      </c>
      <c r="P97" s="12" t="e">
        <f t="shared" ref="P97" si="363">(P93+P94+P95+P96)*130+((P93+P94+P95+P96)*130*0.1)</f>
        <v>#REF!</v>
      </c>
      <c r="Q97" s="12" t="e">
        <f t="shared" ref="Q97" si="364">(Q93+Q94+Q95+Q96)*130+((Q93+Q94+Q95+Q96)*130*0.1)</f>
        <v>#REF!</v>
      </c>
      <c r="R97" s="12" t="e">
        <f t="shared" ref="R97" si="365">(R93+R94+R95+R96)*130+((R93+R94+R95+R96)*130*0.1)</f>
        <v>#REF!</v>
      </c>
      <c r="S97" s="12" t="e">
        <f t="shared" ref="S97" si="366">(S93+S94+S95+S96)*130+((S93+S94+S95+S96)*130*0.1)</f>
        <v>#REF!</v>
      </c>
      <c r="T97" s="12" t="e">
        <f t="shared" ref="T97" si="367">(T93+T94+T95+T96)*130+((T93+T94+T95+T96)*130*0.1)</f>
        <v>#REF!</v>
      </c>
      <c r="U97" s="12" t="e">
        <f t="shared" ref="U97" si="368">(U93+U94+U95+U96)*130+((U93+U94+U95+U96)*130*0.1)</f>
        <v>#REF!</v>
      </c>
      <c r="V97" s="12" t="e">
        <f t="shared" ref="V97" si="369">(V93+V94+V95+V96)*130+((V93+V94+V95+V96)*130*0.1)</f>
        <v>#REF!</v>
      </c>
      <c r="W97" s="12" t="e">
        <f t="shared" ref="W97" si="370">(W93+W94+W95+W96)*130+((W93+W94+W95+W96)*130*0.1)</f>
        <v>#REF!</v>
      </c>
      <c r="X97" s="12" t="e">
        <f t="shared" ref="X97" si="371">(X93+X94+X95+X96)*130+((X93+X94+X95+X96)*130*0.1)</f>
        <v>#REF!</v>
      </c>
      <c r="Y97" s="12" t="e">
        <f>(Y93+Y94+Y95+Y96)*130+((Y93+Y94+Y95+Y96)*130*0.1)</f>
        <v>#REF!</v>
      </c>
      <c r="Z97" s="12" t="e">
        <f t="shared" ref="Z97" si="372">(Z93+Z94+Z95+Z96)*130+((Z93+Z94+Z95+Z96)*130*0.1)</f>
        <v>#REF!</v>
      </c>
      <c r="AA97" s="12" t="e">
        <f t="shared" ref="AA97" si="373">(AA93+AA94+AA95+AA96)*130+((AA93+AA94+AA95+AA96)*130*0.1)</f>
        <v>#REF!</v>
      </c>
      <c r="AB97" s="12" t="e">
        <f t="shared" ref="AB97" si="374">(AB93+AB94+AB95+AB96)*130+((AB93+AB94+AB95+AB96)*130*0.1)</f>
        <v>#REF!</v>
      </c>
      <c r="AC97" s="12" t="e">
        <f t="shared" ref="AC97" si="375">(AC93+AC94+AC95+AC96)*130+((AC93+AC94+AC95+AC96)*130*0.1)</f>
        <v>#REF!</v>
      </c>
      <c r="AD97" s="12" t="e">
        <f>(AD93+AD94+AD95+AD96)*60+((AD93+AD94+AD95+AD96)*60*0.1)</f>
        <v>#REF!</v>
      </c>
      <c r="AE97" s="12" t="e">
        <f t="shared" ref="AE97" si="376">(AE93+AE94+AE95+AE96)*60+((AE93+AE94+AE95+AE96)*60*0.1)</f>
        <v>#REF!</v>
      </c>
      <c r="AF97" s="12" t="e">
        <f t="shared" ref="AF97" si="377">(AF93+AF94+AF95+AF96)*60+((AF93+AF94+AF95+AF96)*60*0.1)</f>
        <v>#REF!</v>
      </c>
      <c r="AH97" s="15" t="e">
        <f>B97+D97+F97+H97+J97+L97+N97+P97+R97+T97+V97+X97+Z97+AB97+AD97+AF97</f>
        <v>#REF!</v>
      </c>
    </row>
    <row r="98" spans="1:34" x14ac:dyDescent="0.25">
      <c r="A98" s="16">
        <v>30</v>
      </c>
      <c r="B98" s="12" t="e">
        <f>(B96)*275</f>
        <v>#REF!</v>
      </c>
      <c r="C98" s="12" t="e">
        <f t="shared" ref="C98:AC98" si="378">(C96)*275</f>
        <v>#REF!</v>
      </c>
      <c r="D98" s="12" t="e">
        <f t="shared" si="378"/>
        <v>#REF!</v>
      </c>
      <c r="E98" s="12" t="e">
        <f t="shared" si="378"/>
        <v>#REF!</v>
      </c>
      <c r="F98" s="12" t="e">
        <f t="shared" si="378"/>
        <v>#REF!</v>
      </c>
      <c r="G98" s="12" t="e">
        <f t="shared" si="378"/>
        <v>#REF!</v>
      </c>
      <c r="H98" s="12" t="e">
        <f t="shared" si="378"/>
        <v>#REF!</v>
      </c>
      <c r="I98" s="12" t="e">
        <f t="shared" si="378"/>
        <v>#REF!</v>
      </c>
      <c r="J98" s="12" t="e">
        <f t="shared" si="378"/>
        <v>#REF!</v>
      </c>
      <c r="K98" s="12" t="e">
        <f t="shared" si="378"/>
        <v>#REF!</v>
      </c>
      <c r="L98" s="12" t="e">
        <f t="shared" si="378"/>
        <v>#REF!</v>
      </c>
      <c r="M98" s="12" t="e">
        <f t="shared" si="378"/>
        <v>#REF!</v>
      </c>
      <c r="N98" s="12" t="e">
        <f t="shared" si="378"/>
        <v>#REF!</v>
      </c>
      <c r="O98" s="12" t="e">
        <f t="shared" si="378"/>
        <v>#REF!</v>
      </c>
      <c r="P98" s="12" t="e">
        <f t="shared" si="378"/>
        <v>#REF!</v>
      </c>
      <c r="Q98" s="12" t="e">
        <f t="shared" si="378"/>
        <v>#REF!</v>
      </c>
      <c r="R98" s="12" t="e">
        <f t="shared" si="378"/>
        <v>#REF!</v>
      </c>
      <c r="S98" s="12" t="e">
        <f t="shared" si="378"/>
        <v>#REF!</v>
      </c>
      <c r="T98" s="12" t="e">
        <f t="shared" si="378"/>
        <v>#REF!</v>
      </c>
      <c r="U98" s="12" t="e">
        <f t="shared" si="378"/>
        <v>#REF!</v>
      </c>
      <c r="V98" s="12" t="e">
        <f t="shared" si="378"/>
        <v>#REF!</v>
      </c>
      <c r="W98" s="12" t="e">
        <f t="shared" si="378"/>
        <v>#REF!</v>
      </c>
      <c r="X98" s="12" t="e">
        <f t="shared" si="378"/>
        <v>#REF!</v>
      </c>
      <c r="Y98" s="12" t="e">
        <f t="shared" si="378"/>
        <v>#REF!</v>
      </c>
      <c r="Z98" s="12" t="e">
        <f t="shared" si="378"/>
        <v>#REF!</v>
      </c>
      <c r="AA98" s="12" t="e">
        <f t="shared" si="378"/>
        <v>#REF!</v>
      </c>
      <c r="AB98" s="12" t="e">
        <f t="shared" si="378"/>
        <v>#REF!</v>
      </c>
      <c r="AC98" s="12" t="e">
        <f t="shared" si="378"/>
        <v>#REF!</v>
      </c>
      <c r="AD98" s="12" t="e">
        <f>(AD96)*60</f>
        <v>#REF!</v>
      </c>
      <c r="AE98" s="12" t="e">
        <f t="shared" ref="AE98:AF98" si="379">(AE96)*60</f>
        <v>#REF!</v>
      </c>
      <c r="AF98" s="12" t="e">
        <f t="shared" si="379"/>
        <v>#REF!</v>
      </c>
      <c r="AH98" s="15" t="e">
        <f t="shared" ref="AH98:AH109" si="380">B98+D98+F98+H98+J98+L98+N98+P98+R98+T98+V98+X98+Z98+AB98+AD98+AF98</f>
        <v>#REF!</v>
      </c>
    </row>
    <row r="99" spans="1:34" x14ac:dyDescent="0.25">
      <c r="A99" s="16" t="s">
        <v>60</v>
      </c>
      <c r="B99" s="12" t="e">
        <f>(B96)*552+B95*112</f>
        <v>#REF!</v>
      </c>
      <c r="C99" s="12" t="e">
        <f t="shared" ref="C99:AC99" si="381">(C96)*552+C95*112</f>
        <v>#REF!</v>
      </c>
      <c r="D99" s="12" t="e">
        <f t="shared" si="381"/>
        <v>#REF!</v>
      </c>
      <c r="E99" s="12" t="e">
        <f t="shared" si="381"/>
        <v>#REF!</v>
      </c>
      <c r="F99" s="12" t="e">
        <f t="shared" si="381"/>
        <v>#REF!</v>
      </c>
      <c r="G99" s="12" t="e">
        <f t="shared" si="381"/>
        <v>#REF!</v>
      </c>
      <c r="H99" s="12" t="e">
        <f t="shared" si="381"/>
        <v>#REF!</v>
      </c>
      <c r="I99" s="12" t="e">
        <f t="shared" si="381"/>
        <v>#REF!</v>
      </c>
      <c r="J99" s="12" t="e">
        <f t="shared" si="381"/>
        <v>#REF!</v>
      </c>
      <c r="K99" s="12" t="e">
        <f t="shared" si="381"/>
        <v>#REF!</v>
      </c>
      <c r="L99" s="12" t="e">
        <f t="shared" si="381"/>
        <v>#REF!</v>
      </c>
      <c r="M99" s="12" t="e">
        <f t="shared" si="381"/>
        <v>#REF!</v>
      </c>
      <c r="N99" s="12" t="e">
        <f t="shared" si="381"/>
        <v>#REF!</v>
      </c>
      <c r="O99" s="12" t="e">
        <f t="shared" si="381"/>
        <v>#REF!</v>
      </c>
      <c r="P99" s="12" t="e">
        <f t="shared" si="381"/>
        <v>#REF!</v>
      </c>
      <c r="Q99" s="12" t="e">
        <f t="shared" si="381"/>
        <v>#REF!</v>
      </c>
      <c r="R99" s="12" t="e">
        <f t="shared" si="381"/>
        <v>#REF!</v>
      </c>
      <c r="S99" s="12" t="e">
        <f t="shared" si="381"/>
        <v>#REF!</v>
      </c>
      <c r="T99" s="12" t="e">
        <f t="shared" si="381"/>
        <v>#REF!</v>
      </c>
      <c r="U99" s="12" t="e">
        <f t="shared" si="381"/>
        <v>#REF!</v>
      </c>
      <c r="V99" s="12" t="e">
        <f t="shared" si="381"/>
        <v>#REF!</v>
      </c>
      <c r="W99" s="12" t="e">
        <f t="shared" si="381"/>
        <v>#REF!</v>
      </c>
      <c r="X99" s="12" t="e">
        <f t="shared" si="381"/>
        <v>#REF!</v>
      </c>
      <c r="Y99" s="12" t="e">
        <f t="shared" si="381"/>
        <v>#REF!</v>
      </c>
      <c r="Z99" s="12" t="e">
        <f t="shared" si="381"/>
        <v>#REF!</v>
      </c>
      <c r="AA99" s="12" t="e">
        <f t="shared" si="381"/>
        <v>#REF!</v>
      </c>
      <c r="AB99" s="12" t="e">
        <f t="shared" si="381"/>
        <v>#REF!</v>
      </c>
      <c r="AC99" s="12" t="e">
        <f t="shared" si="381"/>
        <v>#REF!</v>
      </c>
      <c r="AD99" s="12" t="e">
        <f>(AD96)*170+AD95*70</f>
        <v>#REF!</v>
      </c>
      <c r="AE99" s="12" t="e">
        <f t="shared" ref="AE99:AF99" si="382">(AE96)*170+AE95*70</f>
        <v>#REF!</v>
      </c>
      <c r="AF99" s="12" t="e">
        <f t="shared" si="382"/>
        <v>#REF!</v>
      </c>
      <c r="AG99" s="12" t="e">
        <f t="shared" ref="AG99" si="383">(AG96)*502+AG95*102</f>
        <v>#REF!</v>
      </c>
      <c r="AH99" s="15" t="e">
        <f t="shared" si="380"/>
        <v>#REF!</v>
      </c>
    </row>
    <row r="100" spans="1:34" x14ac:dyDescent="0.25">
      <c r="A100" s="16" t="s">
        <v>46</v>
      </c>
      <c r="B100" s="12" t="e">
        <f>B93+B94+B95+B96</f>
        <v>#REF!</v>
      </c>
      <c r="C100" s="12" t="e">
        <f t="shared" ref="C100:AF100" si="384">C93+C94+C95+C96</f>
        <v>#REF!</v>
      </c>
      <c r="D100" s="12" t="e">
        <f t="shared" si="384"/>
        <v>#REF!</v>
      </c>
      <c r="E100" s="12" t="e">
        <f t="shared" si="384"/>
        <v>#REF!</v>
      </c>
      <c r="F100" s="12" t="e">
        <f t="shared" si="384"/>
        <v>#REF!</v>
      </c>
      <c r="G100" s="12" t="e">
        <f t="shared" si="384"/>
        <v>#REF!</v>
      </c>
      <c r="H100" s="12" t="e">
        <f t="shared" si="384"/>
        <v>#REF!</v>
      </c>
      <c r="I100" s="12" t="e">
        <f t="shared" si="384"/>
        <v>#REF!</v>
      </c>
      <c r="J100" s="12" t="e">
        <f t="shared" si="384"/>
        <v>#REF!</v>
      </c>
      <c r="K100" s="12" t="e">
        <f t="shared" si="384"/>
        <v>#REF!</v>
      </c>
      <c r="L100" s="12" t="e">
        <f t="shared" si="384"/>
        <v>#REF!</v>
      </c>
      <c r="M100" s="12" t="e">
        <f t="shared" si="384"/>
        <v>#REF!</v>
      </c>
      <c r="N100" s="12" t="e">
        <f t="shared" si="384"/>
        <v>#REF!</v>
      </c>
      <c r="O100" s="12" t="e">
        <f t="shared" si="384"/>
        <v>#REF!</v>
      </c>
      <c r="P100" s="12" t="e">
        <f t="shared" si="384"/>
        <v>#REF!</v>
      </c>
      <c r="Q100" s="12" t="e">
        <f t="shared" si="384"/>
        <v>#REF!</v>
      </c>
      <c r="R100" s="12" t="e">
        <f t="shared" si="384"/>
        <v>#REF!</v>
      </c>
      <c r="S100" s="12" t="e">
        <f t="shared" si="384"/>
        <v>#REF!</v>
      </c>
      <c r="T100" s="12" t="e">
        <f t="shared" si="384"/>
        <v>#REF!</v>
      </c>
      <c r="U100" s="12" t="e">
        <f t="shared" si="384"/>
        <v>#REF!</v>
      </c>
      <c r="V100" s="12" t="e">
        <f t="shared" si="384"/>
        <v>#REF!</v>
      </c>
      <c r="W100" s="12" t="e">
        <f t="shared" si="384"/>
        <v>#REF!</v>
      </c>
      <c r="X100" s="12" t="e">
        <f t="shared" si="384"/>
        <v>#REF!</v>
      </c>
      <c r="Y100" s="12" t="e">
        <f t="shared" si="384"/>
        <v>#REF!</v>
      </c>
      <c r="Z100" s="12" t="e">
        <f t="shared" si="384"/>
        <v>#REF!</v>
      </c>
      <c r="AA100" s="12" t="e">
        <f t="shared" si="384"/>
        <v>#REF!</v>
      </c>
      <c r="AB100" s="12" t="e">
        <f t="shared" si="384"/>
        <v>#REF!</v>
      </c>
      <c r="AC100" s="12" t="e">
        <f t="shared" si="384"/>
        <v>#REF!</v>
      </c>
      <c r="AD100" s="12" t="e">
        <f t="shared" si="384"/>
        <v>#REF!</v>
      </c>
      <c r="AE100" s="12" t="e">
        <f t="shared" si="384"/>
        <v>#REF!</v>
      </c>
      <c r="AF100" s="12" t="e">
        <f t="shared" si="384"/>
        <v>#REF!</v>
      </c>
      <c r="AH100" s="15" t="e">
        <f t="shared" si="380"/>
        <v>#REF!</v>
      </c>
    </row>
    <row r="101" spans="1:34" x14ac:dyDescent="0.25">
      <c r="A101" t="s">
        <v>58</v>
      </c>
      <c r="AH101" s="15">
        <f t="shared" si="380"/>
        <v>0</v>
      </c>
    </row>
    <row r="102" spans="1:34" x14ac:dyDescent="0.25">
      <c r="A102" s="3" t="s">
        <v>1</v>
      </c>
      <c r="B102" s="12">
        <f>SUMIF(Часы!S2:S2,1)/1</f>
        <v>0</v>
      </c>
      <c r="C102" s="12">
        <f>SUMIF(Часы!C2:C2,1)/1</f>
        <v>0</v>
      </c>
      <c r="D102" s="12">
        <f>SUMIF(Часы!T2:T2,1)/1</f>
        <v>0</v>
      </c>
      <c r="E102" s="12">
        <f>SUMIF(Часы!D2:D2,1)/1</f>
        <v>0</v>
      </c>
      <c r="F102" s="12">
        <f>SUMIF(Часы!U2:U2,1)/1</f>
        <v>0</v>
      </c>
      <c r="G102" s="12">
        <f>SUMIF(Часы!E2:E2,1)/1</f>
        <v>0</v>
      </c>
      <c r="H102" s="12">
        <f>SUMIF(Часы!V2:V2,1)/1</f>
        <v>0</v>
      </c>
      <c r="I102" s="12">
        <f>SUMIF(Часы!F2:F2,1)/1</f>
        <v>0</v>
      </c>
      <c r="J102" s="12">
        <f>SUMIF(Часы!W2:W2,1)/1</f>
        <v>0</v>
      </c>
      <c r="K102" s="12">
        <f>SUMIF(Часы!G2:G2,1)/1</f>
        <v>0</v>
      </c>
      <c r="L102" s="12">
        <f>SUMIF(Часы!X2:X2,1)/1</f>
        <v>0</v>
      </c>
      <c r="M102" s="12">
        <f>SUMIF(Часы!H2:H2,1)/1</f>
        <v>0</v>
      </c>
      <c r="N102" s="12">
        <f>SUMIF(Часы!Y2:Y2,1)/1</f>
        <v>0</v>
      </c>
      <c r="O102" s="12">
        <f>SUMIF(Часы!I2:I2,1)/1</f>
        <v>0</v>
      </c>
      <c r="P102" s="12">
        <f>SUMIF(Часы!Z2:Z2,1)/1</f>
        <v>0</v>
      </c>
      <c r="Q102" s="12">
        <f>SUMIF(Часы!J2:J2,1)/1</f>
        <v>0</v>
      </c>
      <c r="R102" s="12">
        <f>SUMIF(Часы!AA2:AA2,1)/1</f>
        <v>0</v>
      </c>
      <c r="S102" s="12">
        <f>SUMIF(Часы!K2:K2,1)/1</f>
        <v>0</v>
      </c>
      <c r="T102" s="12">
        <f>SUMIF(Часы!AB2:AB2,1)/1</f>
        <v>0</v>
      </c>
      <c r="U102" s="12">
        <f>SUMIF(Часы!L2:L2,1)/1</f>
        <v>0</v>
      </c>
      <c r="V102" s="12">
        <f>SUMIF(Часы!AC2:AC2,1)/1</f>
        <v>0</v>
      </c>
      <c r="W102" s="12">
        <f>SUMIF(Часы!M2:M2,1)/1</f>
        <v>0</v>
      </c>
      <c r="X102" s="12">
        <f>SUMIF(Часы!AD2:AD2,1)/1</f>
        <v>0</v>
      </c>
      <c r="Y102" s="12">
        <f>SUMIF(Часы!N2:N2,1)/1</f>
        <v>0</v>
      </c>
      <c r="Z102" s="12">
        <f>SUMIF(Часы!AE2:AE2,1)/1</f>
        <v>0</v>
      </c>
      <c r="AA102" s="12">
        <f>SUMIF(Часы!O2:O2,1)/1</f>
        <v>0</v>
      </c>
      <c r="AB102" s="12">
        <f>SUMIF(Часы!AF2:AF2,1)/1</f>
        <v>0</v>
      </c>
      <c r="AC102" s="12">
        <f>SUMIF(Часы!P2:P2,1)/1</f>
        <v>0</v>
      </c>
      <c r="AD102" s="12">
        <f>SUMIF(Часы!AG2:AG2,1)/1</f>
        <v>0</v>
      </c>
      <c r="AE102" s="12">
        <f>SUMIF(Часы!Q2:Q2,1)/1</f>
        <v>0</v>
      </c>
      <c r="AF102" s="12">
        <f>SUMIF(Часы!AH2:AH2,1)/1</f>
        <v>0</v>
      </c>
      <c r="AG102" s="9" t="e">
        <f>SUMIF(Часы!#REF!:Часы!#REF!,1)/1</f>
        <v>#REF!</v>
      </c>
      <c r="AH102" s="15">
        <f t="shared" si="380"/>
        <v>0</v>
      </c>
    </row>
    <row r="103" spans="1:34" x14ac:dyDescent="0.25">
      <c r="A103" s="4" t="s">
        <v>2</v>
      </c>
      <c r="B103" s="12">
        <f>SUMIF(Часы!S2:S2,2)/2</f>
        <v>0</v>
      </c>
      <c r="C103" s="12">
        <f>SUMIF(Часы!C2:C2,2)/2</f>
        <v>0</v>
      </c>
      <c r="D103" s="12">
        <f>SUMIF(Часы!T2:T2,2)/2</f>
        <v>0</v>
      </c>
      <c r="E103" s="12">
        <f>SUMIF(Часы!D2:D2,2)/2</f>
        <v>0</v>
      </c>
      <c r="F103" s="12">
        <f>SUMIF(Часы!U2:U2,2)/2</f>
        <v>0</v>
      </c>
      <c r="G103" s="12">
        <f>SUMIF(Часы!E2:E2,2)/2</f>
        <v>0</v>
      </c>
      <c r="H103" s="12">
        <f>SUMIF(Часы!V2:V2,2)/2</f>
        <v>0</v>
      </c>
      <c r="I103" s="12">
        <f>SUMIF(Часы!F2:F2,2)/2</f>
        <v>0</v>
      </c>
      <c r="J103" s="12">
        <f>SUMIF(Часы!W2:W2,2)/2</f>
        <v>0</v>
      </c>
      <c r="K103" s="12">
        <f>SUMIF(Часы!G2:G2,2)/2</f>
        <v>0</v>
      </c>
      <c r="L103" s="12">
        <f>SUMIF(Часы!X2:X2,2)/2</f>
        <v>0</v>
      </c>
      <c r="M103" s="12">
        <f>SUMIF(Часы!H2:H2,2)/2</f>
        <v>0</v>
      </c>
      <c r="N103" s="12">
        <f>SUMIF(Часы!Y2:Y2,2)/2</f>
        <v>0</v>
      </c>
      <c r="O103" s="12">
        <f>SUMIF(Часы!I2:I2,2)/2</f>
        <v>0</v>
      </c>
      <c r="P103" s="12">
        <f>SUMIF(Часы!Z2:Z2,2)/2</f>
        <v>0</v>
      </c>
      <c r="Q103" s="12">
        <f>SUMIF(Часы!J2:J2,2)/2</f>
        <v>0</v>
      </c>
      <c r="R103" s="12">
        <f>SUMIF(Часы!AA2:AA2,2)/2</f>
        <v>0</v>
      </c>
      <c r="S103" s="12">
        <f>SUMIF(Часы!K2:K2,2)/2</f>
        <v>0</v>
      </c>
      <c r="T103" s="12">
        <f>SUMIF(Часы!AB2:AB2,2)/2</f>
        <v>0</v>
      </c>
      <c r="U103" s="12">
        <f>SUMIF(Часы!L2:L2,2)/2</f>
        <v>0</v>
      </c>
      <c r="V103" s="12">
        <f>SUMIF(Часы!AC2:AC2,2)/2</f>
        <v>0</v>
      </c>
      <c r="W103" s="12">
        <f>SUMIF(Часы!M2:M2,2)/2</f>
        <v>0</v>
      </c>
      <c r="X103" s="12">
        <f>SUMIF(Часы!AD2:AD2,2)/2</f>
        <v>0</v>
      </c>
      <c r="Y103" s="12">
        <f>SUMIF(Часы!N2:N2,2)/2</f>
        <v>0</v>
      </c>
      <c r="Z103" s="12">
        <f>SUMIF(Часы!AE2:AE2,2)/2</f>
        <v>0</v>
      </c>
      <c r="AA103" s="12">
        <f>SUMIF(Часы!O2:O2,2)/2</f>
        <v>0</v>
      </c>
      <c r="AB103" s="12">
        <f>SUMIF(Часы!AF2:AF2,2)/2</f>
        <v>0</v>
      </c>
      <c r="AC103" s="12">
        <f>SUMIF(Часы!P2:P2,2)/2</f>
        <v>0</v>
      </c>
      <c r="AD103" s="12">
        <f>SUMIF(Часы!AG2:AG2,2)/2</f>
        <v>0</v>
      </c>
      <c r="AE103" s="12">
        <f>SUMIF(Часы!Q2:Q2,2)/2</f>
        <v>0</v>
      </c>
      <c r="AF103" s="12">
        <f>SUMIF(Часы!AH2:AH2,2)/2</f>
        <v>0</v>
      </c>
      <c r="AG103" s="9" t="e">
        <f>SUMIF(Часы!#REF!:Часы!#REF!,2)/2</f>
        <v>#REF!</v>
      </c>
      <c r="AH103" s="15">
        <f t="shared" si="380"/>
        <v>0</v>
      </c>
    </row>
    <row r="104" spans="1:34" x14ac:dyDescent="0.25">
      <c r="A104" s="2" t="s">
        <v>3</v>
      </c>
      <c r="B104" s="12">
        <f>SUMIF(Часы!S2:S2,3)/3</f>
        <v>0</v>
      </c>
      <c r="C104" s="12">
        <f>SUMIF(Часы!C2:C2,3)/3</f>
        <v>0</v>
      </c>
      <c r="D104" s="12">
        <f>SUMIF(Часы!T2:T2,3)/3</f>
        <v>0</v>
      </c>
      <c r="E104" s="12">
        <f>SUMIF(Часы!D2:D2,3)/3</f>
        <v>0</v>
      </c>
      <c r="F104" s="12">
        <f>SUMIF(Часы!U2:U2,3)/3</f>
        <v>0</v>
      </c>
      <c r="G104" s="12">
        <f>SUMIF(Часы!E2:E2,3)/3</f>
        <v>0</v>
      </c>
      <c r="H104" s="12">
        <f>SUMIF(Часы!V2:V2,3)/3</f>
        <v>0</v>
      </c>
      <c r="I104" s="12">
        <f>SUMIF(Часы!F2:F2,3)/3</f>
        <v>0</v>
      </c>
      <c r="J104" s="12">
        <f>SUMIF(Часы!W2:W2,3)/3</f>
        <v>0</v>
      </c>
      <c r="K104" s="12">
        <f>SUMIF(Часы!G2:G2,3)/3</f>
        <v>0</v>
      </c>
      <c r="L104" s="12">
        <f>SUMIF(Часы!X2:X2,3)/3</f>
        <v>0</v>
      </c>
      <c r="M104" s="12">
        <f>SUMIF(Часы!H2:H2,3)/3</f>
        <v>0</v>
      </c>
      <c r="N104" s="12">
        <f>SUMIF(Часы!Y2:Y2,3)/3</f>
        <v>0</v>
      </c>
      <c r="O104" s="12">
        <f>SUMIF(Часы!I2:I2,3)/3</f>
        <v>0</v>
      </c>
      <c r="P104" s="12">
        <f>SUMIF(Часы!Z2:Z2,3)/3</f>
        <v>0</v>
      </c>
      <c r="Q104" s="12">
        <f>SUMIF(Часы!J2:J2,3)/3</f>
        <v>0</v>
      </c>
      <c r="R104" s="12">
        <f>SUMIF(Часы!AA2:AA2,3)/3</f>
        <v>0</v>
      </c>
      <c r="S104" s="12">
        <f>SUMIF(Часы!K2:K2,3)/3</f>
        <v>0</v>
      </c>
      <c r="T104" s="12">
        <f>SUMIF(Часы!AB2:AB2,3)/3</f>
        <v>1</v>
      </c>
      <c r="U104" s="12">
        <f>SUMIF(Часы!L2:L2,3)/3</f>
        <v>0</v>
      </c>
      <c r="V104" s="12">
        <f>SUMIF(Часы!AC2:AC2,3)/3</f>
        <v>0</v>
      </c>
      <c r="W104" s="12">
        <f>SUMIF(Часы!M2:M2,3)/3</f>
        <v>0</v>
      </c>
      <c r="X104" s="12">
        <f>SUMIF(Часы!AD2:AD2,3)/3</f>
        <v>0</v>
      </c>
      <c r="Y104" s="12">
        <f>SUMIF(Часы!N2:N2,3)/3</f>
        <v>0</v>
      </c>
      <c r="Z104" s="12">
        <f>SUMIF(Часы!AE2:AE2,3)/3</f>
        <v>0</v>
      </c>
      <c r="AA104" s="12">
        <f>SUMIF(Часы!O2:O2,3)/3</f>
        <v>0</v>
      </c>
      <c r="AB104" s="12">
        <f>SUMIF(Часы!AF2:AF2,3)/3</f>
        <v>0</v>
      </c>
      <c r="AC104" s="12">
        <f>SUMIF(Часы!P2:P2,3)/3</f>
        <v>0</v>
      </c>
      <c r="AD104" s="12">
        <f>SUMIF(Часы!AG2:AG2,3)/3</f>
        <v>0</v>
      </c>
      <c r="AE104" s="12">
        <f>SUMIF(Часы!Q2:Q2,3)/3</f>
        <v>0</v>
      </c>
      <c r="AF104" s="12">
        <f>SUMIF(Часы!AH2:AH2,3)/3</f>
        <v>0</v>
      </c>
      <c r="AG104" s="9" t="e">
        <f>SUMIF(Часы!#REF!:Часы!#REF!,3)/3</f>
        <v>#REF!</v>
      </c>
      <c r="AH104" s="15">
        <f t="shared" si="380"/>
        <v>1</v>
      </c>
    </row>
    <row r="105" spans="1:34" x14ac:dyDescent="0.25">
      <c r="A105" s="5" t="s">
        <v>4</v>
      </c>
      <c r="B105" s="12">
        <f>SUMIF(Часы!S2:S2,4)/4</f>
        <v>0</v>
      </c>
      <c r="C105" s="12">
        <f>SUMIF(Часы!C2:C2,4)/4</f>
        <v>0</v>
      </c>
      <c r="D105" s="12">
        <f>SUMIF(Часы!T2:T2,4)/4</f>
        <v>0</v>
      </c>
      <c r="E105" s="12">
        <f>SUMIF(Часы!D2:D2,4)/4</f>
        <v>0</v>
      </c>
      <c r="F105" s="12">
        <f>SUMIF(Часы!U2:U2,4)/4</f>
        <v>0</v>
      </c>
      <c r="G105" s="12">
        <f>SUMIF(Часы!E2:E2,4)/4</f>
        <v>0</v>
      </c>
      <c r="H105" s="12">
        <f>SUMIF(Часы!V2:V2,4)/4</f>
        <v>0</v>
      </c>
      <c r="I105" s="12">
        <f>SUMIF(Часы!F2:F2,4)/4</f>
        <v>0</v>
      </c>
      <c r="J105" s="12">
        <f>SUMIF(Часы!W2:W2,4)/4</f>
        <v>0</v>
      </c>
      <c r="K105" s="12">
        <f>SUMIF(Часы!G2:G2,4)/4</f>
        <v>0</v>
      </c>
      <c r="L105" s="12">
        <f>SUMIF(Часы!X2:X2,4)/4</f>
        <v>0</v>
      </c>
      <c r="M105" s="12">
        <f>SUMIF(Часы!H2:H2,4)/4</f>
        <v>0</v>
      </c>
      <c r="N105" s="12">
        <f>SUMIF(Часы!Y2:Y2,4)/4</f>
        <v>0</v>
      </c>
      <c r="O105" s="12">
        <f>SUMIF(Часы!I2:I2,4)/4</f>
        <v>0</v>
      </c>
      <c r="P105" s="12">
        <f>SUMIF(Часы!Z2:Z2,4)/4</f>
        <v>0</v>
      </c>
      <c r="Q105" s="12">
        <f>SUMIF(Часы!J2:J2,4)/4</f>
        <v>0</v>
      </c>
      <c r="R105" s="12">
        <f>SUMIF(Часы!AA2:AA2,4)/4</f>
        <v>0</v>
      </c>
      <c r="S105" s="12">
        <f>SUMIF(Часы!K2:K2,4)/4</f>
        <v>0</v>
      </c>
      <c r="T105" s="12">
        <f>SUMIF(Часы!AB2:AB2,4)/4</f>
        <v>0</v>
      </c>
      <c r="U105" s="12">
        <f>SUMIF(Часы!L2:L2,4)/4</f>
        <v>0</v>
      </c>
      <c r="V105" s="12">
        <f>SUMIF(Часы!AC2:AC2,4)/4</f>
        <v>0</v>
      </c>
      <c r="W105" s="12">
        <f>SUMIF(Часы!M2:M2,4)/4</f>
        <v>0</v>
      </c>
      <c r="X105" s="12">
        <f>SUMIF(Часы!AD2:AD2,4)/4</f>
        <v>0</v>
      </c>
      <c r="Y105" s="12">
        <f>SUMIF(Часы!N2:N2,4)/4</f>
        <v>0</v>
      </c>
      <c r="Z105" s="12">
        <f>SUMIF(Часы!AE2:AE2,4)/4</f>
        <v>0</v>
      </c>
      <c r="AA105" s="12">
        <f>SUMIF(Часы!O2:O2,4)/4</f>
        <v>0</v>
      </c>
      <c r="AB105" s="12">
        <f>SUMIF(Часы!AF2:AF2,4)/4</f>
        <v>0</v>
      </c>
      <c r="AC105" s="12">
        <f>SUMIF(Часы!P2:P2,4)/4</f>
        <v>0</v>
      </c>
      <c r="AD105" s="12">
        <f>SUMIF(Часы!AG2:AG2,4)/4</f>
        <v>0</v>
      </c>
      <c r="AE105" s="12">
        <f>SUMIF(Часы!Q2:Q2,4)/4</f>
        <v>0</v>
      </c>
      <c r="AF105" s="12">
        <f>SUMIF(Часы!AH2:AH2,4)/4</f>
        <v>0</v>
      </c>
      <c r="AG105" s="9" t="e">
        <f>SUMIF(Часы!#REF!:Часы!#REF!,4)/4</f>
        <v>#REF!</v>
      </c>
      <c r="AH105" s="15">
        <f t="shared" si="380"/>
        <v>0</v>
      </c>
    </row>
    <row r="106" spans="1:34" x14ac:dyDescent="0.25">
      <c r="A106" s="16" t="s">
        <v>59</v>
      </c>
      <c r="B106" s="12">
        <f>(B102+B103+B104+B105)*130+((B102+B103+B104+B105)*130*0.1)</f>
        <v>0</v>
      </c>
      <c r="C106" s="12">
        <f t="shared" ref="C106" si="385">(C102+C103+C104+C105)*130+((C102+C103+C104+C105)*130*0.1)</f>
        <v>0</v>
      </c>
      <c r="D106" s="12">
        <f t="shared" ref="D106" si="386">(D102+D103+D104+D105)*130+((D102+D103+D104+D105)*130*0.1)</f>
        <v>0</v>
      </c>
      <c r="E106" s="12">
        <f t="shared" ref="E106" si="387">(E102+E103+E104+E105)*130+((E102+E103+E104+E105)*130*0.1)</f>
        <v>0</v>
      </c>
      <c r="F106" s="12">
        <f t="shared" ref="F106" si="388">(F102+F103+F104+F105)*130+((F102+F103+F104+F105)*130*0.1)</f>
        <v>0</v>
      </c>
      <c r="G106" s="12">
        <f t="shared" ref="G106" si="389">(G102+G103+G104+G105)*130+((G102+G103+G104+G105)*130*0.1)</f>
        <v>0</v>
      </c>
      <c r="H106" s="12">
        <f t="shared" ref="H106" si="390">(H102+H103+H104+H105)*130+((H102+H103+H104+H105)*130*0.1)</f>
        <v>0</v>
      </c>
      <c r="I106" s="12">
        <f t="shared" ref="I106" si="391">(I102+I103+I104+I105)*130+((I102+I103+I104+I105)*130*0.1)</f>
        <v>0</v>
      </c>
      <c r="J106" s="12">
        <f t="shared" ref="J106" si="392">(J102+J103+J104+J105)*130+((J102+J103+J104+J105)*130*0.1)</f>
        <v>0</v>
      </c>
      <c r="K106" s="12">
        <f t="shared" ref="K106" si="393">(K102+K103+K104+K105)*130+((K102+K103+K104+K105)*130*0.1)</f>
        <v>0</v>
      </c>
      <c r="L106" s="12">
        <f t="shared" ref="L106" si="394">(L102+L103+L104+L105)*130+((L102+L103+L104+L105)*130*0.1)</f>
        <v>0</v>
      </c>
      <c r="M106" s="12">
        <f t="shared" ref="M106" si="395">(M102+M103+M104+M105)*130+((M102+M103+M104+M105)*130*0.1)</f>
        <v>0</v>
      </c>
      <c r="N106" s="12">
        <f t="shared" ref="N106" si="396">(N102+N103+N104+N105)*130+((N102+N103+N104+N105)*130*0.1)</f>
        <v>0</v>
      </c>
      <c r="O106" s="12">
        <f t="shared" ref="O106" si="397">(O102+O103+O104+O105)*130+((O102+O103+O104+O105)*130*0.1)</f>
        <v>0</v>
      </c>
      <c r="P106" s="12">
        <f t="shared" ref="P106" si="398">(P102+P103+P104+P105)*130+((P102+P103+P104+P105)*130*0.1)</f>
        <v>0</v>
      </c>
      <c r="Q106" s="12">
        <f t="shared" ref="Q106" si="399">(Q102+Q103+Q104+Q105)*130+((Q102+Q103+Q104+Q105)*130*0.1)</f>
        <v>0</v>
      </c>
      <c r="R106" s="12">
        <f t="shared" ref="R106" si="400">(R102+R103+R104+R105)*130+((R102+R103+R104+R105)*130*0.1)</f>
        <v>0</v>
      </c>
      <c r="S106" s="12">
        <f t="shared" ref="S106" si="401">(S102+S103+S104+S105)*130+((S102+S103+S104+S105)*130*0.1)</f>
        <v>0</v>
      </c>
      <c r="T106" s="12">
        <f t="shared" ref="T106" si="402">(T102+T103+T104+T105)*130+((T102+T103+T104+T105)*130*0.1)</f>
        <v>143</v>
      </c>
      <c r="U106" s="12">
        <f t="shared" ref="U106" si="403">(U102+U103+U104+U105)*130+((U102+U103+U104+U105)*130*0.1)</f>
        <v>0</v>
      </c>
      <c r="V106" s="12">
        <f t="shared" ref="V106" si="404">(V102+V103+V104+V105)*130+((V102+V103+V104+V105)*130*0.1)</f>
        <v>0</v>
      </c>
      <c r="W106" s="12">
        <f t="shared" ref="W106" si="405">(W102+W103+W104+W105)*130+((W102+W103+W104+W105)*130*0.1)</f>
        <v>0</v>
      </c>
      <c r="X106" s="12">
        <f t="shared" ref="X106" si="406">(X102+X103+X104+X105)*130+((X102+X103+X104+X105)*130*0.1)</f>
        <v>0</v>
      </c>
      <c r="Y106" s="12">
        <f>(Y102+Y103+Y104+Y105)*130+((Y102+Y103+Y104+Y105)*130*0.1)</f>
        <v>0</v>
      </c>
      <c r="Z106" s="12">
        <f t="shared" ref="Z106" si="407">(Z102+Z103+Z104+Z105)*130+((Z102+Z103+Z104+Z105)*130*0.1)</f>
        <v>0</v>
      </c>
      <c r="AA106" s="12">
        <f t="shared" ref="AA106" si="408">(AA102+AA103+AA104+AA105)*130+((AA102+AA103+AA104+AA105)*130*0.1)</f>
        <v>0</v>
      </c>
      <c r="AB106" s="12">
        <f t="shared" ref="AB106" si="409">(AB102+AB103+AB104+AB105)*130+((AB102+AB103+AB104+AB105)*130*0.1)</f>
        <v>0</v>
      </c>
      <c r="AC106" s="12">
        <f t="shared" ref="AC106" si="410">(AC102+AC103+AC104+AC105)*130+((AC102+AC103+AC104+AC105)*130*0.1)</f>
        <v>0</v>
      </c>
      <c r="AD106" s="12">
        <f>(AD102+AD103+AD104+AD105)*60+((AD102+AD103+AD104+AD105)*60*0.1)</f>
        <v>0</v>
      </c>
      <c r="AE106" s="12">
        <f t="shared" ref="AE106" si="411">(AE102+AE103+AE104+AE105)*60+((AE102+AE103+AE104+AE105)*60*0.1)</f>
        <v>0</v>
      </c>
      <c r="AF106" s="12">
        <f t="shared" ref="AF106" si="412">(AF102+AF103+AF104+AF105)*60+((AF102+AF103+AF104+AF105)*60*0.1)</f>
        <v>0</v>
      </c>
      <c r="AH106" s="15">
        <f t="shared" si="380"/>
        <v>143</v>
      </c>
    </row>
    <row r="107" spans="1:34" x14ac:dyDescent="0.25">
      <c r="A107" s="16">
        <v>30</v>
      </c>
      <c r="B107" s="12">
        <f>(B105)*275</f>
        <v>0</v>
      </c>
      <c r="C107" s="12">
        <f t="shared" ref="C107:AF107" si="413">(C105)*275</f>
        <v>0</v>
      </c>
      <c r="D107" s="12">
        <f t="shared" si="413"/>
        <v>0</v>
      </c>
      <c r="E107" s="12">
        <f t="shared" si="413"/>
        <v>0</v>
      </c>
      <c r="F107" s="12">
        <f t="shared" si="413"/>
        <v>0</v>
      </c>
      <c r="G107" s="12">
        <f t="shared" si="413"/>
        <v>0</v>
      </c>
      <c r="H107" s="12">
        <f t="shared" si="413"/>
        <v>0</v>
      </c>
      <c r="I107" s="12">
        <f t="shared" si="413"/>
        <v>0</v>
      </c>
      <c r="J107" s="12">
        <f t="shared" si="413"/>
        <v>0</v>
      </c>
      <c r="K107" s="12">
        <f t="shared" si="413"/>
        <v>0</v>
      </c>
      <c r="L107" s="12">
        <f t="shared" si="413"/>
        <v>0</v>
      </c>
      <c r="M107" s="12">
        <f t="shared" si="413"/>
        <v>0</v>
      </c>
      <c r="N107" s="12">
        <f t="shared" si="413"/>
        <v>0</v>
      </c>
      <c r="O107" s="12">
        <f t="shared" si="413"/>
        <v>0</v>
      </c>
      <c r="P107" s="12">
        <f t="shared" si="413"/>
        <v>0</v>
      </c>
      <c r="Q107" s="12">
        <f t="shared" si="413"/>
        <v>0</v>
      </c>
      <c r="R107" s="12">
        <f t="shared" si="413"/>
        <v>0</v>
      </c>
      <c r="S107" s="12">
        <f t="shared" si="413"/>
        <v>0</v>
      </c>
      <c r="T107" s="12">
        <f t="shared" si="413"/>
        <v>0</v>
      </c>
      <c r="U107" s="12">
        <f t="shared" si="413"/>
        <v>0</v>
      </c>
      <c r="V107" s="12">
        <f t="shared" si="413"/>
        <v>0</v>
      </c>
      <c r="W107" s="12">
        <f t="shared" si="413"/>
        <v>0</v>
      </c>
      <c r="X107" s="12">
        <f t="shared" si="413"/>
        <v>0</v>
      </c>
      <c r="Y107" s="12">
        <f t="shared" si="413"/>
        <v>0</v>
      </c>
      <c r="Z107" s="12">
        <f t="shared" si="413"/>
        <v>0</v>
      </c>
      <c r="AA107" s="12">
        <f t="shared" si="413"/>
        <v>0</v>
      </c>
      <c r="AB107" s="12">
        <f t="shared" si="413"/>
        <v>0</v>
      </c>
      <c r="AC107" s="12">
        <f t="shared" si="413"/>
        <v>0</v>
      </c>
      <c r="AD107" s="12">
        <f t="shared" si="413"/>
        <v>0</v>
      </c>
      <c r="AE107" s="12">
        <f t="shared" si="413"/>
        <v>0</v>
      </c>
      <c r="AF107" s="12">
        <f t="shared" si="413"/>
        <v>0</v>
      </c>
      <c r="AH107" s="15">
        <f t="shared" si="380"/>
        <v>0</v>
      </c>
    </row>
    <row r="108" spans="1:34" x14ac:dyDescent="0.25">
      <c r="A108" s="16" t="s">
        <v>60</v>
      </c>
      <c r="B108" s="12">
        <f>(B105)*552+B104*112</f>
        <v>0</v>
      </c>
      <c r="C108" s="12">
        <f t="shared" ref="C108:AF108" si="414">(C105)*552+C104*112</f>
        <v>0</v>
      </c>
      <c r="D108" s="12">
        <f t="shared" si="414"/>
        <v>0</v>
      </c>
      <c r="E108" s="12">
        <f t="shared" si="414"/>
        <v>0</v>
      </c>
      <c r="F108" s="12">
        <f t="shared" si="414"/>
        <v>0</v>
      </c>
      <c r="G108" s="12">
        <f t="shared" si="414"/>
        <v>0</v>
      </c>
      <c r="H108" s="12">
        <f t="shared" si="414"/>
        <v>0</v>
      </c>
      <c r="I108" s="12">
        <f t="shared" si="414"/>
        <v>0</v>
      </c>
      <c r="J108" s="12">
        <f t="shared" si="414"/>
        <v>0</v>
      </c>
      <c r="K108" s="12">
        <f t="shared" si="414"/>
        <v>0</v>
      </c>
      <c r="L108" s="12">
        <f t="shared" si="414"/>
        <v>0</v>
      </c>
      <c r="M108" s="12">
        <f t="shared" si="414"/>
        <v>0</v>
      </c>
      <c r="N108" s="12">
        <f t="shared" si="414"/>
        <v>0</v>
      </c>
      <c r="O108" s="12">
        <f t="shared" si="414"/>
        <v>0</v>
      </c>
      <c r="P108" s="12">
        <f t="shared" si="414"/>
        <v>0</v>
      </c>
      <c r="Q108" s="12">
        <f t="shared" si="414"/>
        <v>0</v>
      </c>
      <c r="R108" s="12">
        <f t="shared" si="414"/>
        <v>0</v>
      </c>
      <c r="S108" s="12">
        <f t="shared" si="414"/>
        <v>0</v>
      </c>
      <c r="T108" s="12">
        <f t="shared" si="414"/>
        <v>112</v>
      </c>
      <c r="U108" s="12">
        <f t="shared" si="414"/>
        <v>0</v>
      </c>
      <c r="V108" s="12">
        <f t="shared" si="414"/>
        <v>0</v>
      </c>
      <c r="W108" s="12">
        <f t="shared" si="414"/>
        <v>0</v>
      </c>
      <c r="X108" s="12">
        <f t="shared" si="414"/>
        <v>0</v>
      </c>
      <c r="Y108" s="12">
        <f t="shared" si="414"/>
        <v>0</v>
      </c>
      <c r="Z108" s="12">
        <f t="shared" si="414"/>
        <v>0</v>
      </c>
      <c r="AA108" s="12">
        <f t="shared" si="414"/>
        <v>0</v>
      </c>
      <c r="AB108" s="12">
        <f t="shared" si="414"/>
        <v>0</v>
      </c>
      <c r="AC108" s="12">
        <f t="shared" si="414"/>
        <v>0</v>
      </c>
      <c r="AD108" s="12">
        <f t="shared" si="414"/>
        <v>0</v>
      </c>
      <c r="AE108" s="12">
        <f t="shared" si="414"/>
        <v>0</v>
      </c>
      <c r="AF108" s="12">
        <f t="shared" si="414"/>
        <v>0</v>
      </c>
      <c r="AG108" s="12" t="e">
        <f t="shared" ref="AG108" si="415">(AG105)*502+AG104*102</f>
        <v>#REF!</v>
      </c>
      <c r="AH108" s="15">
        <f t="shared" si="380"/>
        <v>112</v>
      </c>
    </row>
    <row r="109" spans="1:34" x14ac:dyDescent="0.25">
      <c r="A109" s="16" t="s">
        <v>46</v>
      </c>
      <c r="B109" s="12">
        <f>B102+B103+B104+B105</f>
        <v>0</v>
      </c>
      <c r="C109" s="12">
        <f t="shared" ref="C109:AF109" si="416">C102+C103+C104+C105</f>
        <v>0</v>
      </c>
      <c r="D109" s="12">
        <f t="shared" si="416"/>
        <v>0</v>
      </c>
      <c r="E109" s="12">
        <f t="shared" si="416"/>
        <v>0</v>
      </c>
      <c r="F109" s="12">
        <f t="shared" si="416"/>
        <v>0</v>
      </c>
      <c r="G109" s="12">
        <f t="shared" si="416"/>
        <v>0</v>
      </c>
      <c r="H109" s="12">
        <f t="shared" si="416"/>
        <v>0</v>
      </c>
      <c r="I109" s="12">
        <f t="shared" si="416"/>
        <v>0</v>
      </c>
      <c r="J109" s="12">
        <f t="shared" si="416"/>
        <v>0</v>
      </c>
      <c r="K109" s="12">
        <f t="shared" si="416"/>
        <v>0</v>
      </c>
      <c r="L109" s="12">
        <f t="shared" si="416"/>
        <v>0</v>
      </c>
      <c r="M109" s="12">
        <f t="shared" si="416"/>
        <v>0</v>
      </c>
      <c r="N109" s="12">
        <f t="shared" si="416"/>
        <v>0</v>
      </c>
      <c r="O109" s="12">
        <f t="shared" si="416"/>
        <v>0</v>
      </c>
      <c r="P109" s="12">
        <f t="shared" si="416"/>
        <v>0</v>
      </c>
      <c r="Q109" s="12">
        <f t="shared" si="416"/>
        <v>0</v>
      </c>
      <c r="R109" s="12">
        <f t="shared" si="416"/>
        <v>0</v>
      </c>
      <c r="S109" s="12">
        <f t="shared" si="416"/>
        <v>0</v>
      </c>
      <c r="T109" s="12">
        <f t="shared" si="416"/>
        <v>1</v>
      </c>
      <c r="U109" s="12">
        <f t="shared" si="416"/>
        <v>0</v>
      </c>
      <c r="V109" s="12">
        <f t="shared" si="416"/>
        <v>0</v>
      </c>
      <c r="W109" s="12">
        <f t="shared" si="416"/>
        <v>0</v>
      </c>
      <c r="X109" s="12">
        <f t="shared" si="416"/>
        <v>0</v>
      </c>
      <c r="Y109" s="12">
        <f t="shared" si="416"/>
        <v>0</v>
      </c>
      <c r="Z109" s="12">
        <f t="shared" si="416"/>
        <v>0</v>
      </c>
      <c r="AA109" s="12">
        <f t="shared" si="416"/>
        <v>0</v>
      </c>
      <c r="AB109" s="12">
        <f t="shared" si="416"/>
        <v>0</v>
      </c>
      <c r="AC109" s="12">
        <f t="shared" si="416"/>
        <v>0</v>
      </c>
      <c r="AD109" s="12">
        <f t="shared" si="416"/>
        <v>0</v>
      </c>
      <c r="AE109" s="12">
        <f t="shared" si="416"/>
        <v>0</v>
      </c>
      <c r="AF109" s="12">
        <f t="shared" si="416"/>
        <v>0</v>
      </c>
      <c r="AH109" s="15">
        <f t="shared" si="38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Часы</vt:lpstr>
      <vt:lpstr>График</vt:lpstr>
      <vt:lpstr>Масло</vt:lpstr>
    </vt:vector>
  </TitlesOfParts>
  <Company>EEC.ENRC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Гайнутдинов Александр</dc:creator>
  <cp:lastModifiedBy>Гайнутдинов Александр</cp:lastModifiedBy>
  <dcterms:created xsi:type="dcterms:W3CDTF">2014-07-03T08:50:18Z</dcterms:created>
  <dcterms:modified xsi:type="dcterms:W3CDTF">2015-01-12T06:55:06Z</dcterms:modified>
</cp:coreProperties>
</file>