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7752" activeTab="1"/>
  </bookViews>
  <sheets>
    <sheet name="данные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3" i="2"/>
  <c r="N8" i="2"/>
  <c r="M8" i="2"/>
  <c r="L8" i="2"/>
  <c r="K8" i="2"/>
  <c r="J8" i="2"/>
  <c r="I8" i="2"/>
  <c r="H8" i="2"/>
  <c r="G8" i="2"/>
  <c r="F8" i="2"/>
  <c r="E8" i="2"/>
  <c r="D8" i="2"/>
  <c r="C8" i="2"/>
  <c r="B8" i="2"/>
  <c r="N7" i="2"/>
  <c r="M7" i="2"/>
  <c r="L7" i="2"/>
  <c r="K7" i="2"/>
  <c r="J7" i="2"/>
  <c r="I7" i="2"/>
  <c r="H7" i="2"/>
  <c r="G7" i="2"/>
  <c r="F7" i="2"/>
  <c r="E7" i="2"/>
  <c r="D7" i="2"/>
  <c r="C7" i="2"/>
  <c r="B7" i="2"/>
  <c r="N6" i="2"/>
  <c r="M6" i="2"/>
  <c r="L6" i="2"/>
  <c r="K6" i="2"/>
  <c r="J6" i="2"/>
  <c r="I6" i="2"/>
  <c r="H6" i="2"/>
  <c r="G6" i="2"/>
  <c r="F6" i="2"/>
  <c r="E6" i="2"/>
  <c r="D6" i="2"/>
  <c r="C6" i="2"/>
  <c r="B6" i="2"/>
  <c r="N5" i="2"/>
  <c r="M5" i="2"/>
  <c r="L5" i="2"/>
  <c r="K5" i="2"/>
  <c r="J5" i="2"/>
  <c r="I5" i="2"/>
  <c r="H5" i="2"/>
  <c r="G5" i="2"/>
  <c r="F5" i="2"/>
  <c r="E5" i="2"/>
  <c r="D5" i="2"/>
  <c r="C5" i="2"/>
  <c r="B5" i="2"/>
  <c r="N4" i="2"/>
  <c r="M4" i="2"/>
  <c r="L4" i="2"/>
  <c r="K4" i="2"/>
  <c r="J4" i="2"/>
  <c r="I4" i="2"/>
  <c r="H4" i="2"/>
  <c r="G4" i="2"/>
  <c r="F4" i="2"/>
  <c r="E4" i="2"/>
  <c r="D4" i="2"/>
  <c r="C4" i="2"/>
  <c r="B4" i="2"/>
  <c r="N3" i="2"/>
  <c r="M3" i="2"/>
  <c r="L3" i="2"/>
  <c r="K3" i="2"/>
  <c r="J3" i="2"/>
  <c r="I3" i="2"/>
  <c r="H3" i="2"/>
  <c r="G3" i="2"/>
  <c r="F3" i="2"/>
  <c r="E3" i="2"/>
  <c r="D3" i="2"/>
  <c r="C3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3" i="1"/>
  <c r="N51" i="2" l="1"/>
  <c r="M51" i="2"/>
  <c r="L51" i="2"/>
  <c r="K51" i="2"/>
  <c r="J51" i="2"/>
  <c r="I51" i="2"/>
  <c r="H51" i="2"/>
  <c r="G51" i="2"/>
  <c r="F51" i="2"/>
  <c r="E51" i="2"/>
  <c r="D51" i="2"/>
  <c r="C51" i="2"/>
  <c r="B51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N20" i="2"/>
  <c r="M20" i="2"/>
  <c r="L20" i="2"/>
  <c r="K20" i="2"/>
  <c r="J20" i="2"/>
  <c r="I20" i="2"/>
  <c r="H20" i="2"/>
  <c r="G20" i="2"/>
  <c r="F20" i="2"/>
  <c r="E20" i="2"/>
  <c r="D20" i="2"/>
  <c r="C20" i="2"/>
  <c r="E42" i="1"/>
  <c r="F42" i="1"/>
  <c r="G42" i="1"/>
  <c r="H42" i="1"/>
  <c r="I42" i="1"/>
  <c r="J42" i="1"/>
  <c r="K42" i="1"/>
  <c r="L42" i="1"/>
  <c r="M42" i="1"/>
  <c r="N42" i="1"/>
  <c r="O42" i="1"/>
  <c r="D42" i="1"/>
  <c r="D2" i="1"/>
  <c r="E2" i="1"/>
  <c r="F2" i="1"/>
  <c r="G2" i="1"/>
  <c r="H2" i="1"/>
  <c r="I2" i="1"/>
  <c r="J2" i="1"/>
  <c r="K2" i="1"/>
  <c r="L2" i="1"/>
  <c r="M2" i="1"/>
  <c r="N2" i="1"/>
  <c r="O2" i="1"/>
  <c r="D7" i="1"/>
  <c r="E7" i="1"/>
  <c r="F7" i="1"/>
  <c r="G7" i="1"/>
  <c r="H7" i="1"/>
  <c r="I7" i="1"/>
  <c r="J7" i="1"/>
  <c r="K7" i="1"/>
  <c r="L7" i="1"/>
  <c r="M7" i="1"/>
  <c r="N7" i="1"/>
  <c r="O7" i="1"/>
  <c r="D14" i="1"/>
  <c r="E14" i="1"/>
  <c r="F14" i="1"/>
  <c r="G14" i="1"/>
  <c r="H14" i="1"/>
  <c r="I14" i="1"/>
  <c r="J14" i="1"/>
  <c r="K14" i="1"/>
  <c r="L14" i="1"/>
  <c r="M14" i="1"/>
  <c r="N14" i="1"/>
  <c r="O14" i="1"/>
  <c r="D18" i="1"/>
  <c r="E18" i="1"/>
  <c r="F18" i="1"/>
  <c r="G18" i="1"/>
  <c r="H18" i="1"/>
  <c r="I18" i="1"/>
  <c r="J18" i="1"/>
  <c r="K18" i="1"/>
  <c r="L18" i="1"/>
  <c r="M18" i="1"/>
  <c r="N18" i="1"/>
  <c r="O18" i="1"/>
  <c r="D27" i="1"/>
  <c r="E27" i="1"/>
  <c r="F27" i="1"/>
  <c r="G27" i="1"/>
  <c r="H27" i="1"/>
  <c r="I27" i="1"/>
  <c r="J27" i="1"/>
  <c r="K27" i="1"/>
  <c r="L27" i="1"/>
  <c r="M27" i="1"/>
  <c r="N27" i="1"/>
  <c r="O27" i="1"/>
  <c r="D32" i="1"/>
  <c r="E32" i="1"/>
  <c r="F32" i="1"/>
  <c r="G32" i="1"/>
  <c r="H32" i="1"/>
  <c r="I32" i="1"/>
  <c r="J32" i="1"/>
  <c r="K32" i="1"/>
  <c r="L32" i="1"/>
  <c r="M32" i="1"/>
  <c r="N32" i="1"/>
  <c r="O32" i="1"/>
  <c r="D47" i="1"/>
  <c r="E47" i="1"/>
  <c r="F47" i="1"/>
  <c r="G47" i="1"/>
  <c r="H47" i="1"/>
  <c r="I47" i="1"/>
  <c r="J47" i="1"/>
  <c r="K47" i="1"/>
  <c r="L47" i="1"/>
  <c r="M47" i="1"/>
  <c r="N47" i="1"/>
  <c r="O47" i="1"/>
</calcChain>
</file>

<file path=xl/sharedStrings.xml><?xml version="1.0" encoding="utf-8"?>
<sst xmlns="http://schemas.openxmlformats.org/spreadsheetml/2006/main" count="87" uniqueCount="35">
  <si>
    <t>боль3</t>
  </si>
  <si>
    <t>боль2</t>
  </si>
  <si>
    <t>боль1</t>
  </si>
  <si>
    <t>Категория</t>
  </si>
  <si>
    <t>Категория 1</t>
  </si>
  <si>
    <t>Категория 2</t>
  </si>
  <si>
    <t>Категория 3</t>
  </si>
  <si>
    <t>Категория 4</t>
  </si>
  <si>
    <t>Категория 5</t>
  </si>
  <si>
    <t>Категория 6</t>
  </si>
  <si>
    <t>Категория 7</t>
  </si>
  <si>
    <t>Категория 8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</si>
  <si>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</si>
  <si>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</si>
  <si>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</si>
  <si>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</si>
  <si>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</si>
  <si>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</si>
  <si>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</si>
  <si>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</si>
  <si>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</si>
  <si>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</si>
  <si>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</si>
  <si>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</si>
  <si>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Расход</t>
  </si>
  <si>
    <t>Расход2</t>
  </si>
  <si>
    <t>Расход3</t>
  </si>
  <si>
    <t>Расход1</t>
  </si>
  <si>
    <t>Расход4</t>
  </si>
  <si>
    <t>Расход5</t>
  </si>
  <si>
    <t>Расход6</t>
  </si>
  <si>
    <t>Расход7</t>
  </si>
  <si>
    <t>Расход8</t>
  </si>
  <si>
    <t>Расход9</t>
  </si>
  <si>
    <t>Расход10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</si>
</sst>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Border="1"/>
    <xf numFmtId="0" fontId="2" fillId="2" borderId="0" xfId="0" applyFont="1" applyFill="1" applyBorder="1"/>
    <xf numFmtId="164" fontId="0" fillId="2" borderId="2" xfId="0" applyNumberForma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 indent="1"/>
    </xf>
    <xf numFmtId="164" fontId="1" fillId="2" borderId="1" xfId="0" applyNumberFormat="1" applyFont="1" applyFill="1" applyBorder="1"/>
    <xf numFmtId="0" fontId="3" fillId="2" borderId="0" xfId="0" applyFont="1" applyFill="1"/>
    <xf numFmtId="0" fontId="0" fillId="2" borderId="0" xfId="0" applyFill="1" applyAlignment="1">
      <alignment horizontal="left" indent="2"/>
    </xf>
    <xf numFmtId="0" fontId="0" fillId="2" borderId="0" xfId="0" applyFill="1"/>
    <xf numFmtId="164" fontId="0" fillId="3" borderId="1" xfId="0" applyNumberFormat="1" applyFill="1" applyBorder="1"/>
    <xf numFmtId="164" fontId="0" fillId="2" borderId="0" xfId="0" applyNumberFormat="1" applyFill="1"/>
    <xf numFmtId="164" fontId="0" fillId="2" borderId="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46" workbookViewId="0">
      <selection activeCell="A3" sqref="A3:A52"/>
    </sheetView>
  </sheetViews>
  <sheetFormatPr defaultRowHeight="14.4" x14ac:dyDescent="0.3"/>
  <cols>
    <col min="2" max="2" width="5.6640625" customWidth="1"/>
    <col min="3" max="3" width="13.44140625" customWidth="1"/>
  </cols>
  <sheetData>
    <row r="1" spans="1:15" ht="15.6" x14ac:dyDescent="0.3">
      <c r="B1" s="1"/>
      <c r="C1" s="2"/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3" t="s">
        <v>22</v>
      </c>
      <c r="O1" s="3" t="s">
        <v>23</v>
      </c>
    </row>
    <row r="2" spans="1:15" x14ac:dyDescent="0.3">
      <c r="B2" s="4"/>
      <c r="C2" s="5" t="s">
        <v>4</v>
      </c>
      <c r="D2" s="6">
        <f t="shared" ref="D2:O2" si="0">SUM(D3:D5)</f>
        <v>235000</v>
      </c>
      <c r="E2" s="6">
        <f t="shared" si="0"/>
        <v>235000</v>
      </c>
      <c r="F2" s="6">
        <f t="shared" si="0"/>
        <v>235000</v>
      </c>
      <c r="G2" s="6">
        <f t="shared" si="0"/>
        <v>235000</v>
      </c>
      <c r="H2" s="6">
        <f t="shared" si="0"/>
        <v>235000</v>
      </c>
      <c r="I2" s="6">
        <f t="shared" si="0"/>
        <v>235000</v>
      </c>
      <c r="J2" s="6">
        <f t="shared" si="0"/>
        <v>235000</v>
      </c>
      <c r="K2" s="6">
        <f t="shared" si="0"/>
        <v>235000</v>
      </c>
      <c r="L2" s="6">
        <f t="shared" si="0"/>
        <v>235000</v>
      </c>
      <c r="M2" s="6">
        <f t="shared" si="0"/>
        <v>235000</v>
      </c>
      <c r="N2" s="6">
        <f t="shared" si="0"/>
        <v>235000</v>
      </c>
      <c r="O2" s="6">
        <f t="shared" si="0"/>
        <v>235000</v>
      </c>
    </row>
    <row r="3" spans="1:15" x14ac:dyDescent="0.3">
      <c r="A3" t="str">
        <f>IF(B3="",,COUNTIF($B$3:B3,B3)&amp;B3)</f>
        <v>1боль3</v>
      </c>
      <c r="B3" s="7" t="s">
        <v>0</v>
      </c>
      <c r="C3" s="8" t="s">
        <v>27</v>
      </c>
      <c r="D3" s="10">
        <v>90000</v>
      </c>
      <c r="E3" s="10">
        <v>90000</v>
      </c>
      <c r="F3" s="10">
        <v>90000</v>
      </c>
      <c r="G3" s="10">
        <v>90000</v>
      </c>
      <c r="H3" s="10">
        <v>90000</v>
      </c>
      <c r="I3" s="10">
        <v>90000</v>
      </c>
      <c r="J3" s="10">
        <v>90000</v>
      </c>
      <c r="K3" s="10">
        <v>90000</v>
      </c>
      <c r="L3" s="10">
        <v>90000</v>
      </c>
      <c r="M3" s="10">
        <v>90000</v>
      </c>
      <c r="N3" s="10">
        <v>90000</v>
      </c>
      <c r="O3" s="10">
        <v>90000</v>
      </c>
    </row>
    <row r="4" spans="1:15" x14ac:dyDescent="0.3">
      <c r="A4" t="str">
        <f>IF(B4="",,COUNTIF($B$3:B4,B4)&amp;B4)</f>
        <v>1боль2</v>
      </c>
      <c r="B4" s="7" t="s">
        <v>1</v>
      </c>
      <c r="C4" s="8" t="s">
        <v>25</v>
      </c>
      <c r="D4" s="10">
        <v>65000</v>
      </c>
      <c r="E4" s="10">
        <v>65000</v>
      </c>
      <c r="F4" s="10">
        <v>65000</v>
      </c>
      <c r="G4" s="10">
        <v>65000</v>
      </c>
      <c r="H4" s="10">
        <v>65000</v>
      </c>
      <c r="I4" s="10">
        <v>65000</v>
      </c>
      <c r="J4" s="10">
        <v>65000</v>
      </c>
      <c r="K4" s="10">
        <v>65000</v>
      </c>
      <c r="L4" s="10">
        <v>65000</v>
      </c>
      <c r="M4" s="10">
        <v>65000</v>
      </c>
      <c r="N4" s="10">
        <v>65000</v>
      </c>
      <c r="O4" s="10">
        <v>65000</v>
      </c>
    </row>
    <row r="5" spans="1:15" x14ac:dyDescent="0.3">
      <c r="A5">
        <f>IF(B5="",,COUNTIF($B$3:B5,B5)&amp;B5)</f>
        <v>0</v>
      </c>
      <c r="B5" s="9"/>
      <c r="C5" s="8" t="s">
        <v>26</v>
      </c>
      <c r="D5" s="10">
        <v>80000</v>
      </c>
      <c r="E5" s="10">
        <v>80000</v>
      </c>
      <c r="F5" s="10">
        <v>80000</v>
      </c>
      <c r="G5" s="10">
        <v>80000</v>
      </c>
      <c r="H5" s="10">
        <v>80000</v>
      </c>
      <c r="I5" s="10">
        <v>80000</v>
      </c>
      <c r="J5" s="10">
        <v>80000</v>
      </c>
      <c r="K5" s="10">
        <v>80000</v>
      </c>
      <c r="L5" s="10">
        <v>80000</v>
      </c>
      <c r="M5" s="10">
        <v>80000</v>
      </c>
      <c r="N5" s="10">
        <v>80000</v>
      </c>
      <c r="O5" s="10">
        <v>80000</v>
      </c>
    </row>
    <row r="6" spans="1:15" x14ac:dyDescent="0.3">
      <c r="A6">
        <f>IF(B6="",,COUNTIF($B$3:B6,B6)&amp;B6)</f>
        <v>0</v>
      </c>
      <c r="B6" s="9"/>
      <c r="C6" s="9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">
      <c r="A7">
        <f>IF(B7="",,COUNTIF($B$3:B7,B7)&amp;B7)</f>
        <v>0</v>
      </c>
      <c r="B7" s="4"/>
      <c r="C7" s="5" t="s">
        <v>5</v>
      </c>
      <c r="D7" s="6">
        <f t="shared" ref="D7:O7" si="1">SUM(D8:D12)</f>
        <v>400000</v>
      </c>
      <c r="E7" s="6">
        <f t="shared" si="1"/>
        <v>415000</v>
      </c>
      <c r="F7" s="6">
        <f t="shared" si="1"/>
        <v>430000</v>
      </c>
      <c r="G7" s="6">
        <f t="shared" si="1"/>
        <v>430000</v>
      </c>
      <c r="H7" s="6">
        <f t="shared" si="1"/>
        <v>430000</v>
      </c>
      <c r="I7" s="6">
        <f t="shared" si="1"/>
        <v>430000</v>
      </c>
      <c r="J7" s="6">
        <f t="shared" si="1"/>
        <v>430000</v>
      </c>
      <c r="K7" s="6">
        <f t="shared" si="1"/>
        <v>430000</v>
      </c>
      <c r="L7" s="6">
        <f t="shared" si="1"/>
        <v>430000</v>
      </c>
      <c r="M7" s="6">
        <f t="shared" si="1"/>
        <v>430000</v>
      </c>
      <c r="N7" s="6">
        <f t="shared" si="1"/>
        <v>430000</v>
      </c>
      <c r="O7" s="6">
        <f t="shared" si="1"/>
        <v>430000</v>
      </c>
    </row>
    <row r="8" spans="1:15" x14ac:dyDescent="0.3">
      <c r="A8" t="str">
        <f>IF(B8="",,COUNTIF($B$3:B8,B8)&amp;B8)</f>
        <v>2боль3</v>
      </c>
      <c r="B8" s="7" t="s">
        <v>0</v>
      </c>
      <c r="C8" s="8" t="s">
        <v>28</v>
      </c>
      <c r="D8" s="10">
        <v>70000</v>
      </c>
      <c r="E8" s="10">
        <v>70000</v>
      </c>
      <c r="F8" s="10">
        <v>85000</v>
      </c>
      <c r="G8" s="10">
        <v>85000</v>
      </c>
      <c r="H8" s="10">
        <v>85000</v>
      </c>
      <c r="I8" s="10">
        <v>85000</v>
      </c>
      <c r="J8" s="10">
        <v>85000</v>
      </c>
      <c r="K8" s="10">
        <v>85000</v>
      </c>
      <c r="L8" s="10">
        <v>85000</v>
      </c>
      <c r="M8" s="10">
        <v>85000</v>
      </c>
      <c r="N8" s="10">
        <v>85000</v>
      </c>
      <c r="O8" s="10">
        <v>85000</v>
      </c>
    </row>
    <row r="9" spans="1:15" x14ac:dyDescent="0.3">
      <c r="A9" t="str">
        <f>IF(B9="",,COUNTIF($B$3:B9,B9)&amp;B9)</f>
        <v>2боль2</v>
      </c>
      <c r="B9" s="7" t="s">
        <v>1</v>
      </c>
      <c r="C9" s="8" t="s">
        <v>29</v>
      </c>
      <c r="D9" s="10">
        <v>70000</v>
      </c>
      <c r="E9" s="10">
        <v>85000</v>
      </c>
      <c r="F9" s="10">
        <v>85000</v>
      </c>
      <c r="G9" s="10">
        <v>85000</v>
      </c>
      <c r="H9" s="10">
        <v>85000</v>
      </c>
      <c r="I9" s="10">
        <v>85000</v>
      </c>
      <c r="J9" s="10">
        <v>85000</v>
      </c>
      <c r="K9" s="10">
        <v>85000</v>
      </c>
      <c r="L9" s="10">
        <v>85000</v>
      </c>
      <c r="M9" s="10">
        <v>85000</v>
      </c>
      <c r="N9" s="10">
        <v>85000</v>
      </c>
      <c r="O9" s="10">
        <v>85000</v>
      </c>
    </row>
    <row r="10" spans="1:15" x14ac:dyDescent="0.3">
      <c r="A10">
        <f>IF(B10="",,COUNTIF($B$3:B10,B10)&amp;B10)</f>
        <v>0</v>
      </c>
      <c r="B10" s="9"/>
      <c r="C10" s="8" t="s">
        <v>30</v>
      </c>
      <c r="D10" s="10">
        <v>105000</v>
      </c>
      <c r="E10" s="10">
        <v>105000</v>
      </c>
      <c r="F10" s="10">
        <v>105000</v>
      </c>
      <c r="G10" s="10">
        <v>105000</v>
      </c>
      <c r="H10" s="10">
        <v>105000</v>
      </c>
      <c r="I10" s="10">
        <v>105000</v>
      </c>
      <c r="J10" s="10">
        <v>105000</v>
      </c>
      <c r="K10" s="10">
        <v>105000</v>
      </c>
      <c r="L10" s="10">
        <v>105000</v>
      </c>
      <c r="M10" s="10">
        <v>105000</v>
      </c>
      <c r="N10" s="10">
        <v>105000</v>
      </c>
      <c r="O10" s="10">
        <v>105000</v>
      </c>
    </row>
    <row r="11" spans="1:15" x14ac:dyDescent="0.3">
      <c r="A11" t="str">
        <f>IF(B11="",,COUNTIF($B$3:B11,B11)&amp;B11)</f>
        <v>3боль2</v>
      </c>
      <c r="B11" s="7" t="s">
        <v>1</v>
      </c>
      <c r="C11" s="8" t="s">
        <v>31</v>
      </c>
      <c r="D11" s="10">
        <v>120000</v>
      </c>
      <c r="E11" s="10">
        <v>120000</v>
      </c>
      <c r="F11" s="10">
        <v>120000</v>
      </c>
      <c r="G11" s="10">
        <v>120000</v>
      </c>
      <c r="H11" s="10">
        <v>120000</v>
      </c>
      <c r="I11" s="10">
        <v>120000</v>
      </c>
      <c r="J11" s="10">
        <v>120000</v>
      </c>
      <c r="K11" s="10">
        <v>120000</v>
      </c>
      <c r="L11" s="10">
        <v>120000</v>
      </c>
      <c r="M11" s="10">
        <v>120000</v>
      </c>
      <c r="N11" s="10">
        <v>120000</v>
      </c>
      <c r="O11" s="10">
        <v>120000</v>
      </c>
    </row>
    <row r="12" spans="1:15" x14ac:dyDescent="0.3">
      <c r="A12" t="str">
        <f>IF(B12="",,COUNTIF($B$3:B12,B12)&amp;B12)</f>
        <v>1боль1</v>
      </c>
      <c r="B12" s="7" t="s">
        <v>2</v>
      </c>
      <c r="C12" s="8" t="s">
        <v>32</v>
      </c>
      <c r="D12" s="10">
        <v>35000</v>
      </c>
      <c r="E12" s="10">
        <v>35000</v>
      </c>
      <c r="F12" s="10">
        <v>35000</v>
      </c>
      <c r="G12" s="10">
        <v>35000</v>
      </c>
      <c r="H12" s="10">
        <v>35000</v>
      </c>
      <c r="I12" s="10">
        <v>35000</v>
      </c>
      <c r="J12" s="10">
        <v>35000</v>
      </c>
      <c r="K12" s="10">
        <v>35000</v>
      </c>
      <c r="L12" s="10">
        <v>35000</v>
      </c>
      <c r="M12" s="10">
        <v>35000</v>
      </c>
      <c r="N12" s="10">
        <v>35000</v>
      </c>
      <c r="O12" s="10">
        <v>35000</v>
      </c>
    </row>
    <row r="13" spans="1:15" x14ac:dyDescent="0.3">
      <c r="A13">
        <f>IF(B13="",,COUNTIF($B$3:B13,B13)&amp;B13)</f>
        <v>0</v>
      </c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x14ac:dyDescent="0.3">
      <c r="A14">
        <f>IF(B14="",,COUNTIF($B$3:B14,B14)&amp;B14)</f>
        <v>0</v>
      </c>
      <c r="B14" s="4"/>
      <c r="C14" s="5" t="s">
        <v>6</v>
      </c>
      <c r="D14" s="6">
        <f t="shared" ref="D14:O14" si="2">SUM(D15:D16)</f>
        <v>80000</v>
      </c>
      <c r="E14" s="6">
        <f t="shared" si="2"/>
        <v>80000</v>
      </c>
      <c r="F14" s="6">
        <f t="shared" si="2"/>
        <v>80000</v>
      </c>
      <c r="G14" s="6">
        <f t="shared" si="2"/>
        <v>80000</v>
      </c>
      <c r="H14" s="6">
        <f t="shared" si="2"/>
        <v>80000</v>
      </c>
      <c r="I14" s="6">
        <f t="shared" si="2"/>
        <v>80000</v>
      </c>
      <c r="J14" s="6">
        <f t="shared" si="2"/>
        <v>80000</v>
      </c>
      <c r="K14" s="6">
        <f t="shared" si="2"/>
        <v>80000</v>
      </c>
      <c r="L14" s="6">
        <f t="shared" si="2"/>
        <v>80000</v>
      </c>
      <c r="M14" s="6">
        <f t="shared" si="2"/>
        <v>80000</v>
      </c>
      <c r="N14" s="6">
        <f t="shared" si="2"/>
        <v>80000</v>
      </c>
      <c r="O14" s="6">
        <f t="shared" si="2"/>
        <v>80000</v>
      </c>
    </row>
    <row r="15" spans="1:15" x14ac:dyDescent="0.3">
      <c r="A15" t="str">
        <f>IF(B15="",,COUNTIF($B$3:B15,B15)&amp;B15)</f>
        <v>4боль2</v>
      </c>
      <c r="B15" s="7" t="s">
        <v>1</v>
      </c>
      <c r="C15" s="8" t="s">
        <v>33</v>
      </c>
      <c r="D15" s="10">
        <v>30000</v>
      </c>
      <c r="E15" s="10">
        <v>30000</v>
      </c>
      <c r="F15" s="10">
        <v>30000</v>
      </c>
      <c r="G15" s="10">
        <v>30000</v>
      </c>
      <c r="H15" s="10">
        <v>30000</v>
      </c>
      <c r="I15" s="10">
        <v>30000</v>
      </c>
      <c r="J15" s="10">
        <v>30000</v>
      </c>
      <c r="K15" s="10">
        <v>30000</v>
      </c>
      <c r="L15" s="10">
        <v>30000</v>
      </c>
      <c r="M15" s="10">
        <v>30000</v>
      </c>
      <c r="N15" s="10">
        <v>30000</v>
      </c>
      <c r="O15" s="10">
        <v>30000</v>
      </c>
    </row>
    <row r="16" spans="1:15" x14ac:dyDescent="0.3">
      <c r="A16" t="str">
        <f>IF(B16="",,COUNTIF($B$3:B16,B16)&amp;B16)</f>
        <v>3боль3</v>
      </c>
      <c r="B16" s="7" t="s">
        <v>0</v>
      </c>
      <c r="C16" s="8" t="s">
        <v>34</v>
      </c>
      <c r="D16" s="10">
        <v>50000</v>
      </c>
      <c r="E16" s="10">
        <v>50000</v>
      </c>
      <c r="F16" s="10">
        <v>50000</v>
      </c>
      <c r="G16" s="10">
        <v>50000</v>
      </c>
      <c r="H16" s="10">
        <v>50000</v>
      </c>
      <c r="I16" s="10">
        <v>50000</v>
      </c>
      <c r="J16" s="10">
        <v>50000</v>
      </c>
      <c r="K16" s="10">
        <v>50000</v>
      </c>
      <c r="L16" s="10">
        <v>50000</v>
      </c>
      <c r="M16" s="10">
        <v>50000</v>
      </c>
      <c r="N16" s="10">
        <v>50000</v>
      </c>
      <c r="O16" s="10">
        <v>50000</v>
      </c>
    </row>
    <row r="17" spans="1:15" x14ac:dyDescent="0.3">
      <c r="A17">
        <f>IF(B17="",,COUNTIF($B$3:B17,B17)&amp;B17)</f>
        <v>0</v>
      </c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3">
      <c r="A18">
        <f>IF(B18="",,COUNTIF($B$3:B18,B18)&amp;B18)</f>
        <v>0</v>
      </c>
      <c r="B18" s="4"/>
      <c r="C18" s="5" t="s">
        <v>7</v>
      </c>
      <c r="D18" s="6">
        <f t="shared" ref="D18:O18" si="3">SUM(D19:D25)</f>
        <v>170000</v>
      </c>
      <c r="E18" s="6">
        <f t="shared" si="3"/>
        <v>170000</v>
      </c>
      <c r="F18" s="6">
        <f t="shared" si="3"/>
        <v>170000</v>
      </c>
      <c r="G18" s="6">
        <f t="shared" si="3"/>
        <v>170000</v>
      </c>
      <c r="H18" s="6">
        <f t="shared" si="3"/>
        <v>170000</v>
      </c>
      <c r="I18" s="6">
        <f t="shared" si="3"/>
        <v>170000</v>
      </c>
      <c r="J18" s="6">
        <f t="shared" si="3"/>
        <v>170000</v>
      </c>
      <c r="K18" s="6">
        <f t="shared" si="3"/>
        <v>170000</v>
      </c>
      <c r="L18" s="6">
        <f t="shared" si="3"/>
        <v>170000</v>
      </c>
      <c r="M18" s="6">
        <f t="shared" si="3"/>
        <v>170000</v>
      </c>
      <c r="N18" s="6">
        <f t="shared" si="3"/>
        <v>170000</v>
      </c>
      <c r="O18" s="6">
        <f t="shared" si="3"/>
        <v>170000</v>
      </c>
    </row>
    <row r="19" spans="1:15" x14ac:dyDescent="0.3">
      <c r="A19">
        <f>IF(B19="",,COUNTIF($B$3:B19,B19)&amp;B19)</f>
        <v>0</v>
      </c>
      <c r="B19" s="9"/>
      <c r="C19" s="8" t="s">
        <v>24</v>
      </c>
      <c r="D19" s="10">
        <v>15000</v>
      </c>
      <c r="E19" s="10">
        <v>15000</v>
      </c>
      <c r="F19" s="10">
        <v>15000</v>
      </c>
      <c r="G19" s="10">
        <v>15000</v>
      </c>
      <c r="H19" s="10">
        <v>15000</v>
      </c>
      <c r="I19" s="10">
        <v>15000</v>
      </c>
      <c r="J19" s="10">
        <v>15000</v>
      </c>
      <c r="K19" s="10">
        <v>15000</v>
      </c>
      <c r="L19" s="10">
        <v>15000</v>
      </c>
      <c r="M19" s="10">
        <v>15000</v>
      </c>
      <c r="N19" s="10">
        <v>15000</v>
      </c>
      <c r="O19" s="10">
        <v>15000</v>
      </c>
    </row>
    <row r="20" spans="1:15" x14ac:dyDescent="0.3">
      <c r="A20">
        <f>IF(B20="",,COUNTIF($B$3:B20,B20)&amp;B20)</f>
        <v>0</v>
      </c>
      <c r="B20" s="9"/>
      <c r="C20" s="8" t="s">
        <v>24</v>
      </c>
      <c r="D20" s="10">
        <v>15000</v>
      </c>
      <c r="E20" s="10">
        <v>15000</v>
      </c>
      <c r="F20" s="10">
        <v>15000</v>
      </c>
      <c r="G20" s="10">
        <v>15000</v>
      </c>
      <c r="H20" s="10">
        <v>15000</v>
      </c>
      <c r="I20" s="10">
        <v>15000</v>
      </c>
      <c r="J20" s="10">
        <v>15000</v>
      </c>
      <c r="K20" s="10">
        <v>15000</v>
      </c>
      <c r="L20" s="10">
        <v>15000</v>
      </c>
      <c r="M20" s="10">
        <v>15000</v>
      </c>
      <c r="N20" s="10">
        <v>15000</v>
      </c>
      <c r="O20" s="10">
        <v>15000</v>
      </c>
    </row>
    <row r="21" spans="1:15" x14ac:dyDescent="0.3">
      <c r="A21">
        <f>IF(B21="",,COUNTIF($B$3:B21,B21)&amp;B21)</f>
        <v>0</v>
      </c>
      <c r="B21" s="9"/>
      <c r="C21" s="8" t="s">
        <v>24</v>
      </c>
      <c r="D21" s="10">
        <v>30000</v>
      </c>
      <c r="E21" s="10">
        <v>30000</v>
      </c>
      <c r="F21" s="10">
        <v>30000</v>
      </c>
      <c r="G21" s="10">
        <v>30000</v>
      </c>
      <c r="H21" s="10">
        <v>30000</v>
      </c>
      <c r="I21" s="10">
        <v>30000</v>
      </c>
      <c r="J21" s="10">
        <v>30000</v>
      </c>
      <c r="K21" s="10">
        <v>30000</v>
      </c>
      <c r="L21" s="10">
        <v>30000</v>
      </c>
      <c r="M21" s="10">
        <v>30000</v>
      </c>
      <c r="N21" s="10">
        <v>30000</v>
      </c>
      <c r="O21" s="10">
        <v>30000</v>
      </c>
    </row>
    <row r="22" spans="1:15" x14ac:dyDescent="0.3">
      <c r="A22">
        <f>IF(B22="",,COUNTIF($B$3:B22,B22)&amp;B22)</f>
        <v>0</v>
      </c>
      <c r="B22" s="9"/>
      <c r="C22" s="8" t="s">
        <v>24</v>
      </c>
      <c r="D22" s="10">
        <v>15000</v>
      </c>
      <c r="E22" s="10">
        <v>15000</v>
      </c>
      <c r="F22" s="10">
        <v>15000</v>
      </c>
      <c r="G22" s="10">
        <v>15000</v>
      </c>
      <c r="H22" s="10">
        <v>15000</v>
      </c>
      <c r="I22" s="10">
        <v>15000</v>
      </c>
      <c r="J22" s="10">
        <v>15000</v>
      </c>
      <c r="K22" s="10">
        <v>15000</v>
      </c>
      <c r="L22" s="10">
        <v>15000</v>
      </c>
      <c r="M22" s="10">
        <v>15000</v>
      </c>
      <c r="N22" s="10">
        <v>15000</v>
      </c>
      <c r="O22" s="10">
        <v>15000</v>
      </c>
    </row>
    <row r="23" spans="1:15" x14ac:dyDescent="0.3">
      <c r="A23">
        <f>IF(B23="",,COUNTIF($B$3:B23,B23)&amp;B23)</f>
        <v>0</v>
      </c>
      <c r="B23" s="9"/>
      <c r="C23" s="8" t="s">
        <v>24</v>
      </c>
      <c r="D23" s="10">
        <v>15000</v>
      </c>
      <c r="E23" s="10">
        <v>15000</v>
      </c>
      <c r="F23" s="10">
        <v>15000</v>
      </c>
      <c r="G23" s="10">
        <v>15000</v>
      </c>
      <c r="H23" s="10">
        <v>15000</v>
      </c>
      <c r="I23" s="10">
        <v>15000</v>
      </c>
      <c r="J23" s="10">
        <v>15000</v>
      </c>
      <c r="K23" s="10">
        <v>15000</v>
      </c>
      <c r="L23" s="10">
        <v>15000</v>
      </c>
      <c r="M23" s="10">
        <v>15000</v>
      </c>
      <c r="N23" s="10">
        <v>15000</v>
      </c>
      <c r="O23" s="10">
        <v>15000</v>
      </c>
    </row>
    <row r="24" spans="1:15" x14ac:dyDescent="0.3">
      <c r="A24" t="str">
        <f>IF(B24="",,COUNTIF($B$3:B24,B24)&amp;B24)</f>
        <v>5боль2</v>
      </c>
      <c r="B24" s="7" t="s">
        <v>1</v>
      </c>
      <c r="C24" s="8" t="s">
        <v>24</v>
      </c>
      <c r="D24" s="10">
        <v>40000</v>
      </c>
      <c r="E24" s="10">
        <v>40000</v>
      </c>
      <c r="F24" s="10">
        <v>40000</v>
      </c>
      <c r="G24" s="10">
        <v>40000</v>
      </c>
      <c r="H24" s="10">
        <v>40000</v>
      </c>
      <c r="I24" s="10">
        <v>40000</v>
      </c>
      <c r="J24" s="10">
        <v>40000</v>
      </c>
      <c r="K24" s="10">
        <v>40000</v>
      </c>
      <c r="L24" s="10">
        <v>40000</v>
      </c>
      <c r="M24" s="10">
        <v>40000</v>
      </c>
      <c r="N24" s="10">
        <v>40000</v>
      </c>
      <c r="O24" s="10">
        <v>40000</v>
      </c>
    </row>
    <row r="25" spans="1:15" x14ac:dyDescent="0.3">
      <c r="A25" t="str">
        <f>IF(B25="",,COUNTIF($B$3:B25,B25)&amp;B25)</f>
        <v>2боль1</v>
      </c>
      <c r="B25" s="7" t="s">
        <v>2</v>
      </c>
      <c r="C25" s="8" t="s">
        <v>24</v>
      </c>
      <c r="D25" s="10">
        <v>40000</v>
      </c>
      <c r="E25" s="10">
        <v>40000</v>
      </c>
      <c r="F25" s="10">
        <v>40000</v>
      </c>
      <c r="G25" s="10">
        <v>40000</v>
      </c>
      <c r="H25" s="10">
        <v>40000</v>
      </c>
      <c r="I25" s="10">
        <v>40000</v>
      </c>
      <c r="J25" s="10">
        <v>40000</v>
      </c>
      <c r="K25" s="10">
        <v>40000</v>
      </c>
      <c r="L25" s="10">
        <v>40000</v>
      </c>
      <c r="M25" s="10">
        <v>40000</v>
      </c>
      <c r="N25" s="10">
        <v>40000</v>
      </c>
      <c r="O25" s="10">
        <v>40000</v>
      </c>
    </row>
    <row r="26" spans="1:15" x14ac:dyDescent="0.3">
      <c r="A26">
        <f>IF(B26="",,COUNTIF($B$3:B26,B26)&amp;B26)</f>
        <v>0</v>
      </c>
      <c r="B26" s="9"/>
      <c r="C26" s="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3">
      <c r="A27">
        <f>IF(B27="",,COUNTIF($B$3:B27,B27)&amp;B27)</f>
        <v>0</v>
      </c>
      <c r="B27" s="4"/>
      <c r="C27" s="5" t="s">
        <v>8</v>
      </c>
      <c r="D27" s="6">
        <f t="shared" ref="D27:O27" si="4">SUM(D28:D30)</f>
        <v>90000</v>
      </c>
      <c r="E27" s="6">
        <f t="shared" si="4"/>
        <v>90000</v>
      </c>
      <c r="F27" s="6">
        <f t="shared" si="4"/>
        <v>90000</v>
      </c>
      <c r="G27" s="6">
        <f t="shared" si="4"/>
        <v>90000</v>
      </c>
      <c r="H27" s="6">
        <f t="shared" si="4"/>
        <v>90000</v>
      </c>
      <c r="I27" s="6">
        <f t="shared" si="4"/>
        <v>90000</v>
      </c>
      <c r="J27" s="6">
        <f t="shared" si="4"/>
        <v>90000</v>
      </c>
      <c r="K27" s="6">
        <f t="shared" si="4"/>
        <v>90000</v>
      </c>
      <c r="L27" s="6">
        <f t="shared" si="4"/>
        <v>90000</v>
      </c>
      <c r="M27" s="6">
        <f t="shared" si="4"/>
        <v>90000</v>
      </c>
      <c r="N27" s="6">
        <f t="shared" si="4"/>
        <v>90000</v>
      </c>
      <c r="O27" s="6">
        <f t="shared" si="4"/>
        <v>90000</v>
      </c>
    </row>
    <row r="28" spans="1:15" x14ac:dyDescent="0.3">
      <c r="A28" t="str">
        <f>IF(B28="",,COUNTIF($B$3:B28,B28)&amp;B28)</f>
        <v>4боль3</v>
      </c>
      <c r="B28" s="7" t="s">
        <v>0</v>
      </c>
      <c r="C28" s="8" t="s">
        <v>24</v>
      </c>
      <c r="D28" s="10">
        <v>30000</v>
      </c>
      <c r="E28" s="10">
        <v>30000</v>
      </c>
      <c r="F28" s="10">
        <v>30000</v>
      </c>
      <c r="G28" s="10">
        <v>30000</v>
      </c>
      <c r="H28" s="10">
        <v>30000</v>
      </c>
      <c r="I28" s="10">
        <v>30000</v>
      </c>
      <c r="J28" s="10">
        <v>30000</v>
      </c>
      <c r="K28" s="10">
        <v>30000</v>
      </c>
      <c r="L28" s="10">
        <v>30000</v>
      </c>
      <c r="M28" s="10">
        <v>30000</v>
      </c>
      <c r="N28" s="10">
        <v>30000</v>
      </c>
      <c r="O28" s="10">
        <v>30000</v>
      </c>
    </row>
    <row r="29" spans="1:15" x14ac:dyDescent="0.3">
      <c r="A29" t="str">
        <f>IF(B29="",,COUNTIF($B$3:B29,B29)&amp;B29)</f>
        <v>3боль1</v>
      </c>
      <c r="B29" s="7" t="s">
        <v>2</v>
      </c>
      <c r="C29" s="8" t="s">
        <v>24</v>
      </c>
      <c r="D29" s="10">
        <v>20000</v>
      </c>
      <c r="E29" s="10">
        <v>20000</v>
      </c>
      <c r="F29" s="10">
        <v>20000</v>
      </c>
      <c r="G29" s="10">
        <v>20000</v>
      </c>
      <c r="H29" s="10">
        <v>20000</v>
      </c>
      <c r="I29" s="10">
        <v>20000</v>
      </c>
      <c r="J29" s="10">
        <v>20000</v>
      </c>
      <c r="K29" s="10">
        <v>20000</v>
      </c>
      <c r="L29" s="10">
        <v>20000</v>
      </c>
      <c r="M29" s="10">
        <v>20000</v>
      </c>
      <c r="N29" s="10">
        <v>20000</v>
      </c>
      <c r="O29" s="10">
        <v>20000</v>
      </c>
    </row>
    <row r="30" spans="1:15" x14ac:dyDescent="0.3">
      <c r="A30">
        <f>IF(B30="",,COUNTIF($B$3:B30,B30)&amp;B30)</f>
        <v>0</v>
      </c>
      <c r="B30" s="9"/>
      <c r="C30" s="8" t="s">
        <v>24</v>
      </c>
      <c r="D30" s="10">
        <v>40000</v>
      </c>
      <c r="E30" s="10">
        <v>40000</v>
      </c>
      <c r="F30" s="10">
        <v>40000</v>
      </c>
      <c r="G30" s="10">
        <v>40000</v>
      </c>
      <c r="H30" s="10">
        <v>40000</v>
      </c>
      <c r="I30" s="10">
        <v>40000</v>
      </c>
      <c r="J30" s="10">
        <v>40000</v>
      </c>
      <c r="K30" s="10">
        <v>40000</v>
      </c>
      <c r="L30" s="10">
        <v>40000</v>
      </c>
      <c r="M30" s="10">
        <v>40000</v>
      </c>
      <c r="N30" s="10">
        <v>40000</v>
      </c>
      <c r="O30" s="10">
        <v>40000</v>
      </c>
    </row>
    <row r="31" spans="1:15" ht="15.6" x14ac:dyDescent="0.3">
      <c r="A31">
        <f>IF(B31="",,COUNTIF($B$3:B31,B31)&amp;B31)</f>
        <v>0</v>
      </c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3">
      <c r="A32">
        <f>IF(B32="",,COUNTIF($B$3:B32,B32)&amp;B32)</f>
        <v>0</v>
      </c>
      <c r="B32" s="4"/>
      <c r="C32" s="5" t="s">
        <v>9</v>
      </c>
      <c r="D32" s="6">
        <f t="shared" ref="D32:O32" si="5">SUM(D33:D40)</f>
        <v>440000</v>
      </c>
      <c r="E32" s="6">
        <f t="shared" si="5"/>
        <v>440000</v>
      </c>
      <c r="F32" s="6">
        <f t="shared" si="5"/>
        <v>390000</v>
      </c>
      <c r="G32" s="6">
        <f t="shared" si="5"/>
        <v>280000</v>
      </c>
      <c r="H32" s="6">
        <f t="shared" si="5"/>
        <v>270000</v>
      </c>
      <c r="I32" s="6">
        <f t="shared" si="5"/>
        <v>270000</v>
      </c>
      <c r="J32" s="6">
        <f t="shared" si="5"/>
        <v>270000</v>
      </c>
      <c r="K32" s="6">
        <f t="shared" si="5"/>
        <v>380000</v>
      </c>
      <c r="L32" s="6">
        <f t="shared" si="5"/>
        <v>440000</v>
      </c>
      <c r="M32" s="6">
        <f t="shared" si="5"/>
        <v>490000</v>
      </c>
      <c r="N32" s="6">
        <f t="shared" si="5"/>
        <v>490000</v>
      </c>
      <c r="O32" s="6">
        <f t="shared" si="5"/>
        <v>490000</v>
      </c>
    </row>
    <row r="33" spans="1:15" x14ac:dyDescent="0.3">
      <c r="A33">
        <f>IF(B33="",,COUNTIF($B$3:B33,B33)&amp;B33)</f>
        <v>0</v>
      </c>
      <c r="B33" s="9"/>
      <c r="C33" s="8" t="s">
        <v>24</v>
      </c>
      <c r="D33" s="10">
        <v>10000</v>
      </c>
      <c r="E33" s="10">
        <v>10000</v>
      </c>
      <c r="F33" s="10">
        <v>10000</v>
      </c>
      <c r="G33" s="10">
        <v>10000</v>
      </c>
      <c r="H33" s="10">
        <v>10000</v>
      </c>
      <c r="I33" s="10">
        <v>10000</v>
      </c>
      <c r="J33" s="10">
        <v>10000</v>
      </c>
      <c r="K33" s="10">
        <v>10000</v>
      </c>
      <c r="L33" s="10">
        <v>10000</v>
      </c>
      <c r="M33" s="10">
        <v>10000</v>
      </c>
      <c r="N33" s="10">
        <v>10000</v>
      </c>
      <c r="O33" s="10">
        <v>10000</v>
      </c>
    </row>
    <row r="34" spans="1:15" x14ac:dyDescent="0.3">
      <c r="A34">
        <f>IF(B34="",,COUNTIF($B$3:B34,B34)&amp;B34)</f>
        <v>0</v>
      </c>
      <c r="B34" s="9"/>
      <c r="C34" s="8" t="s">
        <v>24</v>
      </c>
      <c r="D34" s="10">
        <v>10000</v>
      </c>
      <c r="E34" s="10">
        <v>10000</v>
      </c>
      <c r="F34" s="10">
        <v>10000</v>
      </c>
      <c r="G34" s="10">
        <v>10000</v>
      </c>
      <c r="H34" s="10">
        <v>10000</v>
      </c>
      <c r="I34" s="10">
        <v>10000</v>
      </c>
      <c r="J34" s="10">
        <v>10000</v>
      </c>
      <c r="K34" s="10">
        <v>10000</v>
      </c>
      <c r="L34" s="10">
        <v>10000</v>
      </c>
      <c r="M34" s="10">
        <v>10000</v>
      </c>
      <c r="N34" s="10">
        <v>10000</v>
      </c>
      <c r="O34" s="10">
        <v>10000</v>
      </c>
    </row>
    <row r="35" spans="1:15" x14ac:dyDescent="0.3">
      <c r="A35">
        <f>IF(B35="",,COUNTIF($B$3:B35,B35)&amp;B35)</f>
        <v>0</v>
      </c>
      <c r="B35" s="9"/>
      <c r="C35" s="8" t="s">
        <v>24</v>
      </c>
      <c r="D35" s="10">
        <v>70000</v>
      </c>
      <c r="E35" s="10">
        <v>70000</v>
      </c>
      <c r="F35" s="10">
        <v>70000</v>
      </c>
      <c r="G35" s="10">
        <v>70000</v>
      </c>
      <c r="H35" s="10">
        <v>70000</v>
      </c>
      <c r="I35" s="10">
        <v>70000</v>
      </c>
      <c r="J35" s="10">
        <v>70000</v>
      </c>
      <c r="K35" s="10">
        <v>70000</v>
      </c>
      <c r="L35" s="10">
        <v>70000</v>
      </c>
      <c r="M35" s="10">
        <v>70000</v>
      </c>
      <c r="N35" s="10">
        <v>70000</v>
      </c>
      <c r="O35" s="10">
        <v>70000</v>
      </c>
    </row>
    <row r="36" spans="1:15" x14ac:dyDescent="0.3">
      <c r="A36" t="str">
        <f>IF(B36="",,COUNTIF($B$3:B36,B36)&amp;B36)</f>
        <v>5боль3</v>
      </c>
      <c r="B36" s="7" t="s">
        <v>0</v>
      </c>
      <c r="C36" s="8" t="s">
        <v>24</v>
      </c>
      <c r="D36" s="10">
        <v>40000</v>
      </c>
      <c r="E36" s="10">
        <v>40000</v>
      </c>
      <c r="F36" s="10">
        <v>40000</v>
      </c>
      <c r="G36" s="10">
        <v>30000</v>
      </c>
      <c r="H36" s="10">
        <v>20000</v>
      </c>
      <c r="I36" s="10">
        <v>20000</v>
      </c>
      <c r="J36" s="10">
        <v>20000</v>
      </c>
      <c r="K36" s="10">
        <v>30000</v>
      </c>
      <c r="L36" s="10">
        <v>40000</v>
      </c>
      <c r="M36" s="10">
        <v>40000</v>
      </c>
      <c r="N36" s="10">
        <v>40000</v>
      </c>
      <c r="O36" s="10">
        <v>40000</v>
      </c>
    </row>
    <row r="37" spans="1:15" x14ac:dyDescent="0.3">
      <c r="A37" t="str">
        <f>IF(B37="",,COUNTIF($B$3:B37,B37)&amp;B37)</f>
        <v>6боль2</v>
      </c>
      <c r="B37" s="7" t="s">
        <v>1</v>
      </c>
      <c r="C37" s="8" t="s">
        <v>24</v>
      </c>
      <c r="D37" s="10">
        <v>150000</v>
      </c>
      <c r="E37" s="10">
        <v>150000</v>
      </c>
      <c r="F37" s="10">
        <v>100000</v>
      </c>
      <c r="G37" s="10"/>
      <c r="H37" s="10"/>
      <c r="I37" s="10"/>
      <c r="J37" s="10"/>
      <c r="K37" s="10">
        <v>100000</v>
      </c>
      <c r="L37" s="10">
        <v>150000</v>
      </c>
      <c r="M37" s="10">
        <v>200000</v>
      </c>
      <c r="N37" s="10">
        <v>200000</v>
      </c>
      <c r="O37" s="10">
        <v>200000</v>
      </c>
    </row>
    <row r="38" spans="1:15" x14ac:dyDescent="0.3">
      <c r="A38" t="str">
        <f>IF(B38="",,COUNTIF($B$3:B38,B38)&amp;B38)</f>
        <v>4боль1</v>
      </c>
      <c r="B38" s="7" t="s">
        <v>2</v>
      </c>
      <c r="C38" s="8" t="s">
        <v>24</v>
      </c>
      <c r="D38" s="10">
        <v>40000</v>
      </c>
      <c r="E38" s="10">
        <v>40000</v>
      </c>
      <c r="F38" s="10">
        <v>40000</v>
      </c>
      <c r="G38" s="10">
        <v>40000</v>
      </c>
      <c r="H38" s="10">
        <v>40000</v>
      </c>
      <c r="I38" s="10">
        <v>40000</v>
      </c>
      <c r="J38" s="10">
        <v>40000</v>
      </c>
      <c r="K38" s="10">
        <v>40000</v>
      </c>
      <c r="L38" s="10">
        <v>40000</v>
      </c>
      <c r="M38" s="10">
        <v>40000</v>
      </c>
      <c r="N38" s="10">
        <v>40000</v>
      </c>
      <c r="O38" s="10">
        <v>40000</v>
      </c>
    </row>
    <row r="39" spans="1:15" x14ac:dyDescent="0.3">
      <c r="A39">
        <f>IF(B39="",,COUNTIF($B$3:B39,B39)&amp;B39)</f>
        <v>0</v>
      </c>
      <c r="B39" s="9"/>
      <c r="C39" s="8" t="s">
        <v>24</v>
      </c>
      <c r="D39" s="10">
        <v>40000</v>
      </c>
      <c r="E39" s="10">
        <v>40000</v>
      </c>
      <c r="F39" s="10">
        <v>40000</v>
      </c>
      <c r="G39" s="10">
        <v>40000</v>
      </c>
      <c r="H39" s="10">
        <v>40000</v>
      </c>
      <c r="I39" s="10">
        <v>40000</v>
      </c>
      <c r="J39" s="10">
        <v>40000</v>
      </c>
      <c r="K39" s="10">
        <v>40000</v>
      </c>
      <c r="L39" s="10">
        <v>40000</v>
      </c>
      <c r="M39" s="10">
        <v>40000</v>
      </c>
      <c r="N39" s="10">
        <v>40000</v>
      </c>
      <c r="O39" s="10">
        <v>40000</v>
      </c>
    </row>
    <row r="40" spans="1:15" x14ac:dyDescent="0.3">
      <c r="A40">
        <f>IF(B40="",,COUNTIF($B$3:B40,B40)&amp;B40)</f>
        <v>0</v>
      </c>
      <c r="B40" s="9"/>
      <c r="C40" s="8" t="s">
        <v>24</v>
      </c>
      <c r="D40" s="10">
        <v>80000</v>
      </c>
      <c r="E40" s="10">
        <v>80000</v>
      </c>
      <c r="F40" s="10">
        <v>80000</v>
      </c>
      <c r="G40" s="10">
        <v>80000</v>
      </c>
      <c r="H40" s="10">
        <v>80000</v>
      </c>
      <c r="I40" s="10">
        <v>80000</v>
      </c>
      <c r="J40" s="10">
        <v>80000</v>
      </c>
      <c r="K40" s="10">
        <v>80000</v>
      </c>
      <c r="L40" s="10">
        <v>80000</v>
      </c>
      <c r="M40" s="10">
        <v>80000</v>
      </c>
      <c r="N40" s="10">
        <v>80000</v>
      </c>
      <c r="O40" s="10">
        <v>80000</v>
      </c>
    </row>
    <row r="41" spans="1:15" x14ac:dyDescent="0.3">
      <c r="A41">
        <f>IF(B41="",,COUNTIF($B$3:B41,B41)&amp;B41)</f>
        <v>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3">
      <c r="A42">
        <f>IF(B42="",,COUNTIF($B$3:B42,B42)&amp;B42)</f>
        <v>0</v>
      </c>
      <c r="B42" s="4"/>
      <c r="C42" s="5" t="s">
        <v>10</v>
      </c>
      <c r="D42" s="6">
        <f>D44+D45+D43</f>
        <v>630000</v>
      </c>
      <c r="E42" s="6">
        <f t="shared" ref="E42:O42" si="6">E44+E45+E43</f>
        <v>630000</v>
      </c>
      <c r="F42" s="6">
        <f t="shared" si="6"/>
        <v>730000</v>
      </c>
      <c r="G42" s="6">
        <f t="shared" si="6"/>
        <v>730000</v>
      </c>
      <c r="H42" s="6">
        <f t="shared" si="6"/>
        <v>730000</v>
      </c>
      <c r="I42" s="6">
        <f t="shared" si="6"/>
        <v>730000</v>
      </c>
      <c r="J42" s="6">
        <f t="shared" si="6"/>
        <v>730000</v>
      </c>
      <c r="K42" s="6">
        <f t="shared" si="6"/>
        <v>830000</v>
      </c>
      <c r="L42" s="6">
        <f t="shared" si="6"/>
        <v>850000</v>
      </c>
      <c r="M42" s="6">
        <f t="shared" si="6"/>
        <v>850000</v>
      </c>
      <c r="N42" s="6">
        <f t="shared" si="6"/>
        <v>850000</v>
      </c>
      <c r="O42" s="6">
        <f t="shared" si="6"/>
        <v>850000</v>
      </c>
    </row>
    <row r="43" spans="1:15" x14ac:dyDescent="0.3">
      <c r="A43">
        <f>IF(B43="",,COUNTIF($B$3:B43,B43)&amp;B43)</f>
        <v>0</v>
      </c>
      <c r="B43" s="9"/>
      <c r="C43" s="8" t="s">
        <v>24</v>
      </c>
      <c r="D43" s="10">
        <v>250000</v>
      </c>
      <c r="E43" s="10">
        <v>250000</v>
      </c>
      <c r="F43" s="10">
        <v>300000</v>
      </c>
      <c r="G43" s="10">
        <v>300000</v>
      </c>
      <c r="H43" s="10">
        <v>300000</v>
      </c>
      <c r="I43" s="10">
        <v>300000</v>
      </c>
      <c r="J43" s="10">
        <v>300000</v>
      </c>
      <c r="K43" s="10">
        <v>350000</v>
      </c>
      <c r="L43" s="10">
        <v>350000</v>
      </c>
      <c r="M43" s="10">
        <v>350000</v>
      </c>
      <c r="N43" s="10">
        <v>350000</v>
      </c>
      <c r="O43" s="10">
        <v>350000</v>
      </c>
    </row>
    <row r="44" spans="1:15" x14ac:dyDescent="0.3">
      <c r="A44" t="str">
        <f>IF(B44="",,COUNTIF($B$3:B44,B44)&amp;B44)</f>
        <v>6боль3</v>
      </c>
      <c r="B44" s="7" t="s">
        <v>0</v>
      </c>
      <c r="C44" s="8" t="s">
        <v>24</v>
      </c>
      <c r="D44" s="10">
        <v>250000</v>
      </c>
      <c r="E44" s="10">
        <v>250000</v>
      </c>
      <c r="F44" s="10">
        <v>300000</v>
      </c>
      <c r="G44" s="10">
        <v>300000</v>
      </c>
      <c r="H44" s="10">
        <v>300000</v>
      </c>
      <c r="I44" s="10">
        <v>300000</v>
      </c>
      <c r="J44" s="10">
        <v>300000</v>
      </c>
      <c r="K44" s="10">
        <v>350000</v>
      </c>
      <c r="L44" s="10">
        <v>350000</v>
      </c>
      <c r="M44" s="10">
        <v>350000</v>
      </c>
      <c r="N44" s="10">
        <v>350000</v>
      </c>
      <c r="O44" s="10">
        <v>350000</v>
      </c>
    </row>
    <row r="45" spans="1:15" x14ac:dyDescent="0.3">
      <c r="A45" t="str">
        <f>IF(B45="",,COUNTIF($B$3:B45,B45)&amp;B45)</f>
        <v>7боль3</v>
      </c>
      <c r="B45" s="7" t="s">
        <v>0</v>
      </c>
      <c r="C45" s="8" t="s">
        <v>24</v>
      </c>
      <c r="D45" s="10">
        <v>130000</v>
      </c>
      <c r="E45" s="10">
        <v>130000</v>
      </c>
      <c r="F45" s="10">
        <v>130000</v>
      </c>
      <c r="G45" s="10">
        <v>130000</v>
      </c>
      <c r="H45" s="10">
        <v>130000</v>
      </c>
      <c r="I45" s="10">
        <v>130000</v>
      </c>
      <c r="J45" s="10">
        <v>130000</v>
      </c>
      <c r="K45" s="10">
        <v>130000</v>
      </c>
      <c r="L45" s="10">
        <v>150000</v>
      </c>
      <c r="M45" s="10">
        <v>150000</v>
      </c>
      <c r="N45" s="10">
        <v>150000</v>
      </c>
      <c r="O45" s="10">
        <v>150000</v>
      </c>
    </row>
    <row r="46" spans="1:15" x14ac:dyDescent="0.3">
      <c r="A46">
        <f>IF(B46="",,COUNTIF($B$3:B46,B46)&amp;B46)</f>
        <v>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3">
      <c r="A47">
        <f>IF(B47="",,COUNTIF($B$3:B47,B47)&amp;B47)</f>
        <v>0</v>
      </c>
      <c r="B47" s="4"/>
      <c r="C47" s="5" t="s">
        <v>11</v>
      </c>
      <c r="D47" s="6">
        <f t="shared" ref="D47:O47" si="7">SUM(D48:D52)</f>
        <v>108000</v>
      </c>
      <c r="E47" s="6">
        <f t="shared" si="7"/>
        <v>108000</v>
      </c>
      <c r="F47" s="6">
        <f t="shared" si="7"/>
        <v>88000</v>
      </c>
      <c r="G47" s="6">
        <f t="shared" si="7"/>
        <v>88000</v>
      </c>
      <c r="H47" s="6">
        <f t="shared" si="7"/>
        <v>68000</v>
      </c>
      <c r="I47" s="6">
        <f t="shared" si="7"/>
        <v>68000</v>
      </c>
      <c r="J47" s="6">
        <f t="shared" si="7"/>
        <v>68000</v>
      </c>
      <c r="K47" s="6">
        <f t="shared" si="7"/>
        <v>68000</v>
      </c>
      <c r="L47" s="6">
        <f t="shared" si="7"/>
        <v>88000</v>
      </c>
      <c r="M47" s="6">
        <f t="shared" si="7"/>
        <v>108000</v>
      </c>
      <c r="N47" s="6">
        <f t="shared" si="7"/>
        <v>108000</v>
      </c>
      <c r="O47" s="6">
        <f t="shared" si="7"/>
        <v>108000</v>
      </c>
    </row>
    <row r="48" spans="1:15" x14ac:dyDescent="0.3">
      <c r="A48" t="str">
        <f>IF(B48="",,COUNTIF($B$3:B48,B48)&amp;B48)</f>
        <v>5боль1</v>
      </c>
      <c r="B48" s="7" t="s">
        <v>2</v>
      </c>
      <c r="C48" s="8" t="s">
        <v>24</v>
      </c>
      <c r="D48" s="10">
        <v>20000</v>
      </c>
      <c r="E48" s="10">
        <v>20000</v>
      </c>
      <c r="F48" s="10">
        <v>20000</v>
      </c>
      <c r="G48" s="10">
        <v>20000</v>
      </c>
      <c r="H48" s="10"/>
      <c r="I48" s="10"/>
      <c r="J48" s="10"/>
      <c r="K48" s="10"/>
      <c r="L48" s="10">
        <v>20000</v>
      </c>
      <c r="M48" s="10">
        <v>20000</v>
      </c>
      <c r="N48" s="10">
        <v>20000</v>
      </c>
      <c r="O48" s="10">
        <v>20000</v>
      </c>
    </row>
    <row r="49" spans="1:15" x14ac:dyDescent="0.3">
      <c r="A49" t="str">
        <f>IF(B49="",,COUNTIF($B$3:B49,B49)&amp;B49)</f>
        <v>6боль1</v>
      </c>
      <c r="B49" s="7" t="s">
        <v>2</v>
      </c>
      <c r="C49" s="8" t="s">
        <v>24</v>
      </c>
      <c r="D49" s="10">
        <v>20000</v>
      </c>
      <c r="E49" s="10">
        <v>20000</v>
      </c>
      <c r="F49" s="10"/>
      <c r="G49" s="10"/>
      <c r="H49" s="10"/>
      <c r="I49" s="10"/>
      <c r="J49" s="10"/>
      <c r="K49" s="10"/>
      <c r="L49" s="10"/>
      <c r="M49" s="10">
        <v>20000</v>
      </c>
      <c r="N49" s="10">
        <v>20000</v>
      </c>
      <c r="O49" s="10">
        <v>20000</v>
      </c>
    </row>
    <row r="50" spans="1:15" x14ac:dyDescent="0.3">
      <c r="A50" t="str">
        <f>IF(B50="",,COUNTIF($B$3:B50,B50)&amp;B50)</f>
        <v>7боль1</v>
      </c>
      <c r="B50" s="7" t="s">
        <v>2</v>
      </c>
      <c r="C50" s="8" t="s">
        <v>24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3">
      <c r="A51" t="str">
        <f>IF(B51="",,COUNTIF($B$3:B51,B51)&amp;B51)</f>
        <v>8боль1</v>
      </c>
      <c r="B51" s="7" t="s">
        <v>2</v>
      </c>
      <c r="C51" s="8" t="s">
        <v>24</v>
      </c>
      <c r="D51" s="10">
        <v>18000</v>
      </c>
      <c r="E51" s="10">
        <v>18000</v>
      </c>
      <c r="F51" s="10">
        <v>18000</v>
      </c>
      <c r="G51" s="10">
        <v>18000</v>
      </c>
      <c r="H51" s="10">
        <v>18000</v>
      </c>
      <c r="I51" s="10">
        <v>18000</v>
      </c>
      <c r="J51" s="10">
        <v>18000</v>
      </c>
      <c r="K51" s="10">
        <v>18000</v>
      </c>
      <c r="L51" s="10">
        <v>18000</v>
      </c>
      <c r="M51" s="10">
        <v>18000</v>
      </c>
      <c r="N51" s="10">
        <v>18000</v>
      </c>
      <c r="O51" s="10">
        <v>18000</v>
      </c>
    </row>
    <row r="52" spans="1:15" x14ac:dyDescent="0.3">
      <c r="A52" t="str">
        <f>IF(B52="",,COUNTIF($B$3:B52,B52)&amp;B52)</f>
        <v>7боль2</v>
      </c>
      <c r="B52" s="7" t="s">
        <v>1</v>
      </c>
      <c r="C52" s="8" t="s">
        <v>24</v>
      </c>
      <c r="D52" s="10">
        <v>50000</v>
      </c>
      <c r="E52" s="10">
        <v>50000</v>
      </c>
      <c r="F52" s="10">
        <v>50000</v>
      </c>
      <c r="G52" s="10">
        <v>50000</v>
      </c>
      <c r="H52" s="10">
        <v>50000</v>
      </c>
      <c r="I52" s="10">
        <v>50000</v>
      </c>
      <c r="J52" s="10">
        <v>50000</v>
      </c>
      <c r="K52" s="10">
        <v>50000</v>
      </c>
      <c r="L52" s="10">
        <v>50000</v>
      </c>
      <c r="M52" s="10">
        <v>50000</v>
      </c>
      <c r="N52" s="10">
        <v>50000</v>
      </c>
      <c r="O52" s="10">
        <v>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"/>
  <sheetViews>
    <sheetView tabSelected="1" workbookViewId="0">
      <selection activeCell="C2" sqref="C2"/>
    </sheetView>
  </sheetViews>
  <sheetFormatPr defaultColWidth="9.109375" defaultRowHeight="14.4" x14ac:dyDescent="0.3"/>
  <cols>
    <col min="1" max="1" width="9.109375" style="9"/>
    <col min="2" max="2" width="10.33203125" style="9" customWidth="1"/>
    <col min="3" max="16384" width="9.109375" style="9"/>
  </cols>
  <sheetData>
    <row r="2" spans="1:14" x14ac:dyDescent="0.3">
      <c r="B2" s="9" t="s">
        <v>3</v>
      </c>
      <c r="C2" s="9" t="s">
        <v>1</v>
      </c>
    </row>
    <row r="3" spans="1:14" ht="15" x14ac:dyDescent="0.25">
      <c r="B3" s="9" t="str">
        <f>VLOOKUP(ROW(A3)-MATCH($C$2,$C$1:$C2,)&amp;$C$2,данные!$A$2:$O$53,COLUMN(C1),)</f>
        <v>Расход2</v>
      </c>
      <c r="C3" s="9">
        <f>VLOOKUP(ROW(B3)-MATCH($C$2,$C$1:$C2,)&amp;$C$2,данные!$A$2:$O$53,COLUMN(D1),)</f>
        <v>65000</v>
      </c>
      <c r="D3" s="9">
        <f>VLOOKUP(ROW(C3)-MATCH($C$2,$C$1:$C2,)&amp;$C$2,данные!$A$2:$O$53,COLUMN(E1),)</f>
        <v>65000</v>
      </c>
      <c r="E3" s="9">
        <f>VLOOKUP(ROW(D3)-MATCH($C$2,$C$1:$C2,)&amp;$C$2,данные!$A$2:$O$53,COLUMN(F1),)</f>
        <v>65000</v>
      </c>
      <c r="F3" s="9">
        <f>VLOOKUP(ROW(E3)-MATCH($C$2,$C$1:$C2,)&amp;$C$2,данные!$A$2:$O$53,COLUMN(G1),)</f>
        <v>65000</v>
      </c>
      <c r="G3" s="9">
        <f>VLOOKUP(ROW(F3)-MATCH($C$2,$C$1:$C2,)&amp;$C$2,данные!$A$2:$O$53,COLUMN(H1),)</f>
        <v>65000</v>
      </c>
      <c r="H3" s="9">
        <f>VLOOKUP(ROW(G3)-MATCH($C$2,$C$1:$C2,)&amp;$C$2,данные!$A$2:$O$53,COLUMN(I1),)</f>
        <v>65000</v>
      </c>
      <c r="I3" s="9">
        <f>VLOOKUP(ROW(H3)-MATCH($C$2,$C$1:$C2,)&amp;$C$2,данные!$A$2:$O$53,COLUMN(J1),)</f>
        <v>65000</v>
      </c>
      <c r="J3" s="9">
        <f>VLOOKUP(ROW(I3)-MATCH($C$2,$C$1:$C2,)&amp;$C$2,данные!$A$2:$O$53,COLUMN(K1),)</f>
        <v>65000</v>
      </c>
      <c r="K3" s="9">
        <f>VLOOKUP(ROW(J3)-MATCH($C$2,$C$1:$C2,)&amp;$C$2,данные!$A$2:$O$53,COLUMN(L1),)</f>
        <v>65000</v>
      </c>
      <c r="L3" s="9">
        <f>VLOOKUP(ROW(K3)-MATCH($C$2,$C$1:$C2,)&amp;$C$2,данные!$A$2:$O$53,COLUMN(M1),)</f>
        <v>65000</v>
      </c>
      <c r="M3" s="9">
        <f>VLOOKUP(ROW(L3)-MATCH($C$2,$C$1:$C2,)&amp;$C$2,данные!$A$2:$O$53,COLUMN(N1),)</f>
        <v>65000</v>
      </c>
      <c r="N3" s="9">
        <f>VLOOKUP(ROW(M3)-MATCH($C$2,$C$1:$C2,)&amp;$C$2,данные!$A$2:$O$53,COLUMN(O1),)</f>
        <v>65000</v>
      </c>
    </row>
    <row r="4" spans="1:14" ht="15" x14ac:dyDescent="0.25">
      <c r="B4" s="9" t="str">
        <f>VLOOKUP(ROW(A4)-MATCH($C$2,$C$1:$C3,)&amp;$C$2,данные!$A$2:$O$53,COLUMN(C2),)</f>
        <v>Расход5</v>
      </c>
      <c r="C4" s="9">
        <f>VLOOKUP(ROW(B4)-MATCH($C$2,$C$1:$C3,)&amp;$C$2,данные!$A$2:$O$53,COLUMN(D2),)</f>
        <v>70000</v>
      </c>
      <c r="D4" s="9">
        <f>VLOOKUP(ROW(C4)-MATCH($C$2,$C$1:$C3,)&amp;$C$2,данные!$A$2:$O$53,COLUMN(E2),)</f>
        <v>85000</v>
      </c>
      <c r="E4" s="9">
        <f>VLOOKUP(ROW(D4)-MATCH($C$2,$C$1:$C3,)&amp;$C$2,данные!$A$2:$O$53,COLUMN(F2),)</f>
        <v>85000</v>
      </c>
      <c r="F4" s="9">
        <f>VLOOKUP(ROW(E4)-MATCH($C$2,$C$1:$C3,)&amp;$C$2,данные!$A$2:$O$53,COLUMN(G2),)</f>
        <v>85000</v>
      </c>
      <c r="G4" s="9">
        <f>VLOOKUP(ROW(F4)-MATCH($C$2,$C$1:$C3,)&amp;$C$2,данные!$A$2:$O$53,COLUMN(H2),)</f>
        <v>85000</v>
      </c>
      <c r="H4" s="9">
        <f>VLOOKUP(ROW(G4)-MATCH($C$2,$C$1:$C3,)&amp;$C$2,данные!$A$2:$O$53,COLUMN(I2),)</f>
        <v>85000</v>
      </c>
      <c r="I4" s="9">
        <f>VLOOKUP(ROW(H4)-MATCH($C$2,$C$1:$C3,)&amp;$C$2,данные!$A$2:$O$53,COLUMN(J2),)</f>
        <v>85000</v>
      </c>
      <c r="J4" s="9">
        <f>VLOOKUP(ROW(I4)-MATCH($C$2,$C$1:$C3,)&amp;$C$2,данные!$A$2:$O$53,COLUMN(K2),)</f>
        <v>85000</v>
      </c>
      <c r="K4" s="9">
        <f>VLOOKUP(ROW(J4)-MATCH($C$2,$C$1:$C3,)&amp;$C$2,данные!$A$2:$O$53,COLUMN(L2),)</f>
        <v>85000</v>
      </c>
      <c r="L4" s="9">
        <f>VLOOKUP(ROW(K4)-MATCH($C$2,$C$1:$C3,)&amp;$C$2,данные!$A$2:$O$53,COLUMN(M2),)</f>
        <v>85000</v>
      </c>
      <c r="M4" s="9">
        <f>VLOOKUP(ROW(L4)-MATCH($C$2,$C$1:$C3,)&amp;$C$2,данные!$A$2:$O$53,COLUMN(N2),)</f>
        <v>85000</v>
      </c>
      <c r="N4" s="9">
        <f>VLOOKUP(ROW(M4)-MATCH($C$2,$C$1:$C3,)&amp;$C$2,данные!$A$2:$O$53,COLUMN(O2),)</f>
        <v>85000</v>
      </c>
    </row>
    <row r="5" spans="1:14" ht="15" x14ac:dyDescent="0.25">
      <c r="B5" s="9" t="str">
        <f>VLOOKUP(ROW(A5)-MATCH($C$2,$C$1:$C4,)&amp;$C$2,данные!$A$2:$O$53,COLUMN(C3),)</f>
        <v>Расход7</v>
      </c>
      <c r="C5" s="9">
        <f>VLOOKUP(ROW(B5)-MATCH($C$2,$C$1:$C4,)&amp;$C$2,данные!$A$2:$O$53,COLUMN(D3),)</f>
        <v>120000</v>
      </c>
      <c r="D5" s="9">
        <f>VLOOKUP(ROW(C5)-MATCH($C$2,$C$1:$C4,)&amp;$C$2,данные!$A$2:$O$53,COLUMN(E3),)</f>
        <v>120000</v>
      </c>
      <c r="E5" s="9">
        <f>VLOOKUP(ROW(D5)-MATCH($C$2,$C$1:$C4,)&amp;$C$2,данные!$A$2:$O$53,COLUMN(F3),)</f>
        <v>120000</v>
      </c>
      <c r="F5" s="9">
        <f>VLOOKUP(ROW(E5)-MATCH($C$2,$C$1:$C4,)&amp;$C$2,данные!$A$2:$O$53,COLUMN(G3),)</f>
        <v>120000</v>
      </c>
      <c r="G5" s="9">
        <f>VLOOKUP(ROW(F5)-MATCH($C$2,$C$1:$C4,)&amp;$C$2,данные!$A$2:$O$53,COLUMN(H3),)</f>
        <v>120000</v>
      </c>
      <c r="H5" s="9">
        <f>VLOOKUP(ROW(G5)-MATCH($C$2,$C$1:$C4,)&amp;$C$2,данные!$A$2:$O$53,COLUMN(I3),)</f>
        <v>120000</v>
      </c>
      <c r="I5" s="9">
        <f>VLOOKUP(ROW(H5)-MATCH($C$2,$C$1:$C4,)&amp;$C$2,данные!$A$2:$O$53,COLUMN(J3),)</f>
        <v>120000</v>
      </c>
      <c r="J5" s="9">
        <f>VLOOKUP(ROW(I5)-MATCH($C$2,$C$1:$C4,)&amp;$C$2,данные!$A$2:$O$53,COLUMN(K3),)</f>
        <v>120000</v>
      </c>
      <c r="K5" s="9">
        <f>VLOOKUP(ROW(J5)-MATCH($C$2,$C$1:$C4,)&amp;$C$2,данные!$A$2:$O$53,COLUMN(L3),)</f>
        <v>120000</v>
      </c>
      <c r="L5" s="9">
        <f>VLOOKUP(ROW(K5)-MATCH($C$2,$C$1:$C4,)&amp;$C$2,данные!$A$2:$O$53,COLUMN(M3),)</f>
        <v>120000</v>
      </c>
      <c r="M5" s="9">
        <f>VLOOKUP(ROW(L5)-MATCH($C$2,$C$1:$C4,)&amp;$C$2,данные!$A$2:$O$53,COLUMN(N3),)</f>
        <v>120000</v>
      </c>
      <c r="N5" s="9">
        <f>VLOOKUP(ROW(M5)-MATCH($C$2,$C$1:$C4,)&amp;$C$2,данные!$A$2:$O$53,COLUMN(O3),)</f>
        <v>120000</v>
      </c>
    </row>
    <row r="6" spans="1:14" ht="15" x14ac:dyDescent="0.25">
      <c r="B6" s="9" t="str">
        <f>VLOOKUP(ROW(A6)-MATCH($C$2,$C$1:$C5,)&amp;$C$2,данные!$A$2:$O$53,COLUMN(C4),)</f>
        <v>Расход9</v>
      </c>
      <c r="C6" s="9">
        <f>VLOOKUP(ROW(B6)-MATCH($C$2,$C$1:$C5,)&amp;$C$2,данные!$A$2:$O$53,COLUMN(D4),)</f>
        <v>30000</v>
      </c>
      <c r="D6" s="9">
        <f>VLOOKUP(ROW(C6)-MATCH($C$2,$C$1:$C5,)&amp;$C$2,данные!$A$2:$O$53,COLUMN(E4),)</f>
        <v>30000</v>
      </c>
      <c r="E6" s="9">
        <f>VLOOKUP(ROW(D6)-MATCH($C$2,$C$1:$C5,)&amp;$C$2,данные!$A$2:$O$53,COLUMN(F4),)</f>
        <v>30000</v>
      </c>
      <c r="F6" s="9">
        <f>VLOOKUP(ROW(E6)-MATCH($C$2,$C$1:$C5,)&amp;$C$2,данные!$A$2:$O$53,COLUMN(G4),)</f>
        <v>30000</v>
      </c>
      <c r="G6" s="9">
        <f>VLOOKUP(ROW(F6)-MATCH($C$2,$C$1:$C5,)&amp;$C$2,данные!$A$2:$O$53,COLUMN(H4),)</f>
        <v>30000</v>
      </c>
      <c r="H6" s="9">
        <f>VLOOKUP(ROW(G6)-MATCH($C$2,$C$1:$C5,)&amp;$C$2,данные!$A$2:$O$53,COLUMN(I4),)</f>
        <v>30000</v>
      </c>
      <c r="I6" s="9">
        <f>VLOOKUP(ROW(H6)-MATCH($C$2,$C$1:$C5,)&amp;$C$2,данные!$A$2:$O$53,COLUMN(J4),)</f>
        <v>30000</v>
      </c>
      <c r="J6" s="9">
        <f>VLOOKUP(ROW(I6)-MATCH($C$2,$C$1:$C5,)&amp;$C$2,данные!$A$2:$O$53,COLUMN(K4),)</f>
        <v>30000</v>
      </c>
      <c r="K6" s="9">
        <f>VLOOKUP(ROW(J6)-MATCH($C$2,$C$1:$C5,)&amp;$C$2,данные!$A$2:$O$53,COLUMN(L4),)</f>
        <v>30000</v>
      </c>
      <c r="L6" s="9">
        <f>VLOOKUP(ROW(K6)-MATCH($C$2,$C$1:$C5,)&amp;$C$2,данные!$A$2:$O$53,COLUMN(M4),)</f>
        <v>30000</v>
      </c>
      <c r="M6" s="9">
        <f>VLOOKUP(ROW(L6)-MATCH($C$2,$C$1:$C5,)&amp;$C$2,данные!$A$2:$O$53,COLUMN(N4),)</f>
        <v>30000</v>
      </c>
      <c r="N6" s="9">
        <f>VLOOKUP(ROW(M6)-MATCH($C$2,$C$1:$C5,)&amp;$C$2,данные!$A$2:$O$53,COLUMN(O4),)</f>
        <v>30000</v>
      </c>
    </row>
    <row r="7" spans="1:14" ht="15" x14ac:dyDescent="0.25">
      <c r="B7" s="9" t="str">
        <f>VLOOKUP(ROW(A7)-MATCH($C$2,$C$1:$C6,)&amp;$C$2,данные!$A$2:$O$53,COLUMN(C5),)</f>
        <v>Расход</v>
      </c>
      <c r="C7" s="9">
        <f>VLOOKUP(ROW(B7)-MATCH($C$2,$C$1:$C6,)&amp;$C$2,данные!$A$2:$O$53,COLUMN(D5),)</f>
        <v>40000</v>
      </c>
      <c r="D7" s="9">
        <f>VLOOKUP(ROW(C7)-MATCH($C$2,$C$1:$C6,)&amp;$C$2,данные!$A$2:$O$53,COLUMN(E5),)</f>
        <v>40000</v>
      </c>
      <c r="E7" s="9">
        <f>VLOOKUP(ROW(D7)-MATCH($C$2,$C$1:$C6,)&amp;$C$2,данные!$A$2:$O$53,COLUMN(F5),)</f>
        <v>40000</v>
      </c>
      <c r="F7" s="9">
        <f>VLOOKUP(ROW(E7)-MATCH($C$2,$C$1:$C6,)&amp;$C$2,данные!$A$2:$O$53,COLUMN(G5),)</f>
        <v>40000</v>
      </c>
      <c r="G7" s="9">
        <f>VLOOKUP(ROW(F7)-MATCH($C$2,$C$1:$C6,)&amp;$C$2,данные!$A$2:$O$53,COLUMN(H5),)</f>
        <v>40000</v>
      </c>
      <c r="H7" s="9">
        <f>VLOOKUP(ROW(G7)-MATCH($C$2,$C$1:$C6,)&amp;$C$2,данные!$A$2:$O$53,COLUMN(I5),)</f>
        <v>40000</v>
      </c>
      <c r="I7" s="9">
        <f>VLOOKUP(ROW(H7)-MATCH($C$2,$C$1:$C6,)&amp;$C$2,данные!$A$2:$O$53,COLUMN(J5),)</f>
        <v>40000</v>
      </c>
      <c r="J7" s="9">
        <f>VLOOKUP(ROW(I7)-MATCH($C$2,$C$1:$C6,)&amp;$C$2,данные!$A$2:$O$53,COLUMN(K5),)</f>
        <v>40000</v>
      </c>
      <c r="K7" s="9">
        <f>VLOOKUP(ROW(J7)-MATCH($C$2,$C$1:$C6,)&amp;$C$2,данные!$A$2:$O$53,COLUMN(L5),)</f>
        <v>40000</v>
      </c>
      <c r="L7" s="9">
        <f>VLOOKUP(ROW(K7)-MATCH($C$2,$C$1:$C6,)&amp;$C$2,данные!$A$2:$O$53,COLUMN(M5),)</f>
        <v>40000</v>
      </c>
      <c r="M7" s="9">
        <f>VLOOKUP(ROW(L7)-MATCH($C$2,$C$1:$C6,)&amp;$C$2,данные!$A$2:$O$53,COLUMN(N5),)</f>
        <v>40000</v>
      </c>
      <c r="N7" s="9">
        <f>VLOOKUP(ROW(M7)-MATCH($C$2,$C$1:$C6,)&amp;$C$2,данные!$A$2:$O$53,COLUMN(O5),)</f>
        <v>40000</v>
      </c>
    </row>
    <row r="8" spans="1:14" ht="15" x14ac:dyDescent="0.25">
      <c r="B8" s="9" t="str">
        <f>VLOOKUP(ROW(A8)-MATCH($C$2,$C$1:$C7,)&amp;$C$2,данные!$A$2:$O$53,COLUMN(C6),)</f>
        <v>Расход</v>
      </c>
      <c r="C8" s="9">
        <f>VLOOKUP(ROW(B8)-MATCH($C$2,$C$1:$C7,)&amp;$C$2,данные!$A$2:$O$53,COLUMN(D6),)</f>
        <v>150000</v>
      </c>
      <c r="D8" s="9">
        <f>VLOOKUP(ROW(C8)-MATCH($C$2,$C$1:$C7,)&amp;$C$2,данные!$A$2:$O$53,COLUMN(E6),)</f>
        <v>150000</v>
      </c>
      <c r="E8" s="9">
        <f>VLOOKUP(ROW(D8)-MATCH($C$2,$C$1:$C7,)&amp;$C$2,данные!$A$2:$O$53,COLUMN(F6),)</f>
        <v>100000</v>
      </c>
      <c r="F8" s="9">
        <f>VLOOKUP(ROW(E8)-MATCH($C$2,$C$1:$C7,)&amp;$C$2,данные!$A$2:$O$53,COLUMN(G6),)</f>
        <v>0</v>
      </c>
      <c r="G8" s="9">
        <f>VLOOKUP(ROW(F8)-MATCH($C$2,$C$1:$C7,)&amp;$C$2,данные!$A$2:$O$53,COLUMN(H6),)</f>
        <v>0</v>
      </c>
      <c r="H8" s="9">
        <f>VLOOKUP(ROW(G8)-MATCH($C$2,$C$1:$C7,)&amp;$C$2,данные!$A$2:$O$53,COLUMN(I6),)</f>
        <v>0</v>
      </c>
      <c r="I8" s="9">
        <f>VLOOKUP(ROW(H8)-MATCH($C$2,$C$1:$C7,)&amp;$C$2,данные!$A$2:$O$53,COLUMN(J6),)</f>
        <v>0</v>
      </c>
      <c r="J8" s="9">
        <f>VLOOKUP(ROW(I8)-MATCH($C$2,$C$1:$C7,)&amp;$C$2,данные!$A$2:$O$53,COLUMN(K6),)</f>
        <v>100000</v>
      </c>
      <c r="K8" s="9">
        <f>VLOOKUP(ROW(J8)-MATCH($C$2,$C$1:$C7,)&amp;$C$2,данные!$A$2:$O$53,COLUMN(L6),)</f>
        <v>150000</v>
      </c>
      <c r="L8" s="9">
        <f>VLOOKUP(ROW(K8)-MATCH($C$2,$C$1:$C7,)&amp;$C$2,данные!$A$2:$O$53,COLUMN(M6),)</f>
        <v>200000</v>
      </c>
      <c r="M8" s="9">
        <f>VLOOKUP(ROW(L8)-MATCH($C$2,$C$1:$C7,)&amp;$C$2,данные!$A$2:$O$53,COLUMN(N6),)</f>
        <v>200000</v>
      </c>
      <c r="N8" s="9">
        <f>VLOOKUP(ROW(M8)-MATCH($C$2,$C$1:$C7,)&amp;$C$2,данные!$A$2:$O$53,COLUMN(O6),)</f>
        <v>200000</v>
      </c>
    </row>
    <row r="9" spans="1:14" ht="15" x14ac:dyDescent="0.25"/>
    <row r="10" spans="1:14" ht="15" x14ac:dyDescent="0.25"/>
    <row r="11" spans="1:14" ht="15" x14ac:dyDescent="0.25"/>
    <row r="12" spans="1:14" ht="15" x14ac:dyDescent="0.25">
      <c r="A12" s="9" t="s">
        <v>2</v>
      </c>
    </row>
    <row r="13" spans="1:14" ht="15" x14ac:dyDescent="0.25">
      <c r="A13" s="9" t="s">
        <v>1</v>
      </c>
    </row>
    <row r="14" spans="1:14" ht="15" x14ac:dyDescent="0.25">
      <c r="A14" s="9" t="s">
        <v>0</v>
      </c>
    </row>
    <row r="15" spans="1:14" ht="15" x14ac:dyDescent="0.25"/>
    <row r="16" spans="1:14" ht="15" x14ac:dyDescent="0.25"/>
    <row r="19" spans="2:14" x14ac:dyDescent="0.3">
      <c r="B19" s="9" t="s">
        <v>3</v>
      </c>
      <c r="C19" s="9" t="s">
        <v>1</v>
      </c>
    </row>
    <row r="20" spans="2:14" ht="15" x14ac:dyDescent="0.25">
      <c r="B20" s="9" t="str">
        <f>VLOOKUP(ROW(A3)-MATCH($C$19,$C$1:$C2,)&amp;$C$19,данные!$A$2:$O$53,COLUMN(C1),)</f>
        <v>Расход2</v>
      </c>
      <c r="C20" s="9">
        <f>VLOOKUP($C$19,данные!$B:$O,3,0)</f>
        <v>65000</v>
      </c>
      <c r="D20" s="9">
        <f>VLOOKUP($C$19,данные!$B:$O,4,0)</f>
        <v>65000</v>
      </c>
      <c r="E20" s="9">
        <f>VLOOKUP($C$19,данные!$B:$O,5,0)</f>
        <v>65000</v>
      </c>
      <c r="F20" s="9">
        <f>VLOOKUP($C$19,данные!$B:$O,6,0)</f>
        <v>65000</v>
      </c>
      <c r="G20" s="9">
        <f>VLOOKUP($C$19,данные!$B:$O,7,0)</f>
        <v>65000</v>
      </c>
      <c r="H20" s="9">
        <f>VLOOKUP($C$19,данные!$B:$O,8,0)</f>
        <v>65000</v>
      </c>
      <c r="I20" s="9">
        <f>VLOOKUP($C$19,данные!$B:$O,9,0)</f>
        <v>65000</v>
      </c>
      <c r="J20" s="9">
        <f>VLOOKUP($C$19,данные!$B:$O,10,0)</f>
        <v>65000</v>
      </c>
      <c r="K20" s="9">
        <f>VLOOKUP($C$19,данные!$B:$O,11,0)</f>
        <v>65000</v>
      </c>
      <c r="L20" s="9">
        <f>VLOOKUP($C$19,данные!$B:$O,12,0)</f>
        <v>65000</v>
      </c>
      <c r="M20" s="9">
        <f>VLOOKUP($C$19,данные!$B:$O,13,0)</f>
        <v>65000</v>
      </c>
      <c r="N20" s="9">
        <f>VLOOKUP($C$19,данные!$B:$O,14,0)</f>
        <v>65000</v>
      </c>
    </row>
    <row r="21" spans="2:14" ht="15" x14ac:dyDescent="0.25">
      <c r="B21" s="9" t="str">
        <f>VLOOKUP($C$19,данные!$B:$O,2,0)</f>
        <v>Расход2</v>
      </c>
      <c r="C21" s="9">
        <f>VLOOKUP($C$19,данные!$B:$O,3,0)</f>
        <v>65000</v>
      </c>
      <c r="D21" s="9">
        <f>VLOOKUP($C$19,данные!$B:$O,4,0)</f>
        <v>65000</v>
      </c>
      <c r="E21" s="9">
        <f>VLOOKUP($C$19,данные!$B:$O,5,0)</f>
        <v>65000</v>
      </c>
      <c r="F21" s="9">
        <f>VLOOKUP($C$19,данные!$B:$O,6,0)</f>
        <v>65000</v>
      </c>
      <c r="G21" s="9">
        <f>VLOOKUP($C$19,данные!$B:$O,7,0)</f>
        <v>65000</v>
      </c>
      <c r="H21" s="9">
        <f>VLOOKUP($C$19,данные!$B:$O,8,0)</f>
        <v>65000</v>
      </c>
      <c r="I21" s="9">
        <f>VLOOKUP($C$19,данные!$B:$O,9,0)</f>
        <v>65000</v>
      </c>
      <c r="J21" s="9">
        <f>VLOOKUP($C$19,данные!$B:$O,10,0)</f>
        <v>65000</v>
      </c>
      <c r="K21" s="9">
        <f>VLOOKUP($C$19,данные!$B:$O,11,0)</f>
        <v>65000</v>
      </c>
      <c r="L21" s="9">
        <f>VLOOKUP($C$19,данные!$B:$O,12,0)</f>
        <v>65000</v>
      </c>
      <c r="M21" s="9">
        <f>VLOOKUP($C$19,данные!$B:$O,13,0)</f>
        <v>65000</v>
      </c>
      <c r="N21" s="9">
        <f>VLOOKUP($C$19,данные!$B:$O,14,0)</f>
        <v>65000</v>
      </c>
    </row>
    <row r="22" spans="2:14" ht="15" x14ac:dyDescent="0.25">
      <c r="B22" s="9" t="str">
        <f>VLOOKUP($C$19,данные!$B:$O,2,0)</f>
        <v>Расход2</v>
      </c>
      <c r="C22" s="9">
        <f>VLOOKUP($C$19,данные!$B:$O,3,0)</f>
        <v>65000</v>
      </c>
      <c r="D22" s="9">
        <f>VLOOKUP($C$19,данные!$B:$O,4,0)</f>
        <v>65000</v>
      </c>
      <c r="E22" s="9">
        <f>VLOOKUP($C$19,данные!$B:$O,5,0)</f>
        <v>65000</v>
      </c>
      <c r="F22" s="9">
        <f>VLOOKUP($C$19,данные!$B:$O,6,0)</f>
        <v>65000</v>
      </c>
      <c r="G22" s="9">
        <f>VLOOKUP($C$19,данные!$B:$O,7,0)</f>
        <v>65000</v>
      </c>
      <c r="H22" s="9">
        <f>VLOOKUP($C$19,данные!$B:$O,8,0)</f>
        <v>65000</v>
      </c>
      <c r="I22" s="9">
        <f>VLOOKUP($C$19,данные!$B:$O,9,0)</f>
        <v>65000</v>
      </c>
      <c r="J22" s="9">
        <f>VLOOKUP($C$19,данные!$B:$O,10,0)</f>
        <v>65000</v>
      </c>
      <c r="K22" s="9">
        <f>VLOOKUP($C$19,данные!$B:$O,11,0)</f>
        <v>65000</v>
      </c>
      <c r="L22" s="9">
        <f>VLOOKUP($C$19,данные!$B:$O,12,0)</f>
        <v>65000</v>
      </c>
      <c r="M22" s="9">
        <f>VLOOKUP($C$19,данные!$B:$O,13,0)</f>
        <v>65000</v>
      </c>
      <c r="N22" s="9">
        <f>VLOOKUP($C$19,данные!$B:$O,14,0)</f>
        <v>65000</v>
      </c>
    </row>
    <row r="23" spans="2:14" ht="15" x14ac:dyDescent="0.25">
      <c r="B23" s="9" t="str">
        <f>VLOOKUP($C$19,данные!$B:$O,2,0)</f>
        <v>Расход2</v>
      </c>
      <c r="C23" s="9">
        <f>VLOOKUP($C$19,данные!$B:$O,3,0)</f>
        <v>65000</v>
      </c>
      <c r="D23" s="9">
        <f>VLOOKUP($C$19,данные!$B:$O,4,0)</f>
        <v>65000</v>
      </c>
      <c r="E23" s="9">
        <f>VLOOKUP($C$19,данные!$B:$O,5,0)</f>
        <v>65000</v>
      </c>
      <c r="F23" s="9">
        <f>VLOOKUP($C$19,данные!$B:$O,6,0)</f>
        <v>65000</v>
      </c>
      <c r="G23" s="9">
        <f>VLOOKUP($C$19,данные!$B:$O,7,0)</f>
        <v>65000</v>
      </c>
      <c r="H23" s="9">
        <f>VLOOKUP($C$19,данные!$B:$O,8,0)</f>
        <v>65000</v>
      </c>
      <c r="I23" s="9">
        <f>VLOOKUP($C$19,данные!$B:$O,9,0)</f>
        <v>65000</v>
      </c>
      <c r="J23" s="9">
        <f>VLOOKUP($C$19,данные!$B:$O,10,0)</f>
        <v>65000</v>
      </c>
      <c r="K23" s="9">
        <f>VLOOKUP($C$19,данные!$B:$O,11,0)</f>
        <v>65000</v>
      </c>
      <c r="L23" s="9">
        <f>VLOOKUP($C$19,данные!$B:$O,12,0)</f>
        <v>65000</v>
      </c>
      <c r="M23" s="9">
        <f>VLOOKUP($C$19,данные!$B:$O,13,0)</f>
        <v>65000</v>
      </c>
      <c r="N23" s="9">
        <f>VLOOKUP($C$19,данные!$B:$O,14,0)</f>
        <v>65000</v>
      </c>
    </row>
    <row r="24" spans="2:14" ht="15" x14ac:dyDescent="0.25">
      <c r="B24" s="9" t="str">
        <f>VLOOKUP($C$19,данные!$B:$O,2,0)</f>
        <v>Расход2</v>
      </c>
      <c r="C24" s="9">
        <f>VLOOKUP($C$19,данные!$B:$O,3,0)</f>
        <v>65000</v>
      </c>
      <c r="D24" s="9">
        <f>VLOOKUP($C$19,данные!$B:$O,4,0)</f>
        <v>65000</v>
      </c>
      <c r="E24" s="9">
        <f>VLOOKUP($C$19,данные!$B:$O,5,0)</f>
        <v>65000</v>
      </c>
      <c r="F24" s="9">
        <f>VLOOKUP($C$19,данные!$B:$O,6,0)</f>
        <v>65000</v>
      </c>
      <c r="G24" s="9">
        <f>VLOOKUP($C$19,данные!$B:$O,7,0)</f>
        <v>65000</v>
      </c>
      <c r="H24" s="9">
        <f>VLOOKUP($C$19,данные!$B:$O,8,0)</f>
        <v>65000</v>
      </c>
      <c r="I24" s="9">
        <f>VLOOKUP($C$19,данные!$B:$O,9,0)</f>
        <v>65000</v>
      </c>
      <c r="J24" s="9">
        <f>VLOOKUP($C$19,данные!$B:$O,10,0)</f>
        <v>65000</v>
      </c>
      <c r="K24" s="9">
        <f>VLOOKUP($C$19,данные!$B:$O,11,0)</f>
        <v>65000</v>
      </c>
      <c r="L24" s="9">
        <f>VLOOKUP($C$19,данные!$B:$O,12,0)</f>
        <v>65000</v>
      </c>
      <c r="M24" s="9">
        <f>VLOOKUP($C$19,данные!$B:$O,13,0)</f>
        <v>65000</v>
      </c>
      <c r="N24" s="9">
        <f>VLOOKUP($C$19,данные!$B:$O,14,0)</f>
        <v>65000</v>
      </c>
    </row>
    <row r="25" spans="2:14" x14ac:dyDescent="0.3">
      <c r="B25" s="9" t="str">
        <f>VLOOKUP($C$19,данные!$B:$O,2,0)</f>
        <v>Расход2</v>
      </c>
      <c r="C25" s="9">
        <f>VLOOKUP($C$19,данные!$B:$O,3,0)</f>
        <v>65000</v>
      </c>
      <c r="D25" s="9">
        <f>VLOOKUP($C$19,данные!$B:$O,4,0)</f>
        <v>65000</v>
      </c>
      <c r="E25" s="9">
        <f>VLOOKUP($C$19,данные!$B:$O,5,0)</f>
        <v>65000</v>
      </c>
      <c r="F25" s="9">
        <f>VLOOKUP($C$19,данные!$B:$O,6,0)</f>
        <v>65000</v>
      </c>
      <c r="G25" s="9">
        <f>VLOOKUP($C$19,данные!$B:$O,7,0)</f>
        <v>65000</v>
      </c>
      <c r="H25" s="9">
        <f>VLOOKUP($C$19,данные!$B:$O,8,0)</f>
        <v>65000</v>
      </c>
      <c r="I25" s="9">
        <f>VLOOKUP($C$19,данные!$B:$O,9,0)</f>
        <v>65000</v>
      </c>
      <c r="J25" s="9">
        <f>VLOOKUP($C$19,данные!$B:$O,10,0)</f>
        <v>65000</v>
      </c>
      <c r="K25" s="9">
        <f>VLOOKUP($C$19,данные!$B:$O,11,0)</f>
        <v>65000</v>
      </c>
      <c r="L25" s="9">
        <f>VLOOKUP($C$19,данные!$B:$O,12,0)</f>
        <v>65000</v>
      </c>
      <c r="M25" s="9">
        <f>VLOOKUP($C$19,данные!$B:$O,13,0)</f>
        <v>65000</v>
      </c>
      <c r="N25" s="9">
        <f>VLOOKUP($C$19,данные!$B:$O,14,0)</f>
        <v>65000</v>
      </c>
    </row>
    <row r="26" spans="2:14" x14ac:dyDescent="0.3">
      <c r="B26" s="9" t="str">
        <f>VLOOKUP($C$19,данные!$B:$O,2,0)</f>
        <v>Расход2</v>
      </c>
      <c r="C26" s="9">
        <f>VLOOKUP($C$19,данные!$B:$O,3,0)</f>
        <v>65000</v>
      </c>
      <c r="D26" s="9">
        <f>VLOOKUP($C$19,данные!$B:$O,4,0)</f>
        <v>65000</v>
      </c>
      <c r="E26" s="9">
        <f>VLOOKUP($C$19,данные!$B:$O,5,0)</f>
        <v>65000</v>
      </c>
      <c r="F26" s="9">
        <f>VLOOKUP($C$19,данные!$B:$O,6,0)</f>
        <v>65000</v>
      </c>
      <c r="G26" s="9">
        <f>VLOOKUP($C$19,данные!$B:$O,7,0)</f>
        <v>65000</v>
      </c>
      <c r="H26" s="9">
        <f>VLOOKUP($C$19,данные!$B:$O,8,0)</f>
        <v>65000</v>
      </c>
      <c r="I26" s="9">
        <f>VLOOKUP($C$19,данные!$B:$O,9,0)</f>
        <v>65000</v>
      </c>
      <c r="J26" s="9">
        <f>VLOOKUP($C$19,данные!$B:$O,10,0)</f>
        <v>65000</v>
      </c>
      <c r="K26" s="9">
        <f>VLOOKUP($C$19,данные!$B:$O,11,0)</f>
        <v>65000</v>
      </c>
      <c r="L26" s="9">
        <f>VLOOKUP($C$19,данные!$B:$O,12,0)</f>
        <v>65000</v>
      </c>
      <c r="M26" s="9">
        <f>VLOOKUP($C$19,данные!$B:$O,13,0)</f>
        <v>65000</v>
      </c>
      <c r="N26" s="9">
        <f>VLOOKUP($C$19,данные!$B:$O,14,0)</f>
        <v>65000</v>
      </c>
    </row>
    <row r="27" spans="2:14" x14ac:dyDescent="0.3">
      <c r="B27" s="9" t="str">
        <f>VLOOKUP($C$19,данные!$B:$O,2,0)</f>
        <v>Расход2</v>
      </c>
      <c r="C27" s="9">
        <f>VLOOKUP($C$19,данные!$B:$O,3,0)</f>
        <v>65000</v>
      </c>
      <c r="D27" s="9">
        <f>VLOOKUP($C$19,данные!$B:$O,4,0)</f>
        <v>65000</v>
      </c>
      <c r="E27" s="9">
        <f>VLOOKUP($C$19,данные!$B:$O,5,0)</f>
        <v>65000</v>
      </c>
      <c r="F27" s="9">
        <f>VLOOKUP($C$19,данные!$B:$O,6,0)</f>
        <v>65000</v>
      </c>
      <c r="G27" s="9">
        <f>VLOOKUP($C$19,данные!$B:$O,7,0)</f>
        <v>65000</v>
      </c>
      <c r="H27" s="9">
        <f>VLOOKUP($C$19,данные!$B:$O,8,0)</f>
        <v>65000</v>
      </c>
      <c r="I27" s="9">
        <f>VLOOKUP($C$19,данные!$B:$O,9,0)</f>
        <v>65000</v>
      </c>
      <c r="J27" s="9">
        <f>VLOOKUP($C$19,данные!$B:$O,10,0)</f>
        <v>65000</v>
      </c>
      <c r="K27" s="9">
        <f>VLOOKUP($C$19,данные!$B:$O,11,0)</f>
        <v>65000</v>
      </c>
      <c r="L27" s="9">
        <f>VLOOKUP($C$19,данные!$B:$O,12,0)</f>
        <v>65000</v>
      </c>
      <c r="M27" s="9">
        <f>VLOOKUP($C$19,данные!$B:$O,13,0)</f>
        <v>65000</v>
      </c>
      <c r="N27" s="9">
        <f>VLOOKUP($C$19,данные!$B:$O,14,0)</f>
        <v>65000</v>
      </c>
    </row>
    <row r="28" spans="2:14" x14ac:dyDescent="0.3">
      <c r="B28" s="9" t="str">
        <f>VLOOKUP($C$19,данные!$B:$O,2,0)</f>
        <v>Расход2</v>
      </c>
      <c r="C28" s="9">
        <f>VLOOKUP($C$19,данные!$B:$O,3,0)</f>
        <v>65000</v>
      </c>
      <c r="D28" s="9">
        <f>VLOOKUP($C$19,данные!$B:$O,4,0)</f>
        <v>65000</v>
      </c>
      <c r="E28" s="9">
        <f>VLOOKUP($C$19,данные!$B:$O,5,0)</f>
        <v>65000</v>
      </c>
      <c r="F28" s="9">
        <f>VLOOKUP($C$19,данные!$B:$O,6,0)</f>
        <v>65000</v>
      </c>
      <c r="G28" s="9">
        <f>VLOOKUP($C$19,данные!$B:$O,7,0)</f>
        <v>65000</v>
      </c>
      <c r="H28" s="9">
        <f>VLOOKUP($C$19,данные!$B:$O,8,0)</f>
        <v>65000</v>
      </c>
      <c r="I28" s="9">
        <f>VLOOKUP($C$19,данные!$B:$O,9,0)</f>
        <v>65000</v>
      </c>
      <c r="J28" s="9">
        <f>VLOOKUP($C$19,данные!$B:$O,10,0)</f>
        <v>65000</v>
      </c>
      <c r="K28" s="9">
        <f>VLOOKUP($C$19,данные!$B:$O,11,0)</f>
        <v>65000</v>
      </c>
      <c r="L28" s="9">
        <f>VLOOKUP($C$19,данные!$B:$O,12,0)</f>
        <v>65000</v>
      </c>
      <c r="M28" s="9">
        <f>VLOOKUP($C$19,данные!$B:$O,13,0)</f>
        <v>65000</v>
      </c>
      <c r="N28" s="9">
        <f>VLOOKUP($C$19,данные!$B:$O,14,0)</f>
        <v>65000</v>
      </c>
    </row>
    <row r="29" spans="2:14" x14ac:dyDescent="0.3">
      <c r="B29" s="9" t="str">
        <f>VLOOKUP($C$19,данные!$B:$O,2,0)</f>
        <v>Расход2</v>
      </c>
      <c r="C29" s="9">
        <f>VLOOKUP($C$19,данные!$B:$O,3,0)</f>
        <v>65000</v>
      </c>
      <c r="D29" s="9">
        <f>VLOOKUP($C$19,данные!$B:$O,4,0)</f>
        <v>65000</v>
      </c>
      <c r="E29" s="9">
        <f>VLOOKUP($C$19,данные!$B:$O,5,0)</f>
        <v>65000</v>
      </c>
      <c r="F29" s="9">
        <f>VLOOKUP($C$19,данные!$B:$O,6,0)</f>
        <v>65000</v>
      </c>
      <c r="G29" s="9">
        <f>VLOOKUP($C$19,данные!$B:$O,7,0)</f>
        <v>65000</v>
      </c>
      <c r="H29" s="9">
        <f>VLOOKUP($C$19,данные!$B:$O,8,0)</f>
        <v>65000</v>
      </c>
      <c r="I29" s="9">
        <f>VLOOKUP($C$19,данные!$B:$O,9,0)</f>
        <v>65000</v>
      </c>
      <c r="J29" s="9">
        <f>VLOOKUP($C$19,данные!$B:$O,10,0)</f>
        <v>65000</v>
      </c>
      <c r="K29" s="9">
        <f>VLOOKUP($C$19,данные!$B:$O,11,0)</f>
        <v>65000</v>
      </c>
      <c r="L29" s="9">
        <f>VLOOKUP($C$19,данные!$B:$O,12,0)</f>
        <v>65000</v>
      </c>
      <c r="M29" s="9">
        <f>VLOOKUP($C$19,данные!$B:$O,13,0)</f>
        <v>65000</v>
      </c>
      <c r="N29" s="9">
        <f>VLOOKUP($C$19,данные!$B:$O,14,0)</f>
        <v>65000</v>
      </c>
    </row>
    <row r="30" spans="2:14" x14ac:dyDescent="0.3">
      <c r="B30" s="9" t="str">
        <f>VLOOKUP($C$19,данные!$B:$O,2,0)</f>
        <v>Расход2</v>
      </c>
      <c r="C30" s="9">
        <f>VLOOKUP($C$19,данные!$B:$O,3,0)</f>
        <v>65000</v>
      </c>
      <c r="D30" s="9">
        <f>VLOOKUP($C$19,данные!$B:$O,4,0)</f>
        <v>65000</v>
      </c>
      <c r="E30" s="9">
        <f>VLOOKUP($C$19,данные!$B:$O,5,0)</f>
        <v>65000</v>
      </c>
      <c r="F30" s="9">
        <f>VLOOKUP($C$19,данные!$B:$O,6,0)</f>
        <v>65000</v>
      </c>
      <c r="G30" s="9">
        <f>VLOOKUP($C$19,данные!$B:$O,7,0)</f>
        <v>65000</v>
      </c>
      <c r="H30" s="9">
        <f>VLOOKUP($C$19,данные!$B:$O,8,0)</f>
        <v>65000</v>
      </c>
      <c r="I30" s="9">
        <f>VLOOKUP($C$19,данные!$B:$O,9,0)</f>
        <v>65000</v>
      </c>
      <c r="J30" s="9">
        <f>VLOOKUP($C$19,данные!$B:$O,10,0)</f>
        <v>65000</v>
      </c>
      <c r="K30" s="9">
        <f>VLOOKUP($C$19,данные!$B:$O,11,0)</f>
        <v>65000</v>
      </c>
      <c r="L30" s="9">
        <f>VLOOKUP($C$19,данные!$B:$O,12,0)</f>
        <v>65000</v>
      </c>
      <c r="M30" s="9">
        <f>VLOOKUP($C$19,данные!$B:$O,13,0)</f>
        <v>65000</v>
      </c>
      <c r="N30" s="9">
        <f>VLOOKUP($C$19,данные!$B:$O,14,0)</f>
        <v>65000</v>
      </c>
    </row>
    <row r="31" spans="2:14" x14ac:dyDescent="0.3">
      <c r="B31" s="9" t="str">
        <f>VLOOKUP($C$19,данные!$B:$O,2,0)</f>
        <v>Расход2</v>
      </c>
      <c r="C31" s="9">
        <f>VLOOKUP($C$19,данные!$B:$O,3,0)</f>
        <v>65000</v>
      </c>
      <c r="D31" s="9">
        <f>VLOOKUP($C$19,данные!$B:$O,4,0)</f>
        <v>65000</v>
      </c>
      <c r="E31" s="9">
        <f>VLOOKUP($C$19,данные!$B:$O,5,0)</f>
        <v>65000</v>
      </c>
      <c r="F31" s="9">
        <f>VLOOKUP($C$19,данные!$B:$O,6,0)</f>
        <v>65000</v>
      </c>
      <c r="G31" s="9">
        <f>VLOOKUP($C$19,данные!$B:$O,7,0)</f>
        <v>65000</v>
      </c>
      <c r="H31" s="9">
        <f>VLOOKUP($C$19,данные!$B:$O,8,0)</f>
        <v>65000</v>
      </c>
      <c r="I31" s="9">
        <f>VLOOKUP($C$19,данные!$B:$O,9,0)</f>
        <v>65000</v>
      </c>
      <c r="J31" s="9">
        <f>VLOOKUP($C$19,данные!$B:$O,10,0)</f>
        <v>65000</v>
      </c>
      <c r="K31" s="9">
        <f>VLOOKUP($C$19,данные!$B:$O,11,0)</f>
        <v>65000</v>
      </c>
      <c r="L31" s="9">
        <f>VLOOKUP($C$19,данные!$B:$O,12,0)</f>
        <v>65000</v>
      </c>
      <c r="M31" s="9">
        <f>VLOOKUP($C$19,данные!$B:$O,13,0)</f>
        <v>65000</v>
      </c>
      <c r="N31" s="9">
        <f>VLOOKUP($C$19,данные!$B:$O,14,0)</f>
        <v>65000</v>
      </c>
    </row>
    <row r="32" spans="2:14" x14ac:dyDescent="0.3">
      <c r="B32" s="9" t="str">
        <f>VLOOKUP($C$19,данные!$B:$O,2,0)</f>
        <v>Расход2</v>
      </c>
      <c r="C32" s="9">
        <f>VLOOKUP($C$19,данные!$B:$O,3,0)</f>
        <v>65000</v>
      </c>
      <c r="D32" s="9">
        <f>VLOOKUP($C$19,данные!$B:$O,4,0)</f>
        <v>65000</v>
      </c>
      <c r="E32" s="9">
        <f>VLOOKUP($C$19,данные!$B:$O,5,0)</f>
        <v>65000</v>
      </c>
      <c r="F32" s="9">
        <f>VLOOKUP($C$19,данные!$B:$O,6,0)</f>
        <v>65000</v>
      </c>
      <c r="G32" s="9">
        <f>VLOOKUP($C$19,данные!$B:$O,7,0)</f>
        <v>65000</v>
      </c>
      <c r="H32" s="9">
        <f>VLOOKUP($C$19,данные!$B:$O,8,0)</f>
        <v>65000</v>
      </c>
      <c r="I32" s="9">
        <f>VLOOKUP($C$19,данные!$B:$O,9,0)</f>
        <v>65000</v>
      </c>
      <c r="J32" s="9">
        <f>VLOOKUP($C$19,данные!$B:$O,10,0)</f>
        <v>65000</v>
      </c>
      <c r="K32" s="9">
        <f>VLOOKUP($C$19,данные!$B:$O,11,0)</f>
        <v>65000</v>
      </c>
      <c r="L32" s="9">
        <f>VLOOKUP($C$19,данные!$B:$O,12,0)</f>
        <v>65000</v>
      </c>
      <c r="M32" s="9">
        <f>VLOOKUP($C$19,данные!$B:$O,13,0)</f>
        <v>65000</v>
      </c>
      <c r="N32" s="9">
        <f>VLOOKUP($C$19,данные!$B:$O,14,0)</f>
        <v>65000</v>
      </c>
    </row>
    <row r="33" spans="2:14" x14ac:dyDescent="0.3">
      <c r="B33" s="9" t="str">
        <f>VLOOKUP($C$19,данные!$B:$O,2,0)</f>
        <v>Расход2</v>
      </c>
      <c r="C33" s="9">
        <f>VLOOKUP($C$19,данные!$B:$O,3,0)</f>
        <v>65000</v>
      </c>
      <c r="D33" s="9">
        <f>VLOOKUP($C$19,данные!$B:$O,4,0)</f>
        <v>65000</v>
      </c>
      <c r="E33" s="9">
        <f>VLOOKUP($C$19,данные!$B:$O,5,0)</f>
        <v>65000</v>
      </c>
      <c r="F33" s="9">
        <f>VLOOKUP($C$19,данные!$B:$O,6,0)</f>
        <v>65000</v>
      </c>
      <c r="G33" s="9">
        <f>VLOOKUP($C$19,данные!$B:$O,7,0)</f>
        <v>65000</v>
      </c>
      <c r="H33" s="9">
        <f>VLOOKUP($C$19,данные!$B:$O,8,0)</f>
        <v>65000</v>
      </c>
      <c r="I33" s="9">
        <f>VLOOKUP($C$19,данные!$B:$O,9,0)</f>
        <v>65000</v>
      </c>
      <c r="J33" s="9">
        <f>VLOOKUP($C$19,данные!$B:$O,10,0)</f>
        <v>65000</v>
      </c>
      <c r="K33" s="9">
        <f>VLOOKUP($C$19,данные!$B:$O,11,0)</f>
        <v>65000</v>
      </c>
      <c r="L33" s="9">
        <f>VLOOKUP($C$19,данные!$B:$O,12,0)</f>
        <v>65000</v>
      </c>
      <c r="M33" s="9">
        <f>VLOOKUP($C$19,данные!$B:$O,13,0)</f>
        <v>65000</v>
      </c>
      <c r="N33" s="9">
        <f>VLOOKUP($C$19,данные!$B:$O,14,0)</f>
        <v>65000</v>
      </c>
    </row>
    <row r="37" spans="2:14" x14ac:dyDescent="0.3">
      <c r="B37" s="9" t="s">
        <v>3</v>
      </c>
      <c r="C37" s="9" t="s">
        <v>0</v>
      </c>
    </row>
    <row r="38" spans="2:14" x14ac:dyDescent="0.3">
      <c r="B38" s="9" t="str">
        <f>VLOOKUP($C$37,данные!$B:$O,2,0)</f>
        <v>Расход1</v>
      </c>
      <c r="C38" s="9">
        <f>VLOOKUP($C$37,данные!$B:$O,3,0)</f>
        <v>90000</v>
      </c>
      <c r="D38" s="9">
        <f>VLOOKUP($C$37,данные!$B:$O,4,0)</f>
        <v>90000</v>
      </c>
      <c r="E38" s="9">
        <f>VLOOKUP($C$37,данные!$B:$O,5,0)</f>
        <v>90000</v>
      </c>
      <c r="F38" s="9">
        <f>VLOOKUP($C$37,данные!$B:$O,6,0)</f>
        <v>90000</v>
      </c>
      <c r="G38" s="9">
        <f>VLOOKUP($C$37,данные!$B:$O,7,0)</f>
        <v>90000</v>
      </c>
      <c r="H38" s="9">
        <f>VLOOKUP($C$37,данные!$B:$O,8,0)</f>
        <v>90000</v>
      </c>
      <c r="I38" s="9">
        <f>VLOOKUP($C$37,данные!$B:$O,9,0)</f>
        <v>90000</v>
      </c>
      <c r="J38" s="9">
        <f>VLOOKUP($C$37,данные!$B:$O,10,0)</f>
        <v>90000</v>
      </c>
      <c r="K38" s="9">
        <f>VLOOKUP($C$37,данные!$B:$O,11,0)</f>
        <v>90000</v>
      </c>
      <c r="L38" s="9">
        <f>VLOOKUP($C$37,данные!$B:$O,12,0)</f>
        <v>90000</v>
      </c>
      <c r="M38" s="9">
        <f>VLOOKUP($C$37,данные!$B:$O,13,0)</f>
        <v>90000</v>
      </c>
      <c r="N38" s="9">
        <f>VLOOKUP($C$37,данные!$B:$O,14,0)</f>
        <v>90000</v>
      </c>
    </row>
    <row r="39" spans="2:14" x14ac:dyDescent="0.3">
      <c r="B39" s="9" t="str">
        <f>VLOOKUP($C$37,данные!$B:$O,2,0)</f>
        <v>Расход1</v>
      </c>
      <c r="C39" s="9">
        <f>VLOOKUP($C$37,данные!$B:$O,3,0)</f>
        <v>90000</v>
      </c>
      <c r="D39" s="9">
        <f>VLOOKUP($C$37,данные!$B:$O,4,0)</f>
        <v>90000</v>
      </c>
      <c r="E39" s="9">
        <f>VLOOKUP($C$37,данные!$B:$O,5,0)</f>
        <v>90000</v>
      </c>
      <c r="F39" s="9">
        <f>VLOOKUP($C$37,данные!$B:$O,6,0)</f>
        <v>90000</v>
      </c>
      <c r="G39" s="9">
        <f>VLOOKUP($C$37,данные!$B:$O,7,0)</f>
        <v>90000</v>
      </c>
      <c r="H39" s="9">
        <f>VLOOKUP($C$37,данные!$B:$O,8,0)</f>
        <v>90000</v>
      </c>
      <c r="I39" s="9">
        <f>VLOOKUP($C$37,данные!$B:$O,9,0)</f>
        <v>90000</v>
      </c>
      <c r="J39" s="9">
        <f>VLOOKUP($C$37,данные!$B:$O,10,0)</f>
        <v>90000</v>
      </c>
      <c r="K39" s="9">
        <f>VLOOKUP($C$37,данные!$B:$O,11,0)</f>
        <v>90000</v>
      </c>
      <c r="L39" s="9">
        <f>VLOOKUP($C$37,данные!$B:$O,12,0)</f>
        <v>90000</v>
      </c>
      <c r="M39" s="9">
        <f>VLOOKUP($C$37,данные!$B:$O,13,0)</f>
        <v>90000</v>
      </c>
      <c r="N39" s="9">
        <f>VLOOKUP($C$37,данные!$B:$O,14,0)</f>
        <v>90000</v>
      </c>
    </row>
    <row r="40" spans="2:14" x14ac:dyDescent="0.3">
      <c r="B40" s="9" t="str">
        <f>VLOOKUP($C$37,данные!$B:$O,2,0)</f>
        <v>Расход1</v>
      </c>
      <c r="C40" s="9">
        <f>VLOOKUP($C$37,данные!$B:$O,3,0)</f>
        <v>90000</v>
      </c>
      <c r="D40" s="9">
        <f>VLOOKUP($C$37,данные!$B:$O,4,0)</f>
        <v>90000</v>
      </c>
      <c r="E40" s="9">
        <f>VLOOKUP($C$37,данные!$B:$O,5,0)</f>
        <v>90000</v>
      </c>
      <c r="F40" s="9">
        <f>VLOOKUP($C$37,данные!$B:$O,6,0)</f>
        <v>90000</v>
      </c>
      <c r="G40" s="9">
        <f>VLOOKUP($C$37,данные!$B:$O,7,0)</f>
        <v>90000</v>
      </c>
      <c r="H40" s="9">
        <f>VLOOKUP($C$37,данные!$B:$O,8,0)</f>
        <v>90000</v>
      </c>
      <c r="I40" s="9">
        <f>VLOOKUP($C$37,данные!$B:$O,9,0)</f>
        <v>90000</v>
      </c>
      <c r="J40" s="9">
        <f>VLOOKUP($C$37,данные!$B:$O,10,0)</f>
        <v>90000</v>
      </c>
      <c r="K40" s="9">
        <f>VLOOKUP($C$37,данные!$B:$O,11,0)</f>
        <v>90000</v>
      </c>
      <c r="L40" s="9">
        <f>VLOOKUP($C$37,данные!$B:$O,12,0)</f>
        <v>90000</v>
      </c>
      <c r="M40" s="9">
        <f>VLOOKUP($C$37,данные!$B:$O,13,0)</f>
        <v>90000</v>
      </c>
      <c r="N40" s="9">
        <f>VLOOKUP($C$37,данные!$B:$O,14,0)</f>
        <v>90000</v>
      </c>
    </row>
    <row r="41" spans="2:14" x14ac:dyDescent="0.3">
      <c r="B41" s="9" t="str">
        <f>VLOOKUP($C$37,данные!$B:$O,2,0)</f>
        <v>Расход1</v>
      </c>
      <c r="C41" s="9">
        <f>VLOOKUP($C$37,данные!$B:$O,3,0)</f>
        <v>90000</v>
      </c>
      <c r="D41" s="9">
        <f>VLOOKUP($C$37,данные!$B:$O,4,0)</f>
        <v>90000</v>
      </c>
      <c r="E41" s="9">
        <f>VLOOKUP($C$37,данные!$B:$O,5,0)</f>
        <v>90000</v>
      </c>
      <c r="F41" s="9">
        <f>VLOOKUP($C$37,данные!$B:$O,6,0)</f>
        <v>90000</v>
      </c>
      <c r="G41" s="9">
        <f>VLOOKUP($C$37,данные!$B:$O,7,0)</f>
        <v>90000</v>
      </c>
      <c r="H41" s="9">
        <f>VLOOKUP($C$37,данные!$B:$O,8,0)</f>
        <v>90000</v>
      </c>
      <c r="I41" s="9">
        <f>VLOOKUP($C$37,данные!$B:$O,9,0)</f>
        <v>90000</v>
      </c>
      <c r="J41" s="9">
        <f>VLOOKUP($C$37,данные!$B:$O,10,0)</f>
        <v>90000</v>
      </c>
      <c r="K41" s="9">
        <f>VLOOKUP($C$37,данные!$B:$O,11,0)</f>
        <v>90000</v>
      </c>
      <c r="L41" s="9">
        <f>VLOOKUP($C$37,данные!$B:$O,12,0)</f>
        <v>90000</v>
      </c>
      <c r="M41" s="9">
        <f>VLOOKUP($C$37,данные!$B:$O,13,0)</f>
        <v>90000</v>
      </c>
      <c r="N41" s="9">
        <f>VLOOKUP($C$37,данные!$B:$O,14,0)</f>
        <v>90000</v>
      </c>
    </row>
    <row r="42" spans="2:14" x14ac:dyDescent="0.3">
      <c r="B42" s="9" t="str">
        <f>VLOOKUP($C$37,данные!$B:$O,2,0)</f>
        <v>Расход1</v>
      </c>
      <c r="C42" s="9">
        <f>VLOOKUP($C$37,данные!$B:$O,3,0)</f>
        <v>90000</v>
      </c>
      <c r="D42" s="9">
        <f>VLOOKUP($C$37,данные!$B:$O,4,0)</f>
        <v>90000</v>
      </c>
      <c r="E42" s="9">
        <f>VLOOKUP($C$37,данные!$B:$O,5,0)</f>
        <v>90000</v>
      </c>
      <c r="F42" s="9">
        <f>VLOOKUP($C$37,данные!$B:$O,6,0)</f>
        <v>90000</v>
      </c>
      <c r="G42" s="9">
        <f>VLOOKUP($C$37,данные!$B:$O,7,0)</f>
        <v>90000</v>
      </c>
      <c r="H42" s="9">
        <f>VLOOKUP($C$37,данные!$B:$O,8,0)</f>
        <v>90000</v>
      </c>
      <c r="I42" s="9">
        <f>VLOOKUP($C$37,данные!$B:$O,9,0)</f>
        <v>90000</v>
      </c>
      <c r="J42" s="9">
        <f>VLOOKUP($C$37,данные!$B:$O,10,0)</f>
        <v>90000</v>
      </c>
      <c r="K42" s="9">
        <f>VLOOKUP($C$37,данные!$B:$O,11,0)</f>
        <v>90000</v>
      </c>
      <c r="L42" s="9">
        <f>VLOOKUP($C$37,данные!$B:$O,12,0)</f>
        <v>90000</v>
      </c>
      <c r="M42" s="9">
        <f>VLOOKUP($C$37,данные!$B:$O,13,0)</f>
        <v>90000</v>
      </c>
      <c r="N42" s="9">
        <f>VLOOKUP($C$37,данные!$B:$O,14,0)</f>
        <v>90000</v>
      </c>
    </row>
    <row r="43" spans="2:14" x14ac:dyDescent="0.3">
      <c r="B43" s="9" t="str">
        <f>VLOOKUP($C$37,данные!$B:$O,2,0)</f>
        <v>Расход1</v>
      </c>
      <c r="C43" s="9">
        <f>VLOOKUP($C$37,данные!$B:$O,3,0)</f>
        <v>90000</v>
      </c>
      <c r="D43" s="9">
        <f>VLOOKUP($C$37,данные!$B:$O,4,0)</f>
        <v>90000</v>
      </c>
      <c r="E43" s="9">
        <f>VLOOKUP($C$37,данные!$B:$O,5,0)</f>
        <v>90000</v>
      </c>
      <c r="F43" s="9">
        <f>VLOOKUP($C$37,данные!$B:$O,6,0)</f>
        <v>90000</v>
      </c>
      <c r="G43" s="9">
        <f>VLOOKUP($C$37,данные!$B:$O,7,0)</f>
        <v>90000</v>
      </c>
      <c r="H43" s="9">
        <f>VLOOKUP($C$37,данные!$B:$O,8,0)</f>
        <v>90000</v>
      </c>
      <c r="I43" s="9">
        <f>VLOOKUP($C$37,данные!$B:$O,9,0)</f>
        <v>90000</v>
      </c>
      <c r="J43" s="9">
        <f>VLOOKUP($C$37,данные!$B:$O,10,0)</f>
        <v>90000</v>
      </c>
      <c r="K43" s="9">
        <f>VLOOKUP($C$37,данные!$B:$O,11,0)</f>
        <v>90000</v>
      </c>
      <c r="L43" s="9">
        <f>VLOOKUP($C$37,данные!$B:$O,12,0)</f>
        <v>90000</v>
      </c>
      <c r="M43" s="9">
        <f>VLOOKUP($C$37,данные!$B:$O,13,0)</f>
        <v>90000</v>
      </c>
      <c r="N43" s="9">
        <f>VLOOKUP($C$37,данные!$B:$O,14,0)</f>
        <v>90000</v>
      </c>
    </row>
    <row r="44" spans="2:14" x14ac:dyDescent="0.3">
      <c r="B44" s="9" t="str">
        <f>VLOOKUP($C$37,данные!$B:$O,2,0)</f>
        <v>Расход1</v>
      </c>
      <c r="C44" s="9">
        <f>VLOOKUP($C$37,данные!$B:$O,3,0)</f>
        <v>90000</v>
      </c>
      <c r="D44" s="9">
        <f>VLOOKUP($C$37,данные!$B:$O,4,0)</f>
        <v>90000</v>
      </c>
      <c r="E44" s="9">
        <f>VLOOKUP($C$37,данные!$B:$O,5,0)</f>
        <v>90000</v>
      </c>
      <c r="F44" s="9">
        <f>VLOOKUP($C$37,данные!$B:$O,6,0)</f>
        <v>90000</v>
      </c>
      <c r="G44" s="9">
        <f>VLOOKUP($C$37,данные!$B:$O,7,0)</f>
        <v>90000</v>
      </c>
      <c r="H44" s="9">
        <f>VLOOKUP($C$37,данные!$B:$O,8,0)</f>
        <v>90000</v>
      </c>
      <c r="I44" s="9">
        <f>VLOOKUP($C$37,данные!$B:$O,9,0)</f>
        <v>90000</v>
      </c>
      <c r="J44" s="9">
        <f>VLOOKUP($C$37,данные!$B:$O,10,0)</f>
        <v>90000</v>
      </c>
      <c r="K44" s="9">
        <f>VLOOKUP($C$37,данные!$B:$O,11,0)</f>
        <v>90000</v>
      </c>
      <c r="L44" s="9">
        <f>VLOOKUP($C$37,данные!$B:$O,12,0)</f>
        <v>90000</v>
      </c>
      <c r="M44" s="9">
        <f>VLOOKUP($C$37,данные!$B:$O,13,0)</f>
        <v>90000</v>
      </c>
      <c r="N44" s="9">
        <f>VLOOKUP($C$37,данные!$B:$O,14,0)</f>
        <v>90000</v>
      </c>
    </row>
    <row r="45" spans="2:14" x14ac:dyDescent="0.3">
      <c r="B45" s="9" t="str">
        <f>VLOOKUP($C$37,данные!$B:$O,2,0)</f>
        <v>Расход1</v>
      </c>
      <c r="C45" s="9">
        <f>VLOOKUP($C$37,данные!$B:$O,3,0)</f>
        <v>90000</v>
      </c>
      <c r="D45" s="9">
        <f>VLOOKUP($C$37,данные!$B:$O,4,0)</f>
        <v>90000</v>
      </c>
      <c r="E45" s="9">
        <f>VLOOKUP($C$37,данные!$B:$O,5,0)</f>
        <v>90000</v>
      </c>
      <c r="F45" s="9">
        <f>VLOOKUP($C$37,данные!$B:$O,6,0)</f>
        <v>90000</v>
      </c>
      <c r="G45" s="9">
        <f>VLOOKUP($C$37,данные!$B:$O,7,0)</f>
        <v>90000</v>
      </c>
      <c r="H45" s="9">
        <f>VLOOKUP($C$37,данные!$B:$O,8,0)</f>
        <v>90000</v>
      </c>
      <c r="I45" s="9">
        <f>VLOOKUP($C$37,данные!$B:$O,9,0)</f>
        <v>90000</v>
      </c>
      <c r="J45" s="9">
        <f>VLOOKUP($C$37,данные!$B:$O,10,0)</f>
        <v>90000</v>
      </c>
      <c r="K45" s="9">
        <f>VLOOKUP($C$37,данные!$B:$O,11,0)</f>
        <v>90000</v>
      </c>
      <c r="L45" s="9">
        <f>VLOOKUP($C$37,данные!$B:$O,12,0)</f>
        <v>90000</v>
      </c>
      <c r="M45" s="9">
        <f>VLOOKUP($C$37,данные!$B:$O,13,0)</f>
        <v>90000</v>
      </c>
      <c r="N45" s="9">
        <f>VLOOKUP($C$37,данные!$B:$O,14,0)</f>
        <v>90000</v>
      </c>
    </row>
    <row r="46" spans="2:14" x14ac:dyDescent="0.3">
      <c r="B46" s="9" t="str">
        <f>VLOOKUP($C$37,данные!$B:$O,2,0)</f>
        <v>Расход1</v>
      </c>
      <c r="C46" s="9">
        <f>VLOOKUP($C$37,данные!$B:$O,3,0)</f>
        <v>90000</v>
      </c>
      <c r="D46" s="9">
        <f>VLOOKUP($C$37,данные!$B:$O,4,0)</f>
        <v>90000</v>
      </c>
      <c r="E46" s="9">
        <f>VLOOKUP($C$37,данные!$B:$O,5,0)</f>
        <v>90000</v>
      </c>
      <c r="F46" s="9">
        <f>VLOOKUP($C$37,данные!$B:$O,6,0)</f>
        <v>90000</v>
      </c>
      <c r="G46" s="9">
        <f>VLOOKUP($C$37,данные!$B:$O,7,0)</f>
        <v>90000</v>
      </c>
      <c r="H46" s="9">
        <f>VLOOKUP($C$37,данные!$B:$O,8,0)</f>
        <v>90000</v>
      </c>
      <c r="I46" s="9">
        <f>VLOOKUP($C$37,данные!$B:$O,9,0)</f>
        <v>90000</v>
      </c>
      <c r="J46" s="9">
        <f>VLOOKUP($C$37,данные!$B:$O,10,0)</f>
        <v>90000</v>
      </c>
      <c r="K46" s="9">
        <f>VLOOKUP($C$37,данные!$B:$O,11,0)</f>
        <v>90000</v>
      </c>
      <c r="L46" s="9">
        <f>VLOOKUP($C$37,данные!$B:$O,12,0)</f>
        <v>90000</v>
      </c>
      <c r="M46" s="9">
        <f>VLOOKUP($C$37,данные!$B:$O,13,0)</f>
        <v>90000</v>
      </c>
      <c r="N46" s="9">
        <f>VLOOKUP($C$37,данные!$B:$O,14,0)</f>
        <v>90000</v>
      </c>
    </row>
    <row r="47" spans="2:14" x14ac:dyDescent="0.3">
      <c r="B47" s="9" t="str">
        <f>VLOOKUP($C$37,данные!$B:$O,2,0)</f>
        <v>Расход1</v>
      </c>
      <c r="C47" s="9">
        <f>VLOOKUP($C$37,данные!$B:$O,3,0)</f>
        <v>90000</v>
      </c>
      <c r="D47" s="9">
        <f>VLOOKUP($C$37,данные!$B:$O,4,0)</f>
        <v>90000</v>
      </c>
      <c r="E47" s="9">
        <f>VLOOKUP($C$37,данные!$B:$O,5,0)</f>
        <v>90000</v>
      </c>
      <c r="F47" s="9">
        <f>VLOOKUP($C$37,данные!$B:$O,6,0)</f>
        <v>90000</v>
      </c>
      <c r="G47" s="9">
        <f>VLOOKUP($C$37,данные!$B:$O,7,0)</f>
        <v>90000</v>
      </c>
      <c r="H47" s="9">
        <f>VLOOKUP($C$37,данные!$B:$O,8,0)</f>
        <v>90000</v>
      </c>
      <c r="I47" s="9">
        <f>VLOOKUP($C$37,данные!$B:$O,9,0)</f>
        <v>90000</v>
      </c>
      <c r="J47" s="9">
        <f>VLOOKUP($C$37,данные!$B:$O,10,0)</f>
        <v>90000</v>
      </c>
      <c r="K47" s="9">
        <f>VLOOKUP($C$37,данные!$B:$O,11,0)</f>
        <v>90000</v>
      </c>
      <c r="L47" s="9">
        <f>VLOOKUP($C$37,данные!$B:$O,12,0)</f>
        <v>90000</v>
      </c>
      <c r="M47" s="9">
        <f>VLOOKUP($C$37,данные!$B:$O,13,0)</f>
        <v>90000</v>
      </c>
      <c r="N47" s="9">
        <f>VLOOKUP($C$37,данные!$B:$O,14,0)</f>
        <v>90000</v>
      </c>
    </row>
    <row r="48" spans="2:14" x14ac:dyDescent="0.3">
      <c r="B48" s="9" t="str">
        <f>VLOOKUP($C$37,данные!$B:$O,2,0)</f>
        <v>Расход1</v>
      </c>
      <c r="C48" s="9">
        <f>VLOOKUP($C$37,данные!$B:$O,3,0)</f>
        <v>90000</v>
      </c>
      <c r="D48" s="9">
        <f>VLOOKUP($C$37,данные!$B:$O,4,0)</f>
        <v>90000</v>
      </c>
      <c r="E48" s="9">
        <f>VLOOKUP($C$37,данные!$B:$O,5,0)</f>
        <v>90000</v>
      </c>
      <c r="F48" s="9">
        <f>VLOOKUP($C$37,данные!$B:$O,6,0)</f>
        <v>90000</v>
      </c>
      <c r="G48" s="9">
        <f>VLOOKUP($C$37,данные!$B:$O,7,0)</f>
        <v>90000</v>
      </c>
      <c r="H48" s="9">
        <f>VLOOKUP($C$37,данные!$B:$O,8,0)</f>
        <v>90000</v>
      </c>
      <c r="I48" s="9">
        <f>VLOOKUP($C$37,данные!$B:$O,9,0)</f>
        <v>90000</v>
      </c>
      <c r="J48" s="9">
        <f>VLOOKUP($C$37,данные!$B:$O,10,0)</f>
        <v>90000</v>
      </c>
      <c r="K48" s="9">
        <f>VLOOKUP($C$37,данные!$B:$O,11,0)</f>
        <v>90000</v>
      </c>
      <c r="L48" s="9">
        <f>VLOOKUP($C$37,данные!$B:$O,12,0)</f>
        <v>90000</v>
      </c>
      <c r="M48" s="9">
        <f>VLOOKUP($C$37,данные!$B:$O,13,0)</f>
        <v>90000</v>
      </c>
      <c r="N48" s="9">
        <f>VLOOKUP($C$37,данные!$B:$O,14,0)</f>
        <v>90000</v>
      </c>
    </row>
    <row r="49" spans="2:14" x14ac:dyDescent="0.3">
      <c r="B49" s="9" t="str">
        <f>VLOOKUP($C$37,данные!$B:$O,2,0)</f>
        <v>Расход1</v>
      </c>
      <c r="C49" s="9">
        <f>VLOOKUP($C$37,данные!$B:$O,3,0)</f>
        <v>90000</v>
      </c>
      <c r="D49" s="9">
        <f>VLOOKUP($C$37,данные!$B:$O,4,0)</f>
        <v>90000</v>
      </c>
      <c r="E49" s="9">
        <f>VLOOKUP($C$37,данные!$B:$O,5,0)</f>
        <v>90000</v>
      </c>
      <c r="F49" s="9">
        <f>VLOOKUP($C$37,данные!$B:$O,6,0)</f>
        <v>90000</v>
      </c>
      <c r="G49" s="9">
        <f>VLOOKUP($C$37,данные!$B:$O,7,0)</f>
        <v>90000</v>
      </c>
      <c r="H49" s="9">
        <f>VLOOKUP($C$37,данные!$B:$O,8,0)</f>
        <v>90000</v>
      </c>
      <c r="I49" s="9">
        <f>VLOOKUP($C$37,данные!$B:$O,9,0)</f>
        <v>90000</v>
      </c>
      <c r="J49" s="9">
        <f>VLOOKUP($C$37,данные!$B:$O,10,0)</f>
        <v>90000</v>
      </c>
      <c r="K49" s="9">
        <f>VLOOKUP($C$37,данные!$B:$O,11,0)</f>
        <v>90000</v>
      </c>
      <c r="L49" s="9">
        <f>VLOOKUP($C$37,данные!$B:$O,12,0)</f>
        <v>90000</v>
      </c>
      <c r="M49" s="9">
        <f>VLOOKUP($C$37,данные!$B:$O,13,0)</f>
        <v>90000</v>
      </c>
      <c r="N49" s="9">
        <f>VLOOKUP($C$37,данные!$B:$O,14,0)</f>
        <v>90000</v>
      </c>
    </row>
    <row r="50" spans="2:14" x14ac:dyDescent="0.3">
      <c r="B50" s="9" t="str">
        <f>VLOOKUP($C$37,данные!$B:$O,2,0)</f>
        <v>Расход1</v>
      </c>
      <c r="C50" s="9">
        <f>VLOOKUP($C$37,данные!$B:$O,3,0)</f>
        <v>90000</v>
      </c>
      <c r="D50" s="9">
        <f>VLOOKUP($C$37,данные!$B:$O,4,0)</f>
        <v>90000</v>
      </c>
      <c r="E50" s="9">
        <f>VLOOKUP($C$37,данные!$B:$O,5,0)</f>
        <v>90000</v>
      </c>
      <c r="F50" s="9">
        <f>VLOOKUP($C$37,данные!$B:$O,6,0)</f>
        <v>90000</v>
      </c>
      <c r="G50" s="9">
        <f>VLOOKUP($C$37,данные!$B:$O,7,0)</f>
        <v>90000</v>
      </c>
      <c r="H50" s="9">
        <f>VLOOKUP($C$37,данные!$B:$O,8,0)</f>
        <v>90000</v>
      </c>
      <c r="I50" s="9">
        <f>VLOOKUP($C$37,данные!$B:$O,9,0)</f>
        <v>90000</v>
      </c>
      <c r="J50" s="9">
        <f>VLOOKUP($C$37,данные!$B:$O,10,0)</f>
        <v>90000</v>
      </c>
      <c r="K50" s="9">
        <f>VLOOKUP($C$37,данные!$B:$O,11,0)</f>
        <v>90000</v>
      </c>
      <c r="L50" s="9">
        <f>VLOOKUP($C$37,данные!$B:$O,12,0)</f>
        <v>90000</v>
      </c>
      <c r="M50" s="9">
        <f>VLOOKUP($C$37,данные!$B:$O,13,0)</f>
        <v>90000</v>
      </c>
      <c r="N50" s="9">
        <f>VLOOKUP($C$37,данные!$B:$O,14,0)</f>
        <v>90000</v>
      </c>
    </row>
    <row r="51" spans="2:14" x14ac:dyDescent="0.3">
      <c r="B51" s="9" t="str">
        <f>VLOOKUP($C$37,данные!$B:$O,2,0)</f>
        <v>Расход1</v>
      </c>
      <c r="C51" s="9">
        <f>VLOOKUP($C$37,данные!$B:$O,3,0)</f>
        <v>90000</v>
      </c>
      <c r="D51" s="9">
        <f>VLOOKUP($C$37,данные!$B:$O,4,0)</f>
        <v>90000</v>
      </c>
      <c r="E51" s="9">
        <f>VLOOKUP($C$37,данные!$B:$O,5,0)</f>
        <v>90000</v>
      </c>
      <c r="F51" s="9">
        <f>VLOOKUP($C$37,данные!$B:$O,6,0)</f>
        <v>90000</v>
      </c>
      <c r="G51" s="9">
        <f>VLOOKUP($C$37,данные!$B:$O,7,0)</f>
        <v>90000</v>
      </c>
      <c r="H51" s="9">
        <f>VLOOKUP($C$37,данные!$B:$O,8,0)</f>
        <v>90000</v>
      </c>
      <c r="I51" s="9">
        <f>VLOOKUP($C$37,данные!$B:$O,9,0)</f>
        <v>90000</v>
      </c>
      <c r="J51" s="9">
        <f>VLOOKUP($C$37,данные!$B:$O,10,0)</f>
        <v>90000</v>
      </c>
      <c r="K51" s="9">
        <f>VLOOKUP($C$37,данные!$B:$O,11,0)</f>
        <v>90000</v>
      </c>
      <c r="L51" s="9">
        <f>VLOOKUP($C$37,данные!$B:$O,12,0)</f>
        <v>90000</v>
      </c>
      <c r="M51" s="9">
        <f>VLOOKUP($C$37,данные!$B:$O,13,0)</f>
        <v>90000</v>
      </c>
      <c r="N51" s="9">
        <f>VLOOKUP($C$37,данные!$B:$O,14,0)</f>
        <v>90000</v>
      </c>
    </row>
  </sheetData>
  <dataValidations count="1">
    <dataValidation type="list" allowBlank="1" showInputMessage="1" showErrorMessage="1" sqref="C2">
      <formula1>$A$12:$A$14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AcerPC</dc:creator>
  <cp:lastModifiedBy>vikttur</cp:lastModifiedBy>
  <dcterms:created xsi:type="dcterms:W3CDTF">2015-01-14T08:20:47Z</dcterms:created>
  <dcterms:modified xsi:type="dcterms:W3CDTF">2015-01-14T08:57:47Z</dcterms:modified>
</cp:coreProperties>
</file>