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0487" windowHeight="7750"/>
  </bookViews>
  <sheets>
    <sheet name="ZXC" sheetId="3" r:id="rId1"/>
    <sheet name="данные" sheetId="1" r:id="rId2"/>
    <sheet name="Лист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  <c r="K10" i="3"/>
  <c r="L10" i="3"/>
  <c r="M10" i="3"/>
  <c r="N10" i="3"/>
  <c r="D10" i="3"/>
  <c r="O10" i="3"/>
  <c r="N51" i="2" l="1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4" i="2"/>
  <c r="C4" i="2"/>
  <c r="D4" i="2"/>
  <c r="E4" i="2"/>
  <c r="F4" i="2"/>
  <c r="G4" i="2"/>
  <c r="H4" i="2"/>
  <c r="I4" i="2"/>
  <c r="J4" i="2"/>
  <c r="K4" i="2"/>
  <c r="L4" i="2"/>
  <c r="M4" i="2"/>
  <c r="N4" i="2"/>
  <c r="B5" i="2"/>
  <c r="C5" i="2"/>
  <c r="D5" i="2"/>
  <c r="E5" i="2"/>
  <c r="F5" i="2"/>
  <c r="G5" i="2"/>
  <c r="H5" i="2"/>
  <c r="I5" i="2"/>
  <c r="J5" i="2"/>
  <c r="K5" i="2"/>
  <c r="L5" i="2"/>
  <c r="M5" i="2"/>
  <c r="N5" i="2"/>
  <c r="B6" i="2"/>
  <c r="C6" i="2"/>
  <c r="D6" i="2"/>
  <c r="E6" i="2"/>
  <c r="F6" i="2"/>
  <c r="G6" i="2"/>
  <c r="H6" i="2"/>
  <c r="I6" i="2"/>
  <c r="J6" i="2"/>
  <c r="K6" i="2"/>
  <c r="L6" i="2"/>
  <c r="M6" i="2"/>
  <c r="N6" i="2"/>
  <c r="B7" i="2"/>
  <c r="C7" i="2"/>
  <c r="D7" i="2"/>
  <c r="E7" i="2"/>
  <c r="F7" i="2"/>
  <c r="G7" i="2"/>
  <c r="H7" i="2"/>
  <c r="I7" i="2"/>
  <c r="J7" i="2"/>
  <c r="K7" i="2"/>
  <c r="L7" i="2"/>
  <c r="M7" i="2"/>
  <c r="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N3" i="2"/>
  <c r="M3" i="2"/>
  <c r="L3" i="2"/>
  <c r="K3" i="2"/>
  <c r="J3" i="2"/>
  <c r="I3" i="2"/>
  <c r="H3" i="2"/>
  <c r="G3" i="2"/>
  <c r="F3" i="2"/>
  <c r="E3" i="2"/>
  <c r="D3" i="2"/>
  <c r="C3" i="2"/>
  <c r="B3" i="2"/>
  <c r="D42" i="1"/>
  <c r="E42" i="1"/>
  <c r="F42" i="1"/>
  <c r="G42" i="1"/>
  <c r="H42" i="1"/>
  <c r="I42" i="1"/>
  <c r="J42" i="1"/>
  <c r="K42" i="1"/>
  <c r="L42" i="1"/>
  <c r="M42" i="1"/>
  <c r="N42" i="1"/>
  <c r="C42" i="1"/>
  <c r="C2" i="1"/>
  <c r="D2" i="1"/>
  <c r="E2" i="1"/>
  <c r="F2" i="1"/>
  <c r="G2" i="1"/>
  <c r="H2" i="1"/>
  <c r="I2" i="1"/>
  <c r="J2" i="1"/>
  <c r="K2" i="1"/>
  <c r="L2" i="1"/>
  <c r="M2" i="1"/>
  <c r="N2" i="1"/>
  <c r="C7" i="1"/>
  <c r="D7" i="1"/>
  <c r="E7" i="1"/>
  <c r="F7" i="1"/>
  <c r="G7" i="1"/>
  <c r="H7" i="1"/>
  <c r="I7" i="1"/>
  <c r="J7" i="1"/>
  <c r="K7" i="1"/>
  <c r="L7" i="1"/>
  <c r="M7" i="1"/>
  <c r="N7" i="1"/>
  <c r="C14" i="1"/>
  <c r="D14" i="1"/>
  <c r="E14" i="1"/>
  <c r="F14" i="1"/>
  <c r="G14" i="1"/>
  <c r="H14" i="1"/>
  <c r="I14" i="1"/>
  <c r="J14" i="1"/>
  <c r="K14" i="1"/>
  <c r="L14" i="1"/>
  <c r="M14" i="1"/>
  <c r="N14" i="1"/>
  <c r="C18" i="1"/>
  <c r="D18" i="1"/>
  <c r="E18" i="1"/>
  <c r="F18" i="1"/>
  <c r="G18" i="1"/>
  <c r="H18" i="1"/>
  <c r="I18" i="1"/>
  <c r="J18" i="1"/>
  <c r="K18" i="1"/>
  <c r="L18" i="1"/>
  <c r="M18" i="1"/>
  <c r="N18" i="1"/>
  <c r="C27" i="1"/>
  <c r="D27" i="1"/>
  <c r="E27" i="1"/>
  <c r="F27" i="1"/>
  <c r="G27" i="1"/>
  <c r="H27" i="1"/>
  <c r="I27" i="1"/>
  <c r="J27" i="1"/>
  <c r="K27" i="1"/>
  <c r="L27" i="1"/>
  <c r="M27" i="1"/>
  <c r="N27" i="1"/>
  <c r="C32" i="1"/>
  <c r="D32" i="1"/>
  <c r="E32" i="1"/>
  <c r="F32" i="1"/>
  <c r="G32" i="1"/>
  <c r="H32" i="1"/>
  <c r="I32" i="1"/>
  <c r="J32" i="1"/>
  <c r="K32" i="1"/>
  <c r="L32" i="1"/>
  <c r="M32" i="1"/>
  <c r="N32" i="1"/>
  <c r="C47" i="1"/>
  <c r="D47" i="1"/>
  <c r="E47" i="1"/>
  <c r="F47" i="1"/>
  <c r="G47" i="1"/>
  <c r="H47" i="1"/>
  <c r="I47" i="1"/>
  <c r="J47" i="1"/>
  <c r="K47" i="1"/>
  <c r="L47" i="1"/>
  <c r="M47" i="1"/>
  <c r="N47" i="1"/>
</calcChain>
</file>

<file path=xl/sharedStrings.xml><?xml version="1.0" encoding="utf-8"?>
<sst xmlns="http://schemas.openxmlformats.org/spreadsheetml/2006/main" count="122" uniqueCount="39">
  <si>
    <t>боль3</t>
  </si>
  <si>
    <t>боль2</t>
  </si>
  <si>
    <t>боль1</t>
  </si>
  <si>
    <t>Категория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</si>
  <si>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</si>
  <si>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</si>
  <si>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</si>
  <si>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</si>
  <si>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</si>
  <si>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</si>
  <si>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</si>
  <si>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</si>
  <si>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</si>
  <si>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</si>
  <si>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</si>
  <si>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</si>
  <si>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</si>
  <si>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</si>
  <si>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</si>
  <si>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</si>
  <si>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</si>
  <si>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</si>
  <si>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</si>
  <si>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</si>
  <si>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</t>
  </si>
  <si>
    <t>Расход2</t>
  </si>
  <si>
    <t>Расход3</t>
  </si>
  <si>
    <t>Расход1</t>
  </si>
  <si>
    <t>Расход4</t>
  </si>
  <si>
    <t>Расход5</t>
  </si>
  <si>
    <t>Расход6</t>
  </si>
  <si>
    <t>Расход7</t>
  </si>
  <si>
    <t>Расход8</t>
  </si>
  <si>
    <t>Расход9</t>
  </si>
  <si>
    <t>Расход10</t>
  </si>
  <si>
    <t>БОЛЬ</t>
  </si>
  <si>
    <t>ТРАТА</t>
  </si>
  <si>
    <t>ГРУППА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</si>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</sst>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164" fontId="0" fillId="2" borderId="2" xfId="0" applyNumberForma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indent="1"/>
    </xf>
    <xf numFmtId="164" fontId="1" fillId="2" borderId="1" xfId="0" applyNumberFormat="1" applyFont="1" applyFill="1" applyBorder="1"/>
    <xf numFmtId="0" fontId="3" fillId="2" borderId="0" xfId="0" applyFont="1" applyFill="1"/>
    <xf numFmtId="0" fontId="0" fillId="2" borderId="0" xfId="0" applyFill="1" applyAlignment="1">
      <alignment horizontal="left" indent="2"/>
    </xf>
    <xf numFmtId="0" fontId="0" fillId="2" borderId="0" xfId="0" applyFill="1"/>
    <xf numFmtId="164" fontId="0" fillId="3" borderId="1" xfId="0" applyNumberFormat="1" applyFill="1" applyBorder="1"/>
    <xf numFmtId="164" fontId="0" fillId="2" borderId="0" xfId="0" applyNumberFormat="1" applyFill="1"/>
    <xf numFmtId="164" fontId="0" fillId="2" borderId="0" xfId="0" applyNumberFormat="1" applyFill="1" applyBorder="1"/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3" borderId="4" xfId="0" applyNumberFormat="1" applyFill="1" applyBorder="1"/>
    <xf numFmtId="164" fontId="0" fillId="3" borderId="3" xfId="0" applyNumberFormat="1" applyFill="1" applyBorder="1"/>
    <xf numFmtId="164" fontId="0" fillId="3" borderId="5" xfId="0" applyNumberFormat="1" applyFill="1" applyBorder="1"/>
  </cellXfs>
  <cellStyles count="1">
    <cellStyle name="Обычный" xfId="0" builtinId="0"/>
  </cellStyles>
  <dxfs count="32"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₽&quot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O10" totalsRowCount="1" headerRowDxfId="31" dataDxfId="30">
  <autoFilter ref="A1:O9">
    <filterColumn colId="1">
      <customFilters>
        <customFilter operator="notEqual" val=" "/>
      </customFilters>
    </filterColumn>
  </autoFilter>
  <tableColumns count="15">
    <tableColumn id="1" name="ГРУППА" totalsRowLabel="Итог" dataDxfId="29" totalsRowDxfId="14"/>
    <tableColumn id="2" name="БОЛЬ" dataDxfId="28" totalsRowDxfId="13"/>
    <tableColumn id="3" name="ТРАТА" dataDxfId="27" totalsRowDxfId="12"/>
    <tableColumn id="4" name="январь" totalsRowFunction="sum" dataDxfId="26" totalsRowDxfId="11"/>
    <tableColumn id="5" name="февраль" totalsRowFunction="sum" dataDxfId="25" totalsRowDxfId="10"/>
    <tableColumn id="6" name="март" totalsRowFunction="sum" dataDxfId="24" totalsRowDxfId="9"/>
    <tableColumn id="7" name="апрель" totalsRowFunction="sum" dataDxfId="23" totalsRowDxfId="8"/>
    <tableColumn id="8" name="май" totalsRowFunction="sum" dataDxfId="22" totalsRowDxfId="7"/>
    <tableColumn id="9" name="июнь" totalsRowFunction="sum" dataDxfId="21" totalsRowDxfId="6"/>
    <tableColumn id="10" name="июль" totalsRowFunction="sum" dataDxfId="20" totalsRowDxfId="5"/>
    <tableColumn id="11" name="август" totalsRowFunction="sum" dataDxfId="19" totalsRowDxfId="4"/>
    <tableColumn id="12" name="сентябрь" totalsRowFunction="sum" dataDxfId="18" totalsRowDxfId="3"/>
    <tableColumn id="13" name="октябрь" totalsRowFunction="sum" dataDxfId="17" totalsRowDxfId="2"/>
    <tableColumn id="14" name="ноябрь" totalsRowFunction="sum" dataDxfId="16" totalsRowDxfId="1"/>
    <tableColumn id="15" name="декабрь" totalsRowFunction="sum" dataDxfId="1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B1" sqref="B1"/>
    </sheetView>
  </sheetViews>
  <sheetFormatPr defaultColWidth="10.5546875" defaultRowHeight="15.05" x14ac:dyDescent="0.3"/>
  <cols>
    <col min="1" max="1" width="10.77734375" bestFit="1" customWidth="1"/>
    <col min="2" max="2" width="7.5546875" bestFit="1" customWidth="1"/>
    <col min="3" max="3" width="8.5546875" bestFit="1" customWidth="1"/>
    <col min="4" max="4" width="8.88671875" bestFit="1" customWidth="1"/>
    <col min="5" max="5" width="9.88671875" bestFit="1" customWidth="1"/>
    <col min="6" max="11" width="8.88671875" bestFit="1" customWidth="1"/>
    <col min="12" max="12" width="10.33203125" bestFit="1" customWidth="1"/>
    <col min="13" max="13" width="9.44140625" bestFit="1" customWidth="1"/>
    <col min="14" max="14" width="8.88671875" bestFit="1" customWidth="1"/>
    <col min="15" max="15" width="9.77734375" bestFit="1" customWidth="1"/>
  </cols>
  <sheetData>
    <row r="1" spans="1:15" ht="15.75" x14ac:dyDescent="0.3">
      <c r="A1" s="13" t="s">
        <v>37</v>
      </c>
      <c r="B1" s="14" t="s">
        <v>35</v>
      </c>
      <c r="C1" s="15" t="s">
        <v>36</v>
      </c>
      <c r="D1" s="16" t="s">
        <v>12</v>
      </c>
      <c r="E1" s="16" t="s">
        <v>13</v>
      </c>
      <c r="F1" s="16" t="s">
        <v>14</v>
      </c>
      <c r="G1" s="16" t="s">
        <v>15</v>
      </c>
      <c r="H1" s="16" t="s">
        <v>16</v>
      </c>
      <c r="I1" s="16" t="s">
        <v>17</v>
      </c>
      <c r="J1" s="16" t="s">
        <v>18</v>
      </c>
      <c r="K1" s="16" t="s">
        <v>19</v>
      </c>
      <c r="L1" s="16" t="s">
        <v>20</v>
      </c>
      <c r="M1" s="16" t="s">
        <v>21</v>
      </c>
      <c r="N1" s="16" t="s">
        <v>22</v>
      </c>
      <c r="O1" s="16" t="s">
        <v>23</v>
      </c>
    </row>
    <row r="2" spans="1:15" x14ac:dyDescent="0.3">
      <c r="A2" s="17" t="s">
        <v>4</v>
      </c>
      <c r="B2" s="18" t="s">
        <v>0</v>
      </c>
      <c r="C2" s="19" t="s">
        <v>27</v>
      </c>
      <c r="D2" s="10">
        <v>90000</v>
      </c>
      <c r="E2" s="10">
        <v>90000</v>
      </c>
      <c r="F2" s="10">
        <v>90000</v>
      </c>
      <c r="G2" s="10">
        <v>90000</v>
      </c>
      <c r="H2" s="10">
        <v>90000</v>
      </c>
      <c r="I2" s="10">
        <v>90000</v>
      </c>
      <c r="J2" s="10">
        <v>90000</v>
      </c>
      <c r="K2" s="10">
        <v>90000</v>
      </c>
      <c r="L2" s="10">
        <v>90000</v>
      </c>
      <c r="M2" s="10">
        <v>90000</v>
      </c>
      <c r="N2" s="10">
        <v>90000</v>
      </c>
      <c r="O2" s="10">
        <v>90000</v>
      </c>
    </row>
    <row r="3" spans="1:15" x14ac:dyDescent="0.3">
      <c r="A3" s="17" t="s">
        <v>4</v>
      </c>
      <c r="B3" s="18" t="s">
        <v>1</v>
      </c>
      <c r="C3" s="19" t="s">
        <v>25</v>
      </c>
      <c r="D3" s="10">
        <v>65000</v>
      </c>
      <c r="E3" s="10">
        <v>65000</v>
      </c>
      <c r="F3" s="10">
        <v>65000</v>
      </c>
      <c r="G3" s="10">
        <v>65000</v>
      </c>
      <c r="H3" s="10">
        <v>65000</v>
      </c>
      <c r="I3" s="10">
        <v>65000</v>
      </c>
      <c r="J3" s="10">
        <v>65000</v>
      </c>
      <c r="K3" s="10">
        <v>65000</v>
      </c>
      <c r="L3" s="10">
        <v>65000</v>
      </c>
      <c r="M3" s="10">
        <v>65000</v>
      </c>
      <c r="N3" s="10">
        <v>65000</v>
      </c>
      <c r="O3" s="10">
        <v>65000</v>
      </c>
    </row>
    <row r="4" spans="1:15" hidden="1" x14ac:dyDescent="0.3">
      <c r="A4" s="17" t="s">
        <v>4</v>
      </c>
      <c r="B4" s="19"/>
      <c r="C4" s="19" t="s">
        <v>26</v>
      </c>
      <c r="D4" s="10">
        <v>80000</v>
      </c>
      <c r="E4" s="10">
        <v>80000</v>
      </c>
      <c r="F4" s="10">
        <v>80000</v>
      </c>
      <c r="G4" s="10">
        <v>80000</v>
      </c>
      <c r="H4" s="10">
        <v>80000</v>
      </c>
      <c r="I4" s="10">
        <v>80000</v>
      </c>
      <c r="J4" s="10">
        <v>80000</v>
      </c>
      <c r="K4" s="10">
        <v>80000</v>
      </c>
      <c r="L4" s="10">
        <v>80000</v>
      </c>
      <c r="M4" s="10">
        <v>80000</v>
      </c>
      <c r="N4" s="10">
        <v>80000</v>
      </c>
      <c r="O4" s="10">
        <v>80000</v>
      </c>
    </row>
    <row r="5" spans="1:15" x14ac:dyDescent="0.3">
      <c r="A5" s="17" t="s">
        <v>5</v>
      </c>
      <c r="B5" s="18" t="s">
        <v>0</v>
      </c>
      <c r="C5" s="19" t="s">
        <v>28</v>
      </c>
      <c r="D5" s="23">
        <v>70000</v>
      </c>
      <c r="E5" s="10">
        <v>70000</v>
      </c>
      <c r="F5" s="10">
        <v>85000</v>
      </c>
      <c r="G5" s="10">
        <v>85000</v>
      </c>
      <c r="H5" s="10">
        <v>85000</v>
      </c>
      <c r="I5" s="10">
        <v>85000</v>
      </c>
      <c r="J5" s="10">
        <v>85000</v>
      </c>
      <c r="K5" s="10">
        <v>85000</v>
      </c>
      <c r="L5" s="10">
        <v>85000</v>
      </c>
      <c r="M5" s="10">
        <v>85000</v>
      </c>
      <c r="N5" s="10">
        <v>85000</v>
      </c>
      <c r="O5" s="10">
        <v>85000</v>
      </c>
    </row>
    <row r="6" spans="1:15" x14ac:dyDescent="0.3">
      <c r="A6" s="17" t="s">
        <v>5</v>
      </c>
      <c r="B6" s="18" t="s">
        <v>1</v>
      </c>
      <c r="C6" s="19" t="s">
        <v>29</v>
      </c>
      <c r="D6" s="23">
        <v>70000</v>
      </c>
      <c r="E6" s="10">
        <v>85000</v>
      </c>
      <c r="F6" s="10">
        <v>85000</v>
      </c>
      <c r="G6" s="10">
        <v>85000</v>
      </c>
      <c r="H6" s="10">
        <v>85000</v>
      </c>
      <c r="I6" s="10">
        <v>85000</v>
      </c>
      <c r="J6" s="10">
        <v>85000</v>
      </c>
      <c r="K6" s="10">
        <v>85000</v>
      </c>
      <c r="L6" s="10">
        <v>85000</v>
      </c>
      <c r="M6" s="10">
        <v>85000</v>
      </c>
      <c r="N6" s="10">
        <v>85000</v>
      </c>
      <c r="O6" s="10">
        <v>85000</v>
      </c>
    </row>
    <row r="7" spans="1:15" hidden="1" x14ac:dyDescent="0.3">
      <c r="A7" s="17" t="s">
        <v>5</v>
      </c>
      <c r="B7" s="19"/>
      <c r="C7" s="19" t="s">
        <v>30</v>
      </c>
      <c r="D7" s="23">
        <v>105000</v>
      </c>
      <c r="E7" s="10">
        <v>105000</v>
      </c>
      <c r="F7" s="10">
        <v>105000</v>
      </c>
      <c r="G7" s="10">
        <v>105000</v>
      </c>
      <c r="H7" s="10">
        <v>105000</v>
      </c>
      <c r="I7" s="10">
        <v>105000</v>
      </c>
      <c r="J7" s="10">
        <v>105000</v>
      </c>
      <c r="K7" s="10">
        <v>105000</v>
      </c>
      <c r="L7" s="10">
        <v>105000</v>
      </c>
      <c r="M7" s="10">
        <v>105000</v>
      </c>
      <c r="N7" s="10">
        <v>105000</v>
      </c>
      <c r="O7" s="10">
        <v>105000</v>
      </c>
    </row>
    <row r="8" spans="1:15" x14ac:dyDescent="0.3">
      <c r="A8" s="17" t="s">
        <v>5</v>
      </c>
      <c r="B8" s="18" t="s">
        <v>1</v>
      </c>
      <c r="C8" s="19" t="s">
        <v>31</v>
      </c>
      <c r="D8" s="23">
        <v>120000</v>
      </c>
      <c r="E8" s="10">
        <v>120000</v>
      </c>
      <c r="F8" s="10">
        <v>120000</v>
      </c>
      <c r="G8" s="10">
        <v>120000</v>
      </c>
      <c r="H8" s="10">
        <v>120000</v>
      </c>
      <c r="I8" s="10">
        <v>120000</v>
      </c>
      <c r="J8" s="10">
        <v>120000</v>
      </c>
      <c r="K8" s="10">
        <v>120000</v>
      </c>
      <c r="L8" s="10">
        <v>120000</v>
      </c>
      <c r="M8" s="10">
        <v>120000</v>
      </c>
      <c r="N8" s="10">
        <v>120000</v>
      </c>
      <c r="O8" s="10">
        <v>120000</v>
      </c>
    </row>
    <row r="9" spans="1:15" x14ac:dyDescent="0.3">
      <c r="A9" s="17" t="s">
        <v>5</v>
      </c>
      <c r="B9" s="18" t="s">
        <v>2</v>
      </c>
      <c r="C9" s="19" t="s">
        <v>32</v>
      </c>
      <c r="D9" s="23">
        <v>35000</v>
      </c>
      <c r="E9" s="10">
        <v>35000</v>
      </c>
      <c r="F9" s="10">
        <v>35000</v>
      </c>
      <c r="G9" s="10">
        <v>35000</v>
      </c>
      <c r="H9" s="10">
        <v>35000</v>
      </c>
      <c r="I9" s="10">
        <v>35000</v>
      </c>
      <c r="J9" s="10">
        <v>35000</v>
      </c>
      <c r="K9" s="10">
        <v>35000</v>
      </c>
      <c r="L9" s="10">
        <v>35000</v>
      </c>
      <c r="M9" s="10">
        <v>35000</v>
      </c>
      <c r="N9" s="10">
        <v>35000</v>
      </c>
      <c r="O9" s="10">
        <v>35000</v>
      </c>
    </row>
    <row r="10" spans="1:15" x14ac:dyDescent="0.3">
      <c r="A10" s="17" t="s">
        <v>38</v>
      </c>
      <c r="B10" s="20"/>
      <c r="C10" s="19"/>
      <c r="D10" s="22">
        <f>SUBTOTAL(109,Таблица3[январь])</f>
        <v>450000</v>
      </c>
      <c r="E10" s="22">
        <f>SUBTOTAL(109,Таблица3[февраль])</f>
        <v>465000</v>
      </c>
      <c r="F10" s="22">
        <f>SUBTOTAL(109,Таблица3[март])</f>
        <v>480000</v>
      </c>
      <c r="G10" s="22">
        <f>SUBTOTAL(109,Таблица3[апрель])</f>
        <v>480000</v>
      </c>
      <c r="H10" s="22">
        <f>SUBTOTAL(109,Таблица3[май])</f>
        <v>480000</v>
      </c>
      <c r="I10" s="22">
        <f>SUBTOTAL(109,Таблица3[июнь])</f>
        <v>480000</v>
      </c>
      <c r="J10" s="22">
        <f>SUBTOTAL(109,Таблица3[июль])</f>
        <v>480000</v>
      </c>
      <c r="K10" s="22">
        <f>SUBTOTAL(109,Таблица3[август])</f>
        <v>480000</v>
      </c>
      <c r="L10" s="22">
        <f>SUBTOTAL(109,Таблица3[сентябрь])</f>
        <v>480000</v>
      </c>
      <c r="M10" s="22">
        <f>SUBTOTAL(109,Таблица3[октябрь])</f>
        <v>480000</v>
      </c>
      <c r="N10" s="22">
        <f>SUBTOTAL(109,Таблица3[ноябрь])</f>
        <v>480000</v>
      </c>
      <c r="O10" s="21">
        <f>SUBTOTAL(109,Таблица3[декабрь])</f>
        <v>480000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8" sqref="A8"/>
    </sheetView>
  </sheetViews>
  <sheetFormatPr defaultRowHeight="15.05" x14ac:dyDescent="0.3"/>
  <cols>
    <col min="1" max="1" width="5.6640625" customWidth="1"/>
    <col min="2" max="2" width="13.44140625" customWidth="1"/>
  </cols>
  <sheetData>
    <row r="1" spans="1:14" ht="15.75" x14ac:dyDescent="0.3">
      <c r="A1" s="1"/>
      <c r="B1" s="2"/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</row>
    <row r="2" spans="1:14" x14ac:dyDescent="0.3">
      <c r="A2" s="4"/>
      <c r="B2" s="5" t="s">
        <v>4</v>
      </c>
      <c r="C2" s="6">
        <f t="shared" ref="C2:N2" si="0">SUM(C3:C5)</f>
        <v>235000</v>
      </c>
      <c r="D2" s="6">
        <f t="shared" si="0"/>
        <v>235000</v>
      </c>
      <c r="E2" s="6">
        <f t="shared" si="0"/>
        <v>235000</v>
      </c>
      <c r="F2" s="6">
        <f t="shared" si="0"/>
        <v>235000</v>
      </c>
      <c r="G2" s="6">
        <f t="shared" si="0"/>
        <v>235000</v>
      </c>
      <c r="H2" s="6">
        <f t="shared" si="0"/>
        <v>235000</v>
      </c>
      <c r="I2" s="6">
        <f t="shared" si="0"/>
        <v>235000</v>
      </c>
      <c r="J2" s="6">
        <f t="shared" si="0"/>
        <v>235000</v>
      </c>
      <c r="K2" s="6">
        <f t="shared" si="0"/>
        <v>235000</v>
      </c>
      <c r="L2" s="6">
        <f t="shared" si="0"/>
        <v>235000</v>
      </c>
      <c r="M2" s="6">
        <f t="shared" si="0"/>
        <v>235000</v>
      </c>
      <c r="N2" s="6">
        <f t="shared" si="0"/>
        <v>235000</v>
      </c>
    </row>
    <row r="3" spans="1:14" x14ac:dyDescent="0.3">
      <c r="A3" s="7" t="s">
        <v>0</v>
      </c>
      <c r="B3" s="8" t="s">
        <v>27</v>
      </c>
      <c r="C3" s="10">
        <v>90000</v>
      </c>
      <c r="D3" s="10">
        <v>90000</v>
      </c>
      <c r="E3" s="10">
        <v>90000</v>
      </c>
      <c r="F3" s="10">
        <v>90000</v>
      </c>
      <c r="G3" s="10">
        <v>90000</v>
      </c>
      <c r="H3" s="10">
        <v>90000</v>
      </c>
      <c r="I3" s="10">
        <v>90000</v>
      </c>
      <c r="J3" s="10">
        <v>90000</v>
      </c>
      <c r="K3" s="10">
        <v>90000</v>
      </c>
      <c r="L3" s="10">
        <v>90000</v>
      </c>
      <c r="M3" s="10">
        <v>90000</v>
      </c>
      <c r="N3" s="10">
        <v>90000</v>
      </c>
    </row>
    <row r="4" spans="1:14" x14ac:dyDescent="0.3">
      <c r="A4" s="7" t="s">
        <v>1</v>
      </c>
      <c r="B4" s="8" t="s">
        <v>25</v>
      </c>
      <c r="C4" s="10">
        <v>65000</v>
      </c>
      <c r="D4" s="10">
        <v>65000</v>
      </c>
      <c r="E4" s="10">
        <v>65000</v>
      </c>
      <c r="F4" s="10">
        <v>65000</v>
      </c>
      <c r="G4" s="10">
        <v>65000</v>
      </c>
      <c r="H4" s="10">
        <v>65000</v>
      </c>
      <c r="I4" s="10">
        <v>65000</v>
      </c>
      <c r="J4" s="10">
        <v>65000</v>
      </c>
      <c r="K4" s="10">
        <v>65000</v>
      </c>
      <c r="L4" s="10">
        <v>65000</v>
      </c>
      <c r="M4" s="10">
        <v>65000</v>
      </c>
      <c r="N4" s="10">
        <v>65000</v>
      </c>
    </row>
    <row r="5" spans="1:14" x14ac:dyDescent="0.3">
      <c r="A5" s="9"/>
      <c r="B5" s="8" t="s">
        <v>26</v>
      </c>
      <c r="C5" s="10">
        <v>80000</v>
      </c>
      <c r="D5" s="10">
        <v>80000</v>
      </c>
      <c r="E5" s="10">
        <v>80000</v>
      </c>
      <c r="F5" s="10">
        <v>80000</v>
      </c>
      <c r="G5" s="10">
        <v>80000</v>
      </c>
      <c r="H5" s="10">
        <v>80000</v>
      </c>
      <c r="I5" s="10">
        <v>80000</v>
      </c>
      <c r="J5" s="10">
        <v>80000</v>
      </c>
      <c r="K5" s="10">
        <v>80000</v>
      </c>
      <c r="L5" s="10">
        <v>80000</v>
      </c>
      <c r="M5" s="10">
        <v>80000</v>
      </c>
      <c r="N5" s="10">
        <v>80000</v>
      </c>
    </row>
    <row r="6" spans="1:14" x14ac:dyDescent="0.3">
      <c r="A6" s="9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">
      <c r="A7" s="4"/>
      <c r="B7" s="5" t="s">
        <v>5</v>
      </c>
      <c r="C7" s="6">
        <f t="shared" ref="C7:N7" si="1">SUM(C8:C12)</f>
        <v>400000</v>
      </c>
      <c r="D7" s="6">
        <f t="shared" si="1"/>
        <v>415000</v>
      </c>
      <c r="E7" s="6">
        <f t="shared" si="1"/>
        <v>430000</v>
      </c>
      <c r="F7" s="6">
        <f t="shared" si="1"/>
        <v>430000</v>
      </c>
      <c r="G7" s="6">
        <f t="shared" si="1"/>
        <v>430000</v>
      </c>
      <c r="H7" s="6">
        <f t="shared" si="1"/>
        <v>430000</v>
      </c>
      <c r="I7" s="6">
        <f t="shared" si="1"/>
        <v>430000</v>
      </c>
      <c r="J7" s="6">
        <f t="shared" si="1"/>
        <v>430000</v>
      </c>
      <c r="K7" s="6">
        <f t="shared" si="1"/>
        <v>430000</v>
      </c>
      <c r="L7" s="6">
        <f t="shared" si="1"/>
        <v>430000</v>
      </c>
      <c r="M7" s="6">
        <f t="shared" si="1"/>
        <v>430000</v>
      </c>
      <c r="N7" s="6">
        <f t="shared" si="1"/>
        <v>430000</v>
      </c>
    </row>
    <row r="8" spans="1:14" x14ac:dyDescent="0.3">
      <c r="A8" s="7" t="s">
        <v>0</v>
      </c>
      <c r="B8" s="8" t="s">
        <v>28</v>
      </c>
      <c r="C8" s="10">
        <v>70000</v>
      </c>
      <c r="D8" s="10">
        <v>70000</v>
      </c>
      <c r="E8" s="10">
        <v>85000</v>
      </c>
      <c r="F8" s="10">
        <v>85000</v>
      </c>
      <c r="G8" s="10">
        <v>85000</v>
      </c>
      <c r="H8" s="10">
        <v>85000</v>
      </c>
      <c r="I8" s="10">
        <v>85000</v>
      </c>
      <c r="J8" s="10">
        <v>85000</v>
      </c>
      <c r="K8" s="10">
        <v>85000</v>
      </c>
      <c r="L8" s="10">
        <v>85000</v>
      </c>
      <c r="M8" s="10">
        <v>85000</v>
      </c>
      <c r="N8" s="10">
        <v>85000</v>
      </c>
    </row>
    <row r="9" spans="1:14" x14ac:dyDescent="0.3">
      <c r="A9" s="7" t="s">
        <v>1</v>
      </c>
      <c r="B9" s="8" t="s">
        <v>29</v>
      </c>
      <c r="C9" s="10">
        <v>70000</v>
      </c>
      <c r="D9" s="10">
        <v>85000</v>
      </c>
      <c r="E9" s="10">
        <v>85000</v>
      </c>
      <c r="F9" s="10">
        <v>85000</v>
      </c>
      <c r="G9" s="10">
        <v>85000</v>
      </c>
      <c r="H9" s="10">
        <v>85000</v>
      </c>
      <c r="I9" s="10">
        <v>85000</v>
      </c>
      <c r="J9" s="10">
        <v>85000</v>
      </c>
      <c r="K9" s="10">
        <v>85000</v>
      </c>
      <c r="L9" s="10">
        <v>85000</v>
      </c>
      <c r="M9" s="10">
        <v>85000</v>
      </c>
      <c r="N9" s="10">
        <v>85000</v>
      </c>
    </row>
    <row r="10" spans="1:14" x14ac:dyDescent="0.3">
      <c r="A10" s="9"/>
      <c r="B10" s="8" t="s">
        <v>30</v>
      </c>
      <c r="C10" s="10">
        <v>105000</v>
      </c>
      <c r="D10" s="10">
        <v>105000</v>
      </c>
      <c r="E10" s="10">
        <v>105000</v>
      </c>
      <c r="F10" s="10">
        <v>105000</v>
      </c>
      <c r="G10" s="10">
        <v>105000</v>
      </c>
      <c r="H10" s="10">
        <v>105000</v>
      </c>
      <c r="I10" s="10">
        <v>105000</v>
      </c>
      <c r="J10" s="10">
        <v>105000</v>
      </c>
      <c r="K10" s="10">
        <v>105000</v>
      </c>
      <c r="L10" s="10">
        <v>105000</v>
      </c>
      <c r="M10" s="10">
        <v>105000</v>
      </c>
      <c r="N10" s="10">
        <v>105000</v>
      </c>
    </row>
    <row r="11" spans="1:14" x14ac:dyDescent="0.3">
      <c r="A11" s="7" t="s">
        <v>1</v>
      </c>
      <c r="B11" s="8" t="s">
        <v>31</v>
      </c>
      <c r="C11" s="10">
        <v>120000</v>
      </c>
      <c r="D11" s="10">
        <v>120000</v>
      </c>
      <c r="E11" s="10">
        <v>120000</v>
      </c>
      <c r="F11" s="10">
        <v>120000</v>
      </c>
      <c r="G11" s="10">
        <v>120000</v>
      </c>
      <c r="H11" s="10">
        <v>120000</v>
      </c>
      <c r="I11" s="10">
        <v>120000</v>
      </c>
      <c r="J11" s="10">
        <v>120000</v>
      </c>
      <c r="K11" s="10">
        <v>120000</v>
      </c>
      <c r="L11" s="10">
        <v>120000</v>
      </c>
      <c r="M11" s="10">
        <v>120000</v>
      </c>
      <c r="N11" s="10">
        <v>120000</v>
      </c>
    </row>
    <row r="12" spans="1:14" x14ac:dyDescent="0.3">
      <c r="A12" s="7" t="s">
        <v>2</v>
      </c>
      <c r="B12" s="8" t="s">
        <v>32</v>
      </c>
      <c r="C12" s="10">
        <v>35000</v>
      </c>
      <c r="D12" s="10">
        <v>35000</v>
      </c>
      <c r="E12" s="10">
        <v>35000</v>
      </c>
      <c r="F12" s="10">
        <v>35000</v>
      </c>
      <c r="G12" s="10">
        <v>35000</v>
      </c>
      <c r="H12" s="10">
        <v>35000</v>
      </c>
      <c r="I12" s="10">
        <v>35000</v>
      </c>
      <c r="J12" s="10">
        <v>35000</v>
      </c>
      <c r="K12" s="10">
        <v>35000</v>
      </c>
      <c r="L12" s="10">
        <v>35000</v>
      </c>
      <c r="M12" s="10">
        <v>35000</v>
      </c>
      <c r="N12" s="10">
        <v>35000</v>
      </c>
    </row>
    <row r="13" spans="1:14" x14ac:dyDescent="0.3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3">
      <c r="A14" s="4"/>
      <c r="B14" s="5" t="s">
        <v>6</v>
      </c>
      <c r="C14" s="6">
        <f t="shared" ref="C14:N14" si="2">SUM(C15:C16)</f>
        <v>80000</v>
      </c>
      <c r="D14" s="6">
        <f t="shared" si="2"/>
        <v>80000</v>
      </c>
      <c r="E14" s="6">
        <f t="shared" si="2"/>
        <v>80000</v>
      </c>
      <c r="F14" s="6">
        <f t="shared" si="2"/>
        <v>80000</v>
      </c>
      <c r="G14" s="6">
        <f t="shared" si="2"/>
        <v>80000</v>
      </c>
      <c r="H14" s="6">
        <f t="shared" si="2"/>
        <v>80000</v>
      </c>
      <c r="I14" s="6">
        <f t="shared" si="2"/>
        <v>80000</v>
      </c>
      <c r="J14" s="6">
        <f t="shared" si="2"/>
        <v>80000</v>
      </c>
      <c r="K14" s="6">
        <f t="shared" si="2"/>
        <v>80000</v>
      </c>
      <c r="L14" s="6">
        <f t="shared" si="2"/>
        <v>80000</v>
      </c>
      <c r="M14" s="6">
        <f t="shared" si="2"/>
        <v>80000</v>
      </c>
      <c r="N14" s="6">
        <f t="shared" si="2"/>
        <v>80000</v>
      </c>
    </row>
    <row r="15" spans="1:14" x14ac:dyDescent="0.3">
      <c r="A15" s="7" t="s">
        <v>1</v>
      </c>
      <c r="B15" s="8" t="s">
        <v>33</v>
      </c>
      <c r="C15" s="10">
        <v>30000</v>
      </c>
      <c r="D15" s="10">
        <v>30000</v>
      </c>
      <c r="E15" s="10">
        <v>30000</v>
      </c>
      <c r="F15" s="10">
        <v>30000</v>
      </c>
      <c r="G15" s="10">
        <v>30000</v>
      </c>
      <c r="H15" s="10">
        <v>30000</v>
      </c>
      <c r="I15" s="10">
        <v>30000</v>
      </c>
      <c r="J15" s="10">
        <v>30000</v>
      </c>
      <c r="K15" s="10">
        <v>30000</v>
      </c>
      <c r="L15" s="10">
        <v>30000</v>
      </c>
      <c r="M15" s="10">
        <v>30000</v>
      </c>
      <c r="N15" s="10">
        <v>30000</v>
      </c>
    </row>
    <row r="16" spans="1:14" x14ac:dyDescent="0.3">
      <c r="A16" s="7" t="s">
        <v>0</v>
      </c>
      <c r="B16" s="8" t="s">
        <v>34</v>
      </c>
      <c r="C16" s="10">
        <v>50000</v>
      </c>
      <c r="D16" s="10">
        <v>50000</v>
      </c>
      <c r="E16" s="10">
        <v>50000</v>
      </c>
      <c r="F16" s="10">
        <v>50000</v>
      </c>
      <c r="G16" s="10">
        <v>50000</v>
      </c>
      <c r="H16" s="10">
        <v>50000</v>
      </c>
      <c r="I16" s="10">
        <v>50000</v>
      </c>
      <c r="J16" s="10">
        <v>50000</v>
      </c>
      <c r="K16" s="10">
        <v>50000</v>
      </c>
      <c r="L16" s="10">
        <v>50000</v>
      </c>
      <c r="M16" s="10">
        <v>50000</v>
      </c>
      <c r="N16" s="10">
        <v>50000</v>
      </c>
    </row>
    <row r="17" spans="1:14" x14ac:dyDescent="0.3">
      <c r="A17" s="9"/>
      <c r="B17" s="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"/>
      <c r="B18" s="5" t="s">
        <v>7</v>
      </c>
      <c r="C18" s="6">
        <f t="shared" ref="C18:N18" si="3">SUM(C19:C25)</f>
        <v>170000</v>
      </c>
      <c r="D18" s="6">
        <f t="shared" si="3"/>
        <v>170000</v>
      </c>
      <c r="E18" s="6">
        <f t="shared" si="3"/>
        <v>170000</v>
      </c>
      <c r="F18" s="6">
        <f t="shared" si="3"/>
        <v>170000</v>
      </c>
      <c r="G18" s="6">
        <f t="shared" si="3"/>
        <v>170000</v>
      </c>
      <c r="H18" s="6">
        <f t="shared" si="3"/>
        <v>170000</v>
      </c>
      <c r="I18" s="6">
        <f t="shared" si="3"/>
        <v>170000</v>
      </c>
      <c r="J18" s="6">
        <f t="shared" si="3"/>
        <v>170000</v>
      </c>
      <c r="K18" s="6">
        <f t="shared" si="3"/>
        <v>170000</v>
      </c>
      <c r="L18" s="6">
        <f t="shared" si="3"/>
        <v>170000</v>
      </c>
      <c r="M18" s="6">
        <f t="shared" si="3"/>
        <v>170000</v>
      </c>
      <c r="N18" s="6">
        <f t="shared" si="3"/>
        <v>170000</v>
      </c>
    </row>
    <row r="19" spans="1:14" x14ac:dyDescent="0.3">
      <c r="A19" s="9"/>
      <c r="B19" s="8" t="s">
        <v>24</v>
      </c>
      <c r="C19" s="10">
        <v>15000</v>
      </c>
      <c r="D19" s="10">
        <v>15000</v>
      </c>
      <c r="E19" s="10">
        <v>15000</v>
      </c>
      <c r="F19" s="10">
        <v>15000</v>
      </c>
      <c r="G19" s="10">
        <v>15000</v>
      </c>
      <c r="H19" s="10">
        <v>15000</v>
      </c>
      <c r="I19" s="10">
        <v>15000</v>
      </c>
      <c r="J19" s="10">
        <v>15000</v>
      </c>
      <c r="K19" s="10">
        <v>15000</v>
      </c>
      <c r="L19" s="10">
        <v>15000</v>
      </c>
      <c r="M19" s="10">
        <v>15000</v>
      </c>
      <c r="N19" s="10">
        <v>15000</v>
      </c>
    </row>
    <row r="20" spans="1:14" x14ac:dyDescent="0.3">
      <c r="A20" s="9"/>
      <c r="B20" s="8" t="s">
        <v>24</v>
      </c>
      <c r="C20" s="10">
        <v>15000</v>
      </c>
      <c r="D20" s="10">
        <v>15000</v>
      </c>
      <c r="E20" s="10">
        <v>15000</v>
      </c>
      <c r="F20" s="10">
        <v>15000</v>
      </c>
      <c r="G20" s="10">
        <v>15000</v>
      </c>
      <c r="H20" s="10">
        <v>15000</v>
      </c>
      <c r="I20" s="10">
        <v>15000</v>
      </c>
      <c r="J20" s="10">
        <v>15000</v>
      </c>
      <c r="K20" s="10">
        <v>15000</v>
      </c>
      <c r="L20" s="10">
        <v>15000</v>
      </c>
      <c r="M20" s="10">
        <v>15000</v>
      </c>
      <c r="N20" s="10">
        <v>15000</v>
      </c>
    </row>
    <row r="21" spans="1:14" x14ac:dyDescent="0.3">
      <c r="A21" s="9"/>
      <c r="B21" s="8" t="s">
        <v>24</v>
      </c>
      <c r="C21" s="10">
        <v>30000</v>
      </c>
      <c r="D21" s="10">
        <v>30000</v>
      </c>
      <c r="E21" s="10">
        <v>30000</v>
      </c>
      <c r="F21" s="10">
        <v>30000</v>
      </c>
      <c r="G21" s="10">
        <v>30000</v>
      </c>
      <c r="H21" s="10">
        <v>30000</v>
      </c>
      <c r="I21" s="10">
        <v>30000</v>
      </c>
      <c r="J21" s="10">
        <v>30000</v>
      </c>
      <c r="K21" s="10">
        <v>30000</v>
      </c>
      <c r="L21" s="10">
        <v>30000</v>
      </c>
      <c r="M21" s="10">
        <v>30000</v>
      </c>
      <c r="N21" s="10">
        <v>30000</v>
      </c>
    </row>
    <row r="22" spans="1:14" x14ac:dyDescent="0.3">
      <c r="A22" s="9"/>
      <c r="B22" s="8" t="s">
        <v>24</v>
      </c>
      <c r="C22" s="10">
        <v>15000</v>
      </c>
      <c r="D22" s="10">
        <v>15000</v>
      </c>
      <c r="E22" s="10">
        <v>15000</v>
      </c>
      <c r="F22" s="10">
        <v>15000</v>
      </c>
      <c r="G22" s="10">
        <v>15000</v>
      </c>
      <c r="H22" s="10">
        <v>15000</v>
      </c>
      <c r="I22" s="10">
        <v>15000</v>
      </c>
      <c r="J22" s="10">
        <v>15000</v>
      </c>
      <c r="K22" s="10">
        <v>15000</v>
      </c>
      <c r="L22" s="10">
        <v>15000</v>
      </c>
      <c r="M22" s="10">
        <v>15000</v>
      </c>
      <c r="N22" s="10">
        <v>15000</v>
      </c>
    </row>
    <row r="23" spans="1:14" x14ac:dyDescent="0.3">
      <c r="A23" s="9"/>
      <c r="B23" s="8" t="s">
        <v>24</v>
      </c>
      <c r="C23" s="10">
        <v>15000</v>
      </c>
      <c r="D23" s="10">
        <v>15000</v>
      </c>
      <c r="E23" s="10">
        <v>15000</v>
      </c>
      <c r="F23" s="10">
        <v>15000</v>
      </c>
      <c r="G23" s="10">
        <v>15000</v>
      </c>
      <c r="H23" s="10">
        <v>15000</v>
      </c>
      <c r="I23" s="10">
        <v>15000</v>
      </c>
      <c r="J23" s="10">
        <v>15000</v>
      </c>
      <c r="K23" s="10">
        <v>15000</v>
      </c>
      <c r="L23" s="10">
        <v>15000</v>
      </c>
      <c r="M23" s="10">
        <v>15000</v>
      </c>
      <c r="N23" s="10">
        <v>15000</v>
      </c>
    </row>
    <row r="24" spans="1:14" x14ac:dyDescent="0.3">
      <c r="A24" s="7" t="s">
        <v>1</v>
      </c>
      <c r="B24" s="8" t="s">
        <v>24</v>
      </c>
      <c r="C24" s="10">
        <v>40000</v>
      </c>
      <c r="D24" s="10">
        <v>40000</v>
      </c>
      <c r="E24" s="10">
        <v>40000</v>
      </c>
      <c r="F24" s="10">
        <v>40000</v>
      </c>
      <c r="G24" s="10">
        <v>40000</v>
      </c>
      <c r="H24" s="10">
        <v>40000</v>
      </c>
      <c r="I24" s="10">
        <v>40000</v>
      </c>
      <c r="J24" s="10">
        <v>40000</v>
      </c>
      <c r="K24" s="10">
        <v>40000</v>
      </c>
      <c r="L24" s="10">
        <v>40000</v>
      </c>
      <c r="M24" s="10">
        <v>40000</v>
      </c>
      <c r="N24" s="10">
        <v>40000</v>
      </c>
    </row>
    <row r="25" spans="1:14" x14ac:dyDescent="0.3">
      <c r="A25" s="7" t="s">
        <v>2</v>
      </c>
      <c r="B25" s="8" t="s">
        <v>24</v>
      </c>
      <c r="C25" s="10">
        <v>40000</v>
      </c>
      <c r="D25" s="10">
        <v>40000</v>
      </c>
      <c r="E25" s="10">
        <v>40000</v>
      </c>
      <c r="F25" s="10">
        <v>40000</v>
      </c>
      <c r="G25" s="10">
        <v>40000</v>
      </c>
      <c r="H25" s="10">
        <v>40000</v>
      </c>
      <c r="I25" s="10">
        <v>40000</v>
      </c>
      <c r="J25" s="10">
        <v>40000</v>
      </c>
      <c r="K25" s="10">
        <v>40000</v>
      </c>
      <c r="L25" s="10">
        <v>40000</v>
      </c>
      <c r="M25" s="10">
        <v>40000</v>
      </c>
      <c r="N25" s="10">
        <v>40000</v>
      </c>
    </row>
    <row r="26" spans="1:14" x14ac:dyDescent="0.3">
      <c r="A26" s="9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3">
      <c r="A27" s="4"/>
      <c r="B27" s="5" t="s">
        <v>8</v>
      </c>
      <c r="C27" s="6">
        <f t="shared" ref="C27:N27" si="4">SUM(C28:C30)</f>
        <v>90000</v>
      </c>
      <c r="D27" s="6">
        <f t="shared" si="4"/>
        <v>90000</v>
      </c>
      <c r="E27" s="6">
        <f t="shared" si="4"/>
        <v>90000</v>
      </c>
      <c r="F27" s="6">
        <f t="shared" si="4"/>
        <v>90000</v>
      </c>
      <c r="G27" s="6">
        <f t="shared" si="4"/>
        <v>90000</v>
      </c>
      <c r="H27" s="6">
        <f t="shared" si="4"/>
        <v>90000</v>
      </c>
      <c r="I27" s="6">
        <f t="shared" si="4"/>
        <v>90000</v>
      </c>
      <c r="J27" s="6">
        <f t="shared" si="4"/>
        <v>90000</v>
      </c>
      <c r="K27" s="6">
        <f t="shared" si="4"/>
        <v>90000</v>
      </c>
      <c r="L27" s="6">
        <f t="shared" si="4"/>
        <v>90000</v>
      </c>
      <c r="M27" s="6">
        <f t="shared" si="4"/>
        <v>90000</v>
      </c>
      <c r="N27" s="6">
        <f t="shared" si="4"/>
        <v>90000</v>
      </c>
    </row>
    <row r="28" spans="1:14" x14ac:dyDescent="0.3">
      <c r="A28" s="7" t="s">
        <v>0</v>
      </c>
      <c r="B28" s="8" t="s">
        <v>24</v>
      </c>
      <c r="C28" s="10">
        <v>30000</v>
      </c>
      <c r="D28" s="10">
        <v>30000</v>
      </c>
      <c r="E28" s="10">
        <v>30000</v>
      </c>
      <c r="F28" s="10">
        <v>30000</v>
      </c>
      <c r="G28" s="10">
        <v>30000</v>
      </c>
      <c r="H28" s="10">
        <v>30000</v>
      </c>
      <c r="I28" s="10">
        <v>30000</v>
      </c>
      <c r="J28" s="10">
        <v>30000</v>
      </c>
      <c r="K28" s="10">
        <v>30000</v>
      </c>
      <c r="L28" s="10">
        <v>30000</v>
      </c>
      <c r="M28" s="10">
        <v>30000</v>
      </c>
      <c r="N28" s="10">
        <v>30000</v>
      </c>
    </row>
    <row r="29" spans="1:14" x14ac:dyDescent="0.3">
      <c r="A29" s="7" t="s">
        <v>2</v>
      </c>
      <c r="B29" s="8" t="s">
        <v>24</v>
      </c>
      <c r="C29" s="10">
        <v>20000</v>
      </c>
      <c r="D29" s="10">
        <v>20000</v>
      </c>
      <c r="E29" s="10">
        <v>20000</v>
      </c>
      <c r="F29" s="10">
        <v>20000</v>
      </c>
      <c r="G29" s="10">
        <v>20000</v>
      </c>
      <c r="H29" s="10">
        <v>20000</v>
      </c>
      <c r="I29" s="10">
        <v>20000</v>
      </c>
      <c r="J29" s="10">
        <v>20000</v>
      </c>
      <c r="K29" s="10">
        <v>20000</v>
      </c>
      <c r="L29" s="10">
        <v>20000</v>
      </c>
      <c r="M29" s="10">
        <v>20000</v>
      </c>
      <c r="N29" s="10">
        <v>20000</v>
      </c>
    </row>
    <row r="30" spans="1:14" x14ac:dyDescent="0.3">
      <c r="A30" s="9"/>
      <c r="B30" s="8" t="s">
        <v>24</v>
      </c>
      <c r="C30" s="10">
        <v>40000</v>
      </c>
      <c r="D30" s="10">
        <v>40000</v>
      </c>
      <c r="E30" s="10">
        <v>40000</v>
      </c>
      <c r="F30" s="10">
        <v>40000</v>
      </c>
      <c r="G30" s="10">
        <v>40000</v>
      </c>
      <c r="H30" s="10">
        <v>40000</v>
      </c>
      <c r="I30" s="10">
        <v>40000</v>
      </c>
      <c r="J30" s="10">
        <v>40000</v>
      </c>
      <c r="K30" s="10">
        <v>40000</v>
      </c>
      <c r="L30" s="10">
        <v>40000</v>
      </c>
      <c r="M30" s="10">
        <v>40000</v>
      </c>
      <c r="N30" s="10">
        <v>40000</v>
      </c>
    </row>
    <row r="31" spans="1:14" ht="15.75" x14ac:dyDescent="0.3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4"/>
      <c r="B32" s="5" t="s">
        <v>9</v>
      </c>
      <c r="C32" s="6">
        <f t="shared" ref="C32:N32" si="5">SUM(C33:C40)</f>
        <v>440000</v>
      </c>
      <c r="D32" s="6">
        <f t="shared" si="5"/>
        <v>440000</v>
      </c>
      <c r="E32" s="6">
        <f t="shared" si="5"/>
        <v>390000</v>
      </c>
      <c r="F32" s="6">
        <f t="shared" si="5"/>
        <v>280000</v>
      </c>
      <c r="G32" s="6">
        <f t="shared" si="5"/>
        <v>270000</v>
      </c>
      <c r="H32" s="6">
        <f t="shared" si="5"/>
        <v>270000</v>
      </c>
      <c r="I32" s="6">
        <f t="shared" si="5"/>
        <v>270000</v>
      </c>
      <c r="J32" s="6">
        <f t="shared" si="5"/>
        <v>380000</v>
      </c>
      <c r="K32" s="6">
        <f t="shared" si="5"/>
        <v>440000</v>
      </c>
      <c r="L32" s="6">
        <f t="shared" si="5"/>
        <v>490000</v>
      </c>
      <c r="M32" s="6">
        <f t="shared" si="5"/>
        <v>490000</v>
      </c>
      <c r="N32" s="6">
        <f t="shared" si="5"/>
        <v>490000</v>
      </c>
    </row>
    <row r="33" spans="1:14" x14ac:dyDescent="0.3">
      <c r="A33" s="9"/>
      <c r="B33" s="8" t="s">
        <v>24</v>
      </c>
      <c r="C33" s="10">
        <v>10000</v>
      </c>
      <c r="D33" s="10">
        <v>10000</v>
      </c>
      <c r="E33" s="10">
        <v>10000</v>
      </c>
      <c r="F33" s="10">
        <v>10000</v>
      </c>
      <c r="G33" s="10">
        <v>10000</v>
      </c>
      <c r="H33" s="10">
        <v>10000</v>
      </c>
      <c r="I33" s="10">
        <v>10000</v>
      </c>
      <c r="J33" s="10">
        <v>10000</v>
      </c>
      <c r="K33" s="10">
        <v>10000</v>
      </c>
      <c r="L33" s="10">
        <v>10000</v>
      </c>
      <c r="M33" s="10">
        <v>10000</v>
      </c>
      <c r="N33" s="10">
        <v>10000</v>
      </c>
    </row>
    <row r="34" spans="1:14" x14ac:dyDescent="0.3">
      <c r="A34" s="9"/>
      <c r="B34" s="8" t="s">
        <v>24</v>
      </c>
      <c r="C34" s="10">
        <v>10000</v>
      </c>
      <c r="D34" s="10">
        <v>10000</v>
      </c>
      <c r="E34" s="10">
        <v>10000</v>
      </c>
      <c r="F34" s="10">
        <v>10000</v>
      </c>
      <c r="G34" s="10">
        <v>10000</v>
      </c>
      <c r="H34" s="10">
        <v>10000</v>
      </c>
      <c r="I34" s="10">
        <v>10000</v>
      </c>
      <c r="J34" s="10">
        <v>10000</v>
      </c>
      <c r="K34" s="10">
        <v>10000</v>
      </c>
      <c r="L34" s="10">
        <v>10000</v>
      </c>
      <c r="M34" s="10">
        <v>10000</v>
      </c>
      <c r="N34" s="10">
        <v>10000</v>
      </c>
    </row>
    <row r="35" spans="1:14" x14ac:dyDescent="0.3">
      <c r="A35" s="9"/>
      <c r="B35" s="8" t="s">
        <v>24</v>
      </c>
      <c r="C35" s="10">
        <v>70000</v>
      </c>
      <c r="D35" s="10">
        <v>70000</v>
      </c>
      <c r="E35" s="10">
        <v>70000</v>
      </c>
      <c r="F35" s="10">
        <v>70000</v>
      </c>
      <c r="G35" s="10">
        <v>70000</v>
      </c>
      <c r="H35" s="10">
        <v>70000</v>
      </c>
      <c r="I35" s="10">
        <v>70000</v>
      </c>
      <c r="J35" s="10">
        <v>70000</v>
      </c>
      <c r="K35" s="10">
        <v>70000</v>
      </c>
      <c r="L35" s="10">
        <v>70000</v>
      </c>
      <c r="M35" s="10">
        <v>70000</v>
      </c>
      <c r="N35" s="10">
        <v>70000</v>
      </c>
    </row>
    <row r="36" spans="1:14" x14ac:dyDescent="0.3">
      <c r="A36" s="7" t="s">
        <v>0</v>
      </c>
      <c r="B36" s="8" t="s">
        <v>24</v>
      </c>
      <c r="C36" s="10">
        <v>40000</v>
      </c>
      <c r="D36" s="10">
        <v>40000</v>
      </c>
      <c r="E36" s="10">
        <v>40000</v>
      </c>
      <c r="F36" s="10">
        <v>30000</v>
      </c>
      <c r="G36" s="10">
        <v>20000</v>
      </c>
      <c r="H36" s="10">
        <v>20000</v>
      </c>
      <c r="I36" s="10">
        <v>20000</v>
      </c>
      <c r="J36" s="10">
        <v>30000</v>
      </c>
      <c r="K36" s="10">
        <v>40000</v>
      </c>
      <c r="L36" s="10">
        <v>40000</v>
      </c>
      <c r="M36" s="10">
        <v>40000</v>
      </c>
      <c r="N36" s="10">
        <v>40000</v>
      </c>
    </row>
    <row r="37" spans="1:14" x14ac:dyDescent="0.3">
      <c r="A37" s="7" t="s">
        <v>1</v>
      </c>
      <c r="B37" s="8" t="s">
        <v>24</v>
      </c>
      <c r="C37" s="10">
        <v>150000</v>
      </c>
      <c r="D37" s="10">
        <v>150000</v>
      </c>
      <c r="E37" s="10">
        <v>100000</v>
      </c>
      <c r="F37" s="10"/>
      <c r="G37" s="10"/>
      <c r="H37" s="10"/>
      <c r="I37" s="10"/>
      <c r="J37" s="10">
        <v>100000</v>
      </c>
      <c r="K37" s="10">
        <v>150000</v>
      </c>
      <c r="L37" s="10">
        <v>200000</v>
      </c>
      <c r="M37" s="10">
        <v>200000</v>
      </c>
      <c r="N37" s="10">
        <v>200000</v>
      </c>
    </row>
    <row r="38" spans="1:14" x14ac:dyDescent="0.3">
      <c r="A38" s="7" t="s">
        <v>2</v>
      </c>
      <c r="B38" s="8" t="s">
        <v>24</v>
      </c>
      <c r="C38" s="10">
        <v>40000</v>
      </c>
      <c r="D38" s="10">
        <v>40000</v>
      </c>
      <c r="E38" s="10">
        <v>40000</v>
      </c>
      <c r="F38" s="10">
        <v>40000</v>
      </c>
      <c r="G38" s="10">
        <v>40000</v>
      </c>
      <c r="H38" s="10">
        <v>40000</v>
      </c>
      <c r="I38" s="10">
        <v>40000</v>
      </c>
      <c r="J38" s="10">
        <v>40000</v>
      </c>
      <c r="K38" s="10">
        <v>40000</v>
      </c>
      <c r="L38" s="10">
        <v>40000</v>
      </c>
      <c r="M38" s="10">
        <v>40000</v>
      </c>
      <c r="N38" s="10">
        <v>40000</v>
      </c>
    </row>
    <row r="39" spans="1:14" x14ac:dyDescent="0.3">
      <c r="A39" s="9"/>
      <c r="B39" s="8" t="s">
        <v>24</v>
      </c>
      <c r="C39" s="10">
        <v>40000</v>
      </c>
      <c r="D39" s="10">
        <v>40000</v>
      </c>
      <c r="E39" s="10">
        <v>40000</v>
      </c>
      <c r="F39" s="10">
        <v>40000</v>
      </c>
      <c r="G39" s="10">
        <v>40000</v>
      </c>
      <c r="H39" s="10">
        <v>40000</v>
      </c>
      <c r="I39" s="10">
        <v>40000</v>
      </c>
      <c r="J39" s="10">
        <v>40000</v>
      </c>
      <c r="K39" s="10">
        <v>40000</v>
      </c>
      <c r="L39" s="10">
        <v>40000</v>
      </c>
      <c r="M39" s="10">
        <v>40000</v>
      </c>
      <c r="N39" s="10">
        <v>40000</v>
      </c>
    </row>
    <row r="40" spans="1:14" x14ac:dyDescent="0.3">
      <c r="A40" s="9"/>
      <c r="B40" s="8" t="s">
        <v>24</v>
      </c>
      <c r="C40" s="10">
        <v>80000</v>
      </c>
      <c r="D40" s="10">
        <v>80000</v>
      </c>
      <c r="E40" s="10">
        <v>80000</v>
      </c>
      <c r="F40" s="10">
        <v>80000</v>
      </c>
      <c r="G40" s="10">
        <v>80000</v>
      </c>
      <c r="H40" s="10">
        <v>80000</v>
      </c>
      <c r="I40" s="10">
        <v>80000</v>
      </c>
      <c r="J40" s="10">
        <v>80000</v>
      </c>
      <c r="K40" s="10">
        <v>80000</v>
      </c>
      <c r="L40" s="10">
        <v>80000</v>
      </c>
      <c r="M40" s="10">
        <v>80000</v>
      </c>
      <c r="N40" s="10">
        <v>80000</v>
      </c>
    </row>
    <row r="41" spans="1:14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4"/>
      <c r="B42" s="5" t="s">
        <v>10</v>
      </c>
      <c r="C42" s="6">
        <f>C44+C45+C43</f>
        <v>630000</v>
      </c>
      <c r="D42" s="6">
        <f t="shared" ref="D42:N42" si="6">D44+D45+D43</f>
        <v>630000</v>
      </c>
      <c r="E42" s="6">
        <f t="shared" si="6"/>
        <v>730000</v>
      </c>
      <c r="F42" s="6">
        <f t="shared" si="6"/>
        <v>730000</v>
      </c>
      <c r="G42" s="6">
        <f t="shared" si="6"/>
        <v>730000</v>
      </c>
      <c r="H42" s="6">
        <f t="shared" si="6"/>
        <v>730000</v>
      </c>
      <c r="I42" s="6">
        <f t="shared" si="6"/>
        <v>730000</v>
      </c>
      <c r="J42" s="6">
        <f t="shared" si="6"/>
        <v>830000</v>
      </c>
      <c r="K42" s="6">
        <f t="shared" si="6"/>
        <v>850000</v>
      </c>
      <c r="L42" s="6">
        <f t="shared" si="6"/>
        <v>850000</v>
      </c>
      <c r="M42" s="6">
        <f t="shared" si="6"/>
        <v>850000</v>
      </c>
      <c r="N42" s="6">
        <f t="shared" si="6"/>
        <v>850000</v>
      </c>
    </row>
    <row r="43" spans="1:14" x14ac:dyDescent="0.3">
      <c r="A43" s="9"/>
      <c r="B43" s="8" t="s">
        <v>24</v>
      </c>
      <c r="C43" s="10">
        <v>250000</v>
      </c>
      <c r="D43" s="10">
        <v>250000</v>
      </c>
      <c r="E43" s="10">
        <v>300000</v>
      </c>
      <c r="F43" s="10">
        <v>300000</v>
      </c>
      <c r="G43" s="10">
        <v>300000</v>
      </c>
      <c r="H43" s="10">
        <v>300000</v>
      </c>
      <c r="I43" s="10">
        <v>300000</v>
      </c>
      <c r="J43" s="10">
        <v>350000</v>
      </c>
      <c r="K43" s="10">
        <v>350000</v>
      </c>
      <c r="L43" s="10">
        <v>350000</v>
      </c>
      <c r="M43" s="10">
        <v>350000</v>
      </c>
      <c r="N43" s="10">
        <v>350000</v>
      </c>
    </row>
    <row r="44" spans="1:14" x14ac:dyDescent="0.3">
      <c r="A44" s="7" t="s">
        <v>0</v>
      </c>
      <c r="B44" s="8" t="s">
        <v>24</v>
      </c>
      <c r="C44" s="10">
        <v>250000</v>
      </c>
      <c r="D44" s="10">
        <v>250000</v>
      </c>
      <c r="E44" s="10">
        <v>300000</v>
      </c>
      <c r="F44" s="10">
        <v>300000</v>
      </c>
      <c r="G44" s="10">
        <v>300000</v>
      </c>
      <c r="H44" s="10">
        <v>300000</v>
      </c>
      <c r="I44" s="10">
        <v>300000</v>
      </c>
      <c r="J44" s="10">
        <v>350000</v>
      </c>
      <c r="K44" s="10">
        <v>350000</v>
      </c>
      <c r="L44" s="10">
        <v>350000</v>
      </c>
      <c r="M44" s="10">
        <v>350000</v>
      </c>
      <c r="N44" s="10">
        <v>350000</v>
      </c>
    </row>
    <row r="45" spans="1:14" x14ac:dyDescent="0.3">
      <c r="A45" s="7" t="s">
        <v>0</v>
      </c>
      <c r="B45" s="8" t="s">
        <v>24</v>
      </c>
      <c r="C45" s="10">
        <v>130000</v>
      </c>
      <c r="D45" s="10">
        <v>130000</v>
      </c>
      <c r="E45" s="10">
        <v>130000</v>
      </c>
      <c r="F45" s="10">
        <v>130000</v>
      </c>
      <c r="G45" s="10">
        <v>130000</v>
      </c>
      <c r="H45" s="10">
        <v>130000</v>
      </c>
      <c r="I45" s="10">
        <v>130000</v>
      </c>
      <c r="J45" s="10">
        <v>130000</v>
      </c>
      <c r="K45" s="10">
        <v>150000</v>
      </c>
      <c r="L45" s="10">
        <v>150000</v>
      </c>
      <c r="M45" s="10">
        <v>150000</v>
      </c>
      <c r="N45" s="10">
        <v>150000</v>
      </c>
    </row>
    <row r="46" spans="1:14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4"/>
      <c r="B47" s="5" t="s">
        <v>11</v>
      </c>
      <c r="C47" s="6">
        <f t="shared" ref="C47:N47" si="7">SUM(C48:C52)</f>
        <v>108000</v>
      </c>
      <c r="D47" s="6">
        <f t="shared" si="7"/>
        <v>108000</v>
      </c>
      <c r="E47" s="6">
        <f t="shared" si="7"/>
        <v>88000</v>
      </c>
      <c r="F47" s="6">
        <f t="shared" si="7"/>
        <v>88000</v>
      </c>
      <c r="G47" s="6">
        <f t="shared" si="7"/>
        <v>68000</v>
      </c>
      <c r="H47" s="6">
        <f t="shared" si="7"/>
        <v>68000</v>
      </c>
      <c r="I47" s="6">
        <f t="shared" si="7"/>
        <v>68000</v>
      </c>
      <c r="J47" s="6">
        <f t="shared" si="7"/>
        <v>68000</v>
      </c>
      <c r="K47" s="6">
        <f t="shared" si="7"/>
        <v>88000</v>
      </c>
      <c r="L47" s="6">
        <f t="shared" si="7"/>
        <v>108000</v>
      </c>
      <c r="M47" s="6">
        <f t="shared" si="7"/>
        <v>108000</v>
      </c>
      <c r="N47" s="6">
        <f t="shared" si="7"/>
        <v>108000</v>
      </c>
    </row>
    <row r="48" spans="1:14" x14ac:dyDescent="0.3">
      <c r="A48" s="7" t="s">
        <v>2</v>
      </c>
      <c r="B48" s="8" t="s">
        <v>24</v>
      </c>
      <c r="C48" s="10">
        <v>20000</v>
      </c>
      <c r="D48" s="10">
        <v>20000</v>
      </c>
      <c r="E48" s="10">
        <v>20000</v>
      </c>
      <c r="F48" s="10">
        <v>20000</v>
      </c>
      <c r="G48" s="10"/>
      <c r="H48" s="10"/>
      <c r="I48" s="10"/>
      <c r="J48" s="10"/>
      <c r="K48" s="10">
        <v>20000</v>
      </c>
      <c r="L48" s="10">
        <v>20000</v>
      </c>
      <c r="M48" s="10">
        <v>20000</v>
      </c>
      <c r="N48" s="10">
        <v>20000</v>
      </c>
    </row>
    <row r="49" spans="1:14" x14ac:dyDescent="0.3">
      <c r="A49" s="7" t="s">
        <v>2</v>
      </c>
      <c r="B49" s="8" t="s">
        <v>24</v>
      </c>
      <c r="C49" s="10">
        <v>20000</v>
      </c>
      <c r="D49" s="10">
        <v>20000</v>
      </c>
      <c r="E49" s="10"/>
      <c r="F49" s="10"/>
      <c r="G49" s="10"/>
      <c r="H49" s="10"/>
      <c r="I49" s="10"/>
      <c r="J49" s="10"/>
      <c r="K49" s="10"/>
      <c r="L49" s="10">
        <v>20000</v>
      </c>
      <c r="M49" s="10">
        <v>20000</v>
      </c>
      <c r="N49" s="10">
        <v>20000</v>
      </c>
    </row>
    <row r="50" spans="1:14" x14ac:dyDescent="0.3">
      <c r="A50" s="7" t="s">
        <v>2</v>
      </c>
      <c r="B50" s="8" t="s">
        <v>24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3">
      <c r="A51" s="7" t="s">
        <v>2</v>
      </c>
      <c r="B51" s="8" t="s">
        <v>24</v>
      </c>
      <c r="C51" s="10">
        <v>18000</v>
      </c>
      <c r="D51" s="10">
        <v>18000</v>
      </c>
      <c r="E51" s="10">
        <v>18000</v>
      </c>
      <c r="F51" s="10">
        <v>18000</v>
      </c>
      <c r="G51" s="10">
        <v>18000</v>
      </c>
      <c r="H51" s="10">
        <v>18000</v>
      </c>
      <c r="I51" s="10">
        <v>18000</v>
      </c>
      <c r="J51" s="10">
        <v>18000</v>
      </c>
      <c r="K51" s="10">
        <v>18000</v>
      </c>
      <c r="L51" s="10">
        <v>18000</v>
      </c>
      <c r="M51" s="10">
        <v>18000</v>
      </c>
      <c r="N51" s="10">
        <v>18000</v>
      </c>
    </row>
    <row r="52" spans="1:14" x14ac:dyDescent="0.3">
      <c r="A52" s="7" t="s">
        <v>1</v>
      </c>
      <c r="B52" s="8" t="s">
        <v>24</v>
      </c>
      <c r="C52" s="10">
        <v>50000</v>
      </c>
      <c r="D52" s="10">
        <v>50000</v>
      </c>
      <c r="E52" s="10">
        <v>50000</v>
      </c>
      <c r="F52" s="10">
        <v>50000</v>
      </c>
      <c r="G52" s="10">
        <v>50000</v>
      </c>
      <c r="H52" s="10">
        <v>50000</v>
      </c>
      <c r="I52" s="10">
        <v>50000</v>
      </c>
      <c r="J52" s="10">
        <v>50000</v>
      </c>
      <c r="K52" s="10">
        <v>50000</v>
      </c>
      <c r="L52" s="10">
        <v>50000</v>
      </c>
      <c r="M52" s="10">
        <v>50000</v>
      </c>
      <c r="N52" s="10"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1"/>
  <sheetViews>
    <sheetView workbookViewId="0"/>
  </sheetViews>
  <sheetFormatPr defaultColWidth="9.109375" defaultRowHeight="15.05" x14ac:dyDescent="0.3"/>
  <cols>
    <col min="1" max="1" width="9.109375" style="9"/>
    <col min="2" max="2" width="10.33203125" style="9" customWidth="1"/>
    <col min="3" max="16384" width="9.109375" style="9"/>
  </cols>
  <sheetData>
    <row r="2" spans="2:14" x14ac:dyDescent="0.3">
      <c r="B2" s="9" t="s">
        <v>3</v>
      </c>
      <c r="C2" s="9" t="s">
        <v>2</v>
      </c>
    </row>
    <row r="3" spans="2:14" x14ac:dyDescent="0.3">
      <c r="B3" s="9" t="str">
        <f>VLOOKUP($C$2,данные!$A:$N,2,0)</f>
        <v>Расход8</v>
      </c>
      <c r="C3" s="9">
        <f>VLOOKUP($C$2,данные!$A:$N,3,0)</f>
        <v>35000</v>
      </c>
      <c r="D3" s="9">
        <f>VLOOKUP($C$2,данные!$A:$N,4,0)</f>
        <v>35000</v>
      </c>
      <c r="E3" s="9">
        <f>VLOOKUP($C$2,данные!$A:$N,5,0)</f>
        <v>35000</v>
      </c>
      <c r="F3" s="9">
        <f>VLOOKUP($C$2,данные!$A:$N,6,0)</f>
        <v>35000</v>
      </c>
      <c r="G3" s="9">
        <f>VLOOKUP($C$2,данные!$A:$N,7,0)</f>
        <v>35000</v>
      </c>
      <c r="H3" s="9">
        <f>VLOOKUP($C$2,данные!$A:$N,8,0)</f>
        <v>35000</v>
      </c>
      <c r="I3" s="9">
        <f>VLOOKUP($C$2,данные!$A:$N,9,0)</f>
        <v>35000</v>
      </c>
      <c r="J3" s="9">
        <f>VLOOKUP($C$2,данные!$A:$N,10,0)</f>
        <v>35000</v>
      </c>
      <c r="K3" s="9">
        <f>VLOOKUP($C$2,данные!$A:$N,11,0)</f>
        <v>35000</v>
      </c>
      <c r="L3" s="9">
        <f>VLOOKUP($C$2,данные!$A:$N,12,0)</f>
        <v>35000</v>
      </c>
      <c r="M3" s="9">
        <f>VLOOKUP($C$2,данные!$A:$N,13,0)</f>
        <v>35000</v>
      </c>
      <c r="N3" s="9">
        <f>VLOOKUP($C$2,данные!$A:$N,14,0)</f>
        <v>35000</v>
      </c>
    </row>
    <row r="4" spans="2:14" x14ac:dyDescent="0.3">
      <c r="B4" s="9" t="str">
        <f>VLOOKUP($C$2,данные!$A:$N,2,0)</f>
        <v>Расход8</v>
      </c>
      <c r="C4" s="9">
        <f>VLOOKUP($C$2,данные!$A:$N,3,0)</f>
        <v>35000</v>
      </c>
      <c r="D4" s="9">
        <f>VLOOKUP($C$2,данные!$A:$N,4,0)</f>
        <v>35000</v>
      </c>
      <c r="E4" s="9">
        <f>VLOOKUP($C$2,данные!$A:$N,5,0)</f>
        <v>35000</v>
      </c>
      <c r="F4" s="9">
        <f>VLOOKUP($C$2,данные!$A:$N,6,0)</f>
        <v>35000</v>
      </c>
      <c r="G4" s="9">
        <f>VLOOKUP($C$2,данные!$A:$N,7,0)</f>
        <v>35000</v>
      </c>
      <c r="H4" s="9">
        <f>VLOOKUP($C$2,данные!$A:$N,8,0)</f>
        <v>35000</v>
      </c>
      <c r="I4" s="9">
        <f>VLOOKUP($C$2,данные!$A:$N,9,0)</f>
        <v>35000</v>
      </c>
      <c r="J4" s="9">
        <f>VLOOKUP($C$2,данные!$A:$N,10,0)</f>
        <v>35000</v>
      </c>
      <c r="K4" s="9">
        <f>VLOOKUP($C$2,данные!$A:$N,11,0)</f>
        <v>35000</v>
      </c>
      <c r="L4" s="9">
        <f>VLOOKUP($C$2,данные!$A:$N,12,0)</f>
        <v>35000</v>
      </c>
      <c r="M4" s="9">
        <f>VLOOKUP($C$2,данные!$A:$N,13,0)</f>
        <v>35000</v>
      </c>
      <c r="N4" s="9">
        <f>VLOOKUP($C$2,данные!$A:$N,14,0)</f>
        <v>35000</v>
      </c>
    </row>
    <row r="5" spans="2:14" x14ac:dyDescent="0.3">
      <c r="B5" s="9" t="str">
        <f>VLOOKUP($C$2,данные!$A:$N,2,0)</f>
        <v>Расход8</v>
      </c>
      <c r="C5" s="9">
        <f>VLOOKUP($C$2,данные!$A:$N,3,0)</f>
        <v>35000</v>
      </c>
      <c r="D5" s="9">
        <f>VLOOKUP($C$2,данные!$A:$N,4,0)</f>
        <v>35000</v>
      </c>
      <c r="E5" s="9">
        <f>VLOOKUP($C$2,данные!$A:$N,5,0)</f>
        <v>35000</v>
      </c>
      <c r="F5" s="9">
        <f>VLOOKUP($C$2,данные!$A:$N,6,0)</f>
        <v>35000</v>
      </c>
      <c r="G5" s="9">
        <f>VLOOKUP($C$2,данные!$A:$N,7,0)</f>
        <v>35000</v>
      </c>
      <c r="H5" s="9">
        <f>VLOOKUP($C$2,данные!$A:$N,8,0)</f>
        <v>35000</v>
      </c>
      <c r="I5" s="9">
        <f>VLOOKUP($C$2,данные!$A:$N,9,0)</f>
        <v>35000</v>
      </c>
      <c r="J5" s="9">
        <f>VLOOKUP($C$2,данные!$A:$N,10,0)</f>
        <v>35000</v>
      </c>
      <c r="K5" s="9">
        <f>VLOOKUP($C$2,данные!$A:$N,11,0)</f>
        <v>35000</v>
      </c>
      <c r="L5" s="9">
        <f>VLOOKUP($C$2,данные!$A:$N,12,0)</f>
        <v>35000</v>
      </c>
      <c r="M5" s="9">
        <f>VLOOKUP($C$2,данные!$A:$N,13,0)</f>
        <v>35000</v>
      </c>
      <c r="N5" s="9">
        <f>VLOOKUP($C$2,данные!$A:$N,14,0)</f>
        <v>35000</v>
      </c>
    </row>
    <row r="6" spans="2:14" x14ac:dyDescent="0.3">
      <c r="B6" s="9" t="str">
        <f>VLOOKUP($C$2,данные!$A:$N,2,0)</f>
        <v>Расход8</v>
      </c>
      <c r="C6" s="9">
        <f>VLOOKUP($C$2,данные!$A:$N,3,0)</f>
        <v>35000</v>
      </c>
      <c r="D6" s="9">
        <f>VLOOKUP($C$2,данные!$A:$N,4,0)</f>
        <v>35000</v>
      </c>
      <c r="E6" s="9">
        <f>VLOOKUP($C$2,данные!$A:$N,5,0)</f>
        <v>35000</v>
      </c>
      <c r="F6" s="9">
        <f>VLOOKUP($C$2,данные!$A:$N,6,0)</f>
        <v>35000</v>
      </c>
      <c r="G6" s="9">
        <f>VLOOKUP($C$2,данные!$A:$N,7,0)</f>
        <v>35000</v>
      </c>
      <c r="H6" s="9">
        <f>VLOOKUP($C$2,данные!$A:$N,8,0)</f>
        <v>35000</v>
      </c>
      <c r="I6" s="9">
        <f>VLOOKUP($C$2,данные!$A:$N,9,0)</f>
        <v>35000</v>
      </c>
      <c r="J6" s="9">
        <f>VLOOKUP($C$2,данные!$A:$N,10,0)</f>
        <v>35000</v>
      </c>
      <c r="K6" s="9">
        <f>VLOOKUP($C$2,данные!$A:$N,11,0)</f>
        <v>35000</v>
      </c>
      <c r="L6" s="9">
        <f>VLOOKUP($C$2,данные!$A:$N,12,0)</f>
        <v>35000</v>
      </c>
      <c r="M6" s="9">
        <f>VLOOKUP($C$2,данные!$A:$N,13,0)</f>
        <v>35000</v>
      </c>
      <c r="N6" s="9">
        <f>VLOOKUP($C$2,данные!$A:$N,14,0)</f>
        <v>35000</v>
      </c>
    </row>
    <row r="7" spans="2:14" x14ac:dyDescent="0.3">
      <c r="B7" s="9" t="str">
        <f>VLOOKUP($C$2,данные!$A:$N,2,0)</f>
        <v>Расход8</v>
      </c>
      <c r="C7" s="9">
        <f>VLOOKUP($C$2,данные!$A:$N,3,0)</f>
        <v>35000</v>
      </c>
      <c r="D7" s="9">
        <f>VLOOKUP($C$2,данные!$A:$N,4,0)</f>
        <v>35000</v>
      </c>
      <c r="E7" s="9">
        <f>VLOOKUP($C$2,данные!$A:$N,5,0)</f>
        <v>35000</v>
      </c>
      <c r="F7" s="9">
        <f>VLOOKUP($C$2,данные!$A:$N,6,0)</f>
        <v>35000</v>
      </c>
      <c r="G7" s="9">
        <f>VLOOKUP($C$2,данные!$A:$N,7,0)</f>
        <v>35000</v>
      </c>
      <c r="H7" s="9">
        <f>VLOOKUP($C$2,данные!$A:$N,8,0)</f>
        <v>35000</v>
      </c>
      <c r="I7" s="9">
        <f>VLOOKUP($C$2,данные!$A:$N,9,0)</f>
        <v>35000</v>
      </c>
      <c r="J7" s="9">
        <f>VLOOKUP($C$2,данные!$A:$N,10,0)</f>
        <v>35000</v>
      </c>
      <c r="K7" s="9">
        <f>VLOOKUP($C$2,данные!$A:$N,11,0)</f>
        <v>35000</v>
      </c>
      <c r="L7" s="9">
        <f>VLOOKUP($C$2,данные!$A:$N,12,0)</f>
        <v>35000</v>
      </c>
      <c r="M7" s="9">
        <f>VLOOKUP($C$2,данные!$A:$N,13,0)</f>
        <v>35000</v>
      </c>
      <c r="N7" s="9">
        <f>VLOOKUP($C$2,данные!$A:$N,14,0)</f>
        <v>35000</v>
      </c>
    </row>
    <row r="8" spans="2:14" x14ac:dyDescent="0.3">
      <c r="B8" s="9" t="str">
        <f>VLOOKUP($C$2,данные!$A:$N,2,0)</f>
        <v>Расход8</v>
      </c>
      <c r="C8" s="9">
        <f>VLOOKUP($C$2,данные!$A:$N,3,0)</f>
        <v>35000</v>
      </c>
      <c r="D8" s="9">
        <f>VLOOKUP($C$2,данные!$A:$N,4,0)</f>
        <v>35000</v>
      </c>
      <c r="E8" s="9">
        <f>VLOOKUP($C$2,данные!$A:$N,5,0)</f>
        <v>35000</v>
      </c>
      <c r="F8" s="9">
        <f>VLOOKUP($C$2,данные!$A:$N,6,0)</f>
        <v>35000</v>
      </c>
      <c r="G8" s="9">
        <f>VLOOKUP($C$2,данные!$A:$N,7,0)</f>
        <v>35000</v>
      </c>
      <c r="H8" s="9">
        <f>VLOOKUP($C$2,данные!$A:$N,8,0)</f>
        <v>35000</v>
      </c>
      <c r="I8" s="9">
        <f>VLOOKUP($C$2,данные!$A:$N,9,0)</f>
        <v>35000</v>
      </c>
      <c r="J8" s="9">
        <f>VLOOKUP($C$2,данные!$A:$N,10,0)</f>
        <v>35000</v>
      </c>
      <c r="K8" s="9">
        <f>VLOOKUP($C$2,данные!$A:$N,11,0)</f>
        <v>35000</v>
      </c>
      <c r="L8" s="9">
        <f>VLOOKUP($C$2,данные!$A:$N,12,0)</f>
        <v>35000</v>
      </c>
      <c r="M8" s="9">
        <f>VLOOKUP($C$2,данные!$A:$N,13,0)</f>
        <v>35000</v>
      </c>
      <c r="N8" s="9">
        <f>VLOOKUP($C$2,данные!$A:$N,14,0)</f>
        <v>35000</v>
      </c>
    </row>
    <row r="9" spans="2:14" x14ac:dyDescent="0.3">
      <c r="B9" s="9" t="str">
        <f>VLOOKUP($C$2,данные!$A:$N,2,0)</f>
        <v>Расход8</v>
      </c>
      <c r="C9" s="9">
        <f>VLOOKUP($C$2,данные!$A:$N,3,0)</f>
        <v>35000</v>
      </c>
      <c r="D9" s="9">
        <f>VLOOKUP($C$2,данные!$A:$N,4,0)</f>
        <v>35000</v>
      </c>
      <c r="E9" s="9">
        <f>VLOOKUP($C$2,данные!$A:$N,5,0)</f>
        <v>35000</v>
      </c>
      <c r="F9" s="9">
        <f>VLOOKUP($C$2,данные!$A:$N,6,0)</f>
        <v>35000</v>
      </c>
      <c r="G9" s="9">
        <f>VLOOKUP($C$2,данные!$A:$N,7,0)</f>
        <v>35000</v>
      </c>
      <c r="H9" s="9">
        <f>VLOOKUP($C$2,данные!$A:$N,8,0)</f>
        <v>35000</v>
      </c>
      <c r="I9" s="9">
        <f>VLOOKUP($C$2,данные!$A:$N,9,0)</f>
        <v>35000</v>
      </c>
      <c r="J9" s="9">
        <f>VLOOKUP($C$2,данные!$A:$N,10,0)</f>
        <v>35000</v>
      </c>
      <c r="K9" s="9">
        <f>VLOOKUP($C$2,данные!$A:$N,11,0)</f>
        <v>35000</v>
      </c>
      <c r="L9" s="9">
        <f>VLOOKUP($C$2,данные!$A:$N,12,0)</f>
        <v>35000</v>
      </c>
      <c r="M9" s="9">
        <f>VLOOKUP($C$2,данные!$A:$N,13,0)</f>
        <v>35000</v>
      </c>
      <c r="N9" s="9">
        <f>VLOOKUP($C$2,данные!$A:$N,14,0)</f>
        <v>35000</v>
      </c>
    </row>
    <row r="10" spans="2:14" x14ac:dyDescent="0.3">
      <c r="B10" s="9" t="str">
        <f>VLOOKUP($C$2,данные!$A:$N,2,0)</f>
        <v>Расход8</v>
      </c>
      <c r="C10" s="9">
        <f>VLOOKUP($C$2,данные!$A:$N,3,0)</f>
        <v>35000</v>
      </c>
      <c r="D10" s="9">
        <f>VLOOKUP($C$2,данные!$A:$N,4,0)</f>
        <v>35000</v>
      </c>
      <c r="E10" s="9">
        <f>VLOOKUP($C$2,данные!$A:$N,5,0)</f>
        <v>35000</v>
      </c>
      <c r="F10" s="9">
        <f>VLOOKUP($C$2,данные!$A:$N,6,0)</f>
        <v>35000</v>
      </c>
      <c r="G10" s="9">
        <f>VLOOKUP($C$2,данные!$A:$N,7,0)</f>
        <v>35000</v>
      </c>
      <c r="H10" s="9">
        <f>VLOOKUP($C$2,данные!$A:$N,8,0)</f>
        <v>35000</v>
      </c>
      <c r="I10" s="9">
        <f>VLOOKUP($C$2,данные!$A:$N,9,0)</f>
        <v>35000</v>
      </c>
      <c r="J10" s="9">
        <f>VLOOKUP($C$2,данные!$A:$N,10,0)</f>
        <v>35000</v>
      </c>
      <c r="K10" s="9">
        <f>VLOOKUP($C$2,данные!$A:$N,11,0)</f>
        <v>35000</v>
      </c>
      <c r="L10" s="9">
        <f>VLOOKUP($C$2,данные!$A:$N,12,0)</f>
        <v>35000</v>
      </c>
      <c r="M10" s="9">
        <f>VLOOKUP($C$2,данные!$A:$N,13,0)</f>
        <v>35000</v>
      </c>
      <c r="N10" s="9">
        <f>VLOOKUP($C$2,данные!$A:$N,14,0)</f>
        <v>35000</v>
      </c>
    </row>
    <row r="11" spans="2:14" x14ac:dyDescent="0.3">
      <c r="B11" s="9" t="str">
        <f>VLOOKUP($C$2,данные!$A:$N,2,0)</f>
        <v>Расход8</v>
      </c>
      <c r="C11" s="9">
        <f>VLOOKUP($C$2,данные!$A:$N,3,0)</f>
        <v>35000</v>
      </c>
      <c r="D11" s="9">
        <f>VLOOKUP($C$2,данные!$A:$N,4,0)</f>
        <v>35000</v>
      </c>
      <c r="E11" s="9">
        <f>VLOOKUP($C$2,данные!$A:$N,5,0)</f>
        <v>35000</v>
      </c>
      <c r="F11" s="9">
        <f>VLOOKUP($C$2,данные!$A:$N,6,0)</f>
        <v>35000</v>
      </c>
      <c r="G11" s="9">
        <f>VLOOKUP($C$2,данные!$A:$N,7,0)</f>
        <v>35000</v>
      </c>
      <c r="H11" s="9">
        <f>VLOOKUP($C$2,данные!$A:$N,8,0)</f>
        <v>35000</v>
      </c>
      <c r="I11" s="9">
        <f>VLOOKUP($C$2,данные!$A:$N,9,0)</f>
        <v>35000</v>
      </c>
      <c r="J11" s="9">
        <f>VLOOKUP($C$2,данные!$A:$N,10,0)</f>
        <v>35000</v>
      </c>
      <c r="K11" s="9">
        <f>VLOOKUP($C$2,данные!$A:$N,11,0)</f>
        <v>35000</v>
      </c>
      <c r="L11" s="9">
        <f>VLOOKUP($C$2,данные!$A:$N,12,0)</f>
        <v>35000</v>
      </c>
      <c r="M11" s="9">
        <f>VLOOKUP($C$2,данные!$A:$N,13,0)</f>
        <v>35000</v>
      </c>
      <c r="N11" s="9">
        <f>VLOOKUP($C$2,данные!$A:$N,14,0)</f>
        <v>35000</v>
      </c>
    </row>
    <row r="12" spans="2:14" x14ac:dyDescent="0.3">
      <c r="B12" s="9" t="str">
        <f>VLOOKUP($C$2,данные!$A:$N,2,0)</f>
        <v>Расход8</v>
      </c>
      <c r="C12" s="9">
        <f>VLOOKUP($C$2,данные!$A:$N,3,0)</f>
        <v>35000</v>
      </c>
      <c r="D12" s="9">
        <f>VLOOKUP($C$2,данные!$A:$N,4,0)</f>
        <v>35000</v>
      </c>
      <c r="E12" s="9">
        <f>VLOOKUP($C$2,данные!$A:$N,5,0)</f>
        <v>35000</v>
      </c>
      <c r="F12" s="9">
        <f>VLOOKUP($C$2,данные!$A:$N,6,0)</f>
        <v>35000</v>
      </c>
      <c r="G12" s="9">
        <f>VLOOKUP($C$2,данные!$A:$N,7,0)</f>
        <v>35000</v>
      </c>
      <c r="H12" s="9">
        <f>VLOOKUP($C$2,данные!$A:$N,8,0)</f>
        <v>35000</v>
      </c>
      <c r="I12" s="9">
        <f>VLOOKUP($C$2,данные!$A:$N,9,0)</f>
        <v>35000</v>
      </c>
      <c r="J12" s="9">
        <f>VLOOKUP($C$2,данные!$A:$N,10,0)</f>
        <v>35000</v>
      </c>
      <c r="K12" s="9">
        <f>VLOOKUP($C$2,данные!$A:$N,11,0)</f>
        <v>35000</v>
      </c>
      <c r="L12" s="9">
        <f>VLOOKUP($C$2,данные!$A:$N,12,0)</f>
        <v>35000</v>
      </c>
      <c r="M12" s="9">
        <f>VLOOKUP($C$2,данные!$A:$N,13,0)</f>
        <v>35000</v>
      </c>
      <c r="N12" s="9">
        <f>VLOOKUP($C$2,данные!$A:$N,14,0)</f>
        <v>35000</v>
      </c>
    </row>
    <row r="13" spans="2:14" x14ac:dyDescent="0.3">
      <c r="B13" s="9" t="str">
        <f>VLOOKUP($C$2,данные!$A:$N,2,0)</f>
        <v>Расход8</v>
      </c>
      <c r="C13" s="9">
        <f>VLOOKUP($C$2,данные!$A:$N,3,0)</f>
        <v>35000</v>
      </c>
      <c r="D13" s="9">
        <f>VLOOKUP($C$2,данные!$A:$N,4,0)</f>
        <v>35000</v>
      </c>
      <c r="E13" s="9">
        <f>VLOOKUP($C$2,данные!$A:$N,5,0)</f>
        <v>35000</v>
      </c>
      <c r="F13" s="9">
        <f>VLOOKUP($C$2,данные!$A:$N,6,0)</f>
        <v>35000</v>
      </c>
      <c r="G13" s="9">
        <f>VLOOKUP($C$2,данные!$A:$N,7,0)</f>
        <v>35000</v>
      </c>
      <c r="H13" s="9">
        <f>VLOOKUP($C$2,данные!$A:$N,8,0)</f>
        <v>35000</v>
      </c>
      <c r="I13" s="9">
        <f>VLOOKUP($C$2,данные!$A:$N,9,0)</f>
        <v>35000</v>
      </c>
      <c r="J13" s="9">
        <f>VLOOKUP($C$2,данные!$A:$N,10,0)</f>
        <v>35000</v>
      </c>
      <c r="K13" s="9">
        <f>VLOOKUP($C$2,данные!$A:$N,11,0)</f>
        <v>35000</v>
      </c>
      <c r="L13" s="9">
        <f>VLOOKUP($C$2,данные!$A:$N,12,0)</f>
        <v>35000</v>
      </c>
      <c r="M13" s="9">
        <f>VLOOKUP($C$2,данные!$A:$N,13,0)</f>
        <v>35000</v>
      </c>
      <c r="N13" s="9">
        <f>VLOOKUP($C$2,данные!$A:$N,14,0)</f>
        <v>35000</v>
      </c>
    </row>
    <row r="14" spans="2:14" x14ac:dyDescent="0.3">
      <c r="B14" s="9" t="str">
        <f>VLOOKUP($C$2,данные!$A:$N,2,0)</f>
        <v>Расход8</v>
      </c>
      <c r="C14" s="9">
        <f>VLOOKUP($C$2,данные!$A:$N,3,0)</f>
        <v>35000</v>
      </c>
      <c r="D14" s="9">
        <f>VLOOKUP($C$2,данные!$A:$N,4,0)</f>
        <v>35000</v>
      </c>
      <c r="E14" s="9">
        <f>VLOOKUP($C$2,данные!$A:$N,5,0)</f>
        <v>35000</v>
      </c>
      <c r="F14" s="9">
        <f>VLOOKUP($C$2,данные!$A:$N,6,0)</f>
        <v>35000</v>
      </c>
      <c r="G14" s="9">
        <f>VLOOKUP($C$2,данные!$A:$N,7,0)</f>
        <v>35000</v>
      </c>
      <c r="H14" s="9">
        <f>VLOOKUP($C$2,данные!$A:$N,8,0)</f>
        <v>35000</v>
      </c>
      <c r="I14" s="9">
        <f>VLOOKUP($C$2,данные!$A:$N,9,0)</f>
        <v>35000</v>
      </c>
      <c r="J14" s="9">
        <f>VLOOKUP($C$2,данные!$A:$N,10,0)</f>
        <v>35000</v>
      </c>
      <c r="K14" s="9">
        <f>VLOOKUP($C$2,данные!$A:$N,11,0)</f>
        <v>35000</v>
      </c>
      <c r="L14" s="9">
        <f>VLOOKUP($C$2,данные!$A:$N,12,0)</f>
        <v>35000</v>
      </c>
      <c r="M14" s="9">
        <f>VLOOKUP($C$2,данные!$A:$N,13,0)</f>
        <v>35000</v>
      </c>
      <c r="N14" s="9">
        <f>VLOOKUP($C$2,данные!$A:$N,14,0)</f>
        <v>35000</v>
      </c>
    </row>
    <row r="15" spans="2:14" x14ac:dyDescent="0.3">
      <c r="B15" s="9" t="str">
        <f>VLOOKUP($C$2,данные!$A:$N,2,0)</f>
        <v>Расход8</v>
      </c>
      <c r="C15" s="9">
        <f>VLOOKUP($C$2,данные!$A:$N,3,0)</f>
        <v>35000</v>
      </c>
      <c r="D15" s="9">
        <f>VLOOKUP($C$2,данные!$A:$N,4,0)</f>
        <v>35000</v>
      </c>
      <c r="E15" s="9">
        <f>VLOOKUP($C$2,данные!$A:$N,5,0)</f>
        <v>35000</v>
      </c>
      <c r="F15" s="9">
        <f>VLOOKUP($C$2,данные!$A:$N,6,0)</f>
        <v>35000</v>
      </c>
      <c r="G15" s="9">
        <f>VLOOKUP($C$2,данные!$A:$N,7,0)</f>
        <v>35000</v>
      </c>
      <c r="H15" s="9">
        <f>VLOOKUP($C$2,данные!$A:$N,8,0)</f>
        <v>35000</v>
      </c>
      <c r="I15" s="9">
        <f>VLOOKUP($C$2,данные!$A:$N,9,0)</f>
        <v>35000</v>
      </c>
      <c r="J15" s="9">
        <f>VLOOKUP($C$2,данные!$A:$N,10,0)</f>
        <v>35000</v>
      </c>
      <c r="K15" s="9">
        <f>VLOOKUP($C$2,данные!$A:$N,11,0)</f>
        <v>35000</v>
      </c>
      <c r="L15" s="9">
        <f>VLOOKUP($C$2,данные!$A:$N,12,0)</f>
        <v>35000</v>
      </c>
      <c r="M15" s="9">
        <f>VLOOKUP($C$2,данные!$A:$N,13,0)</f>
        <v>35000</v>
      </c>
      <c r="N15" s="9">
        <f>VLOOKUP($C$2,данные!$A:$N,14,0)</f>
        <v>35000</v>
      </c>
    </row>
    <row r="16" spans="2:14" x14ac:dyDescent="0.3">
      <c r="B16" s="9" t="str">
        <f>VLOOKUP($C$2,данные!$A:$N,2,0)</f>
        <v>Расход8</v>
      </c>
      <c r="C16" s="9">
        <f>VLOOKUP($C$2,данные!$A:$N,3,0)</f>
        <v>35000</v>
      </c>
      <c r="D16" s="9">
        <f>VLOOKUP($C$2,данные!$A:$N,4,0)</f>
        <v>35000</v>
      </c>
      <c r="E16" s="9">
        <f>VLOOKUP($C$2,данные!$A:$N,5,0)</f>
        <v>35000</v>
      </c>
      <c r="F16" s="9">
        <f>VLOOKUP($C$2,данные!$A:$N,6,0)</f>
        <v>35000</v>
      </c>
      <c r="G16" s="9">
        <f>VLOOKUP($C$2,данные!$A:$N,7,0)</f>
        <v>35000</v>
      </c>
      <c r="H16" s="9">
        <f>VLOOKUP($C$2,данные!$A:$N,8,0)</f>
        <v>35000</v>
      </c>
      <c r="I16" s="9">
        <f>VLOOKUP($C$2,данные!$A:$N,9,0)</f>
        <v>35000</v>
      </c>
      <c r="J16" s="9">
        <f>VLOOKUP($C$2,данные!$A:$N,10,0)</f>
        <v>35000</v>
      </c>
      <c r="K16" s="9">
        <f>VLOOKUP($C$2,данные!$A:$N,11,0)</f>
        <v>35000</v>
      </c>
      <c r="L16" s="9">
        <f>VLOOKUP($C$2,данные!$A:$N,12,0)</f>
        <v>35000</v>
      </c>
      <c r="M16" s="9">
        <f>VLOOKUP($C$2,данные!$A:$N,13,0)</f>
        <v>35000</v>
      </c>
      <c r="N16" s="9">
        <f>VLOOKUP($C$2,данные!$A:$N,14,0)</f>
        <v>35000</v>
      </c>
    </row>
    <row r="19" spans="2:14" x14ac:dyDescent="0.3">
      <c r="B19" s="9" t="s">
        <v>3</v>
      </c>
      <c r="C19" s="9" t="s">
        <v>1</v>
      </c>
    </row>
    <row r="20" spans="2:14" x14ac:dyDescent="0.3">
      <c r="B20" s="9" t="str">
        <f>VLOOKUP($C$19,данные!$A:$N,2,0)</f>
        <v>Расход2</v>
      </c>
      <c r="C20" s="9">
        <f>VLOOKUP($C$19,данные!$A:$N,3,0)</f>
        <v>65000</v>
      </c>
      <c r="D20" s="9">
        <f>VLOOKUP($C$19,данные!$A:$N,4,0)</f>
        <v>65000</v>
      </c>
      <c r="E20" s="9">
        <f>VLOOKUP($C$19,данные!$A:$N,5,0)</f>
        <v>65000</v>
      </c>
      <c r="F20" s="9">
        <f>VLOOKUP($C$19,данные!$A:$N,6,0)</f>
        <v>65000</v>
      </c>
      <c r="G20" s="9">
        <f>VLOOKUP($C$19,данные!$A:$N,7,0)</f>
        <v>65000</v>
      </c>
      <c r="H20" s="9">
        <f>VLOOKUP($C$19,данные!$A:$N,8,0)</f>
        <v>65000</v>
      </c>
      <c r="I20" s="9">
        <f>VLOOKUP($C$19,данные!$A:$N,9,0)</f>
        <v>65000</v>
      </c>
      <c r="J20" s="9">
        <f>VLOOKUP($C$19,данные!$A:$N,10,0)</f>
        <v>65000</v>
      </c>
      <c r="K20" s="9">
        <f>VLOOKUP($C$19,данные!$A:$N,11,0)</f>
        <v>65000</v>
      </c>
      <c r="L20" s="9">
        <f>VLOOKUP($C$19,данные!$A:$N,12,0)</f>
        <v>65000</v>
      </c>
      <c r="M20" s="9">
        <f>VLOOKUP($C$19,данные!$A:$N,13,0)</f>
        <v>65000</v>
      </c>
      <c r="N20" s="9">
        <f>VLOOKUP($C$19,данные!$A:$N,14,0)</f>
        <v>65000</v>
      </c>
    </row>
    <row r="21" spans="2:14" x14ac:dyDescent="0.3">
      <c r="B21" s="9" t="str">
        <f>VLOOKUP($C$19,данные!$A:$N,2,0)</f>
        <v>Расход2</v>
      </c>
      <c r="C21" s="9">
        <f>VLOOKUP($C$19,данные!$A:$N,3,0)</f>
        <v>65000</v>
      </c>
      <c r="D21" s="9">
        <f>VLOOKUP($C$19,данные!$A:$N,4,0)</f>
        <v>65000</v>
      </c>
      <c r="E21" s="9">
        <f>VLOOKUP($C$19,данные!$A:$N,5,0)</f>
        <v>65000</v>
      </c>
      <c r="F21" s="9">
        <f>VLOOKUP($C$19,данные!$A:$N,6,0)</f>
        <v>65000</v>
      </c>
      <c r="G21" s="9">
        <f>VLOOKUP($C$19,данные!$A:$N,7,0)</f>
        <v>65000</v>
      </c>
      <c r="H21" s="9">
        <f>VLOOKUP($C$19,данные!$A:$N,8,0)</f>
        <v>65000</v>
      </c>
      <c r="I21" s="9">
        <f>VLOOKUP($C$19,данные!$A:$N,9,0)</f>
        <v>65000</v>
      </c>
      <c r="J21" s="9">
        <f>VLOOKUP($C$19,данные!$A:$N,10,0)</f>
        <v>65000</v>
      </c>
      <c r="K21" s="9">
        <f>VLOOKUP($C$19,данные!$A:$N,11,0)</f>
        <v>65000</v>
      </c>
      <c r="L21" s="9">
        <f>VLOOKUP($C$19,данные!$A:$N,12,0)</f>
        <v>65000</v>
      </c>
      <c r="M21" s="9">
        <f>VLOOKUP($C$19,данные!$A:$N,13,0)</f>
        <v>65000</v>
      </c>
      <c r="N21" s="9">
        <f>VLOOKUP($C$19,данные!$A:$N,14,0)</f>
        <v>65000</v>
      </c>
    </row>
    <row r="22" spans="2:14" x14ac:dyDescent="0.3">
      <c r="B22" s="9" t="str">
        <f>VLOOKUP($C$19,данные!$A:$N,2,0)</f>
        <v>Расход2</v>
      </c>
      <c r="C22" s="9">
        <f>VLOOKUP($C$19,данные!$A:$N,3,0)</f>
        <v>65000</v>
      </c>
      <c r="D22" s="9">
        <f>VLOOKUP($C$19,данные!$A:$N,4,0)</f>
        <v>65000</v>
      </c>
      <c r="E22" s="9">
        <f>VLOOKUP($C$19,данные!$A:$N,5,0)</f>
        <v>65000</v>
      </c>
      <c r="F22" s="9">
        <f>VLOOKUP($C$19,данные!$A:$N,6,0)</f>
        <v>65000</v>
      </c>
      <c r="G22" s="9">
        <f>VLOOKUP($C$19,данные!$A:$N,7,0)</f>
        <v>65000</v>
      </c>
      <c r="H22" s="9">
        <f>VLOOKUP($C$19,данные!$A:$N,8,0)</f>
        <v>65000</v>
      </c>
      <c r="I22" s="9">
        <f>VLOOKUP($C$19,данные!$A:$N,9,0)</f>
        <v>65000</v>
      </c>
      <c r="J22" s="9">
        <f>VLOOKUP($C$19,данные!$A:$N,10,0)</f>
        <v>65000</v>
      </c>
      <c r="K22" s="9">
        <f>VLOOKUP($C$19,данные!$A:$N,11,0)</f>
        <v>65000</v>
      </c>
      <c r="L22" s="9">
        <f>VLOOKUP($C$19,данные!$A:$N,12,0)</f>
        <v>65000</v>
      </c>
      <c r="M22" s="9">
        <f>VLOOKUP($C$19,данные!$A:$N,13,0)</f>
        <v>65000</v>
      </c>
      <c r="N22" s="9">
        <f>VLOOKUP($C$19,данные!$A:$N,14,0)</f>
        <v>65000</v>
      </c>
    </row>
    <row r="23" spans="2:14" x14ac:dyDescent="0.3">
      <c r="B23" s="9" t="str">
        <f>VLOOKUP($C$19,данные!$A:$N,2,0)</f>
        <v>Расход2</v>
      </c>
      <c r="C23" s="9">
        <f>VLOOKUP($C$19,данные!$A:$N,3,0)</f>
        <v>65000</v>
      </c>
      <c r="D23" s="9">
        <f>VLOOKUP($C$19,данные!$A:$N,4,0)</f>
        <v>65000</v>
      </c>
      <c r="E23" s="9">
        <f>VLOOKUP($C$19,данные!$A:$N,5,0)</f>
        <v>65000</v>
      </c>
      <c r="F23" s="9">
        <f>VLOOKUP($C$19,данные!$A:$N,6,0)</f>
        <v>65000</v>
      </c>
      <c r="G23" s="9">
        <f>VLOOKUP($C$19,данные!$A:$N,7,0)</f>
        <v>65000</v>
      </c>
      <c r="H23" s="9">
        <f>VLOOKUP($C$19,данные!$A:$N,8,0)</f>
        <v>65000</v>
      </c>
      <c r="I23" s="9">
        <f>VLOOKUP($C$19,данные!$A:$N,9,0)</f>
        <v>65000</v>
      </c>
      <c r="J23" s="9">
        <f>VLOOKUP($C$19,данные!$A:$N,10,0)</f>
        <v>65000</v>
      </c>
      <c r="K23" s="9">
        <f>VLOOKUP($C$19,данные!$A:$N,11,0)</f>
        <v>65000</v>
      </c>
      <c r="L23" s="9">
        <f>VLOOKUP($C$19,данные!$A:$N,12,0)</f>
        <v>65000</v>
      </c>
      <c r="M23" s="9">
        <f>VLOOKUP($C$19,данные!$A:$N,13,0)</f>
        <v>65000</v>
      </c>
      <c r="N23" s="9">
        <f>VLOOKUP($C$19,данные!$A:$N,14,0)</f>
        <v>65000</v>
      </c>
    </row>
    <row r="24" spans="2:14" x14ac:dyDescent="0.3">
      <c r="B24" s="9" t="str">
        <f>VLOOKUP($C$19,данные!$A:$N,2,0)</f>
        <v>Расход2</v>
      </c>
      <c r="C24" s="9">
        <f>VLOOKUP($C$19,данные!$A:$N,3,0)</f>
        <v>65000</v>
      </c>
      <c r="D24" s="9">
        <f>VLOOKUP($C$19,данные!$A:$N,4,0)</f>
        <v>65000</v>
      </c>
      <c r="E24" s="9">
        <f>VLOOKUP($C$19,данные!$A:$N,5,0)</f>
        <v>65000</v>
      </c>
      <c r="F24" s="9">
        <f>VLOOKUP($C$19,данные!$A:$N,6,0)</f>
        <v>65000</v>
      </c>
      <c r="G24" s="9">
        <f>VLOOKUP($C$19,данные!$A:$N,7,0)</f>
        <v>65000</v>
      </c>
      <c r="H24" s="9">
        <f>VLOOKUP($C$19,данные!$A:$N,8,0)</f>
        <v>65000</v>
      </c>
      <c r="I24" s="9">
        <f>VLOOKUP($C$19,данные!$A:$N,9,0)</f>
        <v>65000</v>
      </c>
      <c r="J24" s="9">
        <f>VLOOKUP($C$19,данные!$A:$N,10,0)</f>
        <v>65000</v>
      </c>
      <c r="K24" s="9">
        <f>VLOOKUP($C$19,данные!$A:$N,11,0)</f>
        <v>65000</v>
      </c>
      <c r="L24" s="9">
        <f>VLOOKUP($C$19,данные!$A:$N,12,0)</f>
        <v>65000</v>
      </c>
      <c r="M24" s="9">
        <f>VLOOKUP($C$19,данные!$A:$N,13,0)</f>
        <v>65000</v>
      </c>
      <c r="N24" s="9">
        <f>VLOOKUP($C$19,данные!$A:$N,14,0)</f>
        <v>65000</v>
      </c>
    </row>
    <row r="25" spans="2:14" x14ac:dyDescent="0.3">
      <c r="B25" s="9" t="str">
        <f>VLOOKUP($C$19,данные!$A:$N,2,0)</f>
        <v>Расход2</v>
      </c>
      <c r="C25" s="9">
        <f>VLOOKUP($C$19,данные!$A:$N,3,0)</f>
        <v>65000</v>
      </c>
      <c r="D25" s="9">
        <f>VLOOKUP($C$19,данные!$A:$N,4,0)</f>
        <v>65000</v>
      </c>
      <c r="E25" s="9">
        <f>VLOOKUP($C$19,данные!$A:$N,5,0)</f>
        <v>65000</v>
      </c>
      <c r="F25" s="9">
        <f>VLOOKUP($C$19,данные!$A:$N,6,0)</f>
        <v>65000</v>
      </c>
      <c r="G25" s="9">
        <f>VLOOKUP($C$19,данные!$A:$N,7,0)</f>
        <v>65000</v>
      </c>
      <c r="H25" s="9">
        <f>VLOOKUP($C$19,данные!$A:$N,8,0)</f>
        <v>65000</v>
      </c>
      <c r="I25" s="9">
        <f>VLOOKUP($C$19,данные!$A:$N,9,0)</f>
        <v>65000</v>
      </c>
      <c r="J25" s="9">
        <f>VLOOKUP($C$19,данные!$A:$N,10,0)</f>
        <v>65000</v>
      </c>
      <c r="K25" s="9">
        <f>VLOOKUP($C$19,данные!$A:$N,11,0)</f>
        <v>65000</v>
      </c>
      <c r="L25" s="9">
        <f>VLOOKUP($C$19,данные!$A:$N,12,0)</f>
        <v>65000</v>
      </c>
      <c r="M25" s="9">
        <f>VLOOKUP($C$19,данные!$A:$N,13,0)</f>
        <v>65000</v>
      </c>
      <c r="N25" s="9">
        <f>VLOOKUP($C$19,данные!$A:$N,14,0)</f>
        <v>65000</v>
      </c>
    </row>
    <row r="26" spans="2:14" x14ac:dyDescent="0.3">
      <c r="B26" s="9" t="str">
        <f>VLOOKUP($C$19,данные!$A:$N,2,0)</f>
        <v>Расход2</v>
      </c>
      <c r="C26" s="9">
        <f>VLOOKUP($C$19,данные!$A:$N,3,0)</f>
        <v>65000</v>
      </c>
      <c r="D26" s="9">
        <f>VLOOKUP($C$19,данные!$A:$N,4,0)</f>
        <v>65000</v>
      </c>
      <c r="E26" s="9">
        <f>VLOOKUP($C$19,данные!$A:$N,5,0)</f>
        <v>65000</v>
      </c>
      <c r="F26" s="9">
        <f>VLOOKUP($C$19,данные!$A:$N,6,0)</f>
        <v>65000</v>
      </c>
      <c r="G26" s="9">
        <f>VLOOKUP($C$19,данные!$A:$N,7,0)</f>
        <v>65000</v>
      </c>
      <c r="H26" s="9">
        <f>VLOOKUP($C$19,данные!$A:$N,8,0)</f>
        <v>65000</v>
      </c>
      <c r="I26" s="9">
        <f>VLOOKUP($C$19,данные!$A:$N,9,0)</f>
        <v>65000</v>
      </c>
      <c r="J26" s="9">
        <f>VLOOKUP($C$19,данные!$A:$N,10,0)</f>
        <v>65000</v>
      </c>
      <c r="K26" s="9">
        <f>VLOOKUP($C$19,данные!$A:$N,11,0)</f>
        <v>65000</v>
      </c>
      <c r="L26" s="9">
        <f>VLOOKUP($C$19,данные!$A:$N,12,0)</f>
        <v>65000</v>
      </c>
      <c r="M26" s="9">
        <f>VLOOKUP($C$19,данные!$A:$N,13,0)</f>
        <v>65000</v>
      </c>
      <c r="N26" s="9">
        <f>VLOOKUP($C$19,данные!$A:$N,14,0)</f>
        <v>65000</v>
      </c>
    </row>
    <row r="27" spans="2:14" x14ac:dyDescent="0.3">
      <c r="B27" s="9" t="str">
        <f>VLOOKUP($C$19,данные!$A:$N,2,0)</f>
        <v>Расход2</v>
      </c>
      <c r="C27" s="9">
        <f>VLOOKUP($C$19,данные!$A:$N,3,0)</f>
        <v>65000</v>
      </c>
      <c r="D27" s="9">
        <f>VLOOKUP($C$19,данные!$A:$N,4,0)</f>
        <v>65000</v>
      </c>
      <c r="E27" s="9">
        <f>VLOOKUP($C$19,данные!$A:$N,5,0)</f>
        <v>65000</v>
      </c>
      <c r="F27" s="9">
        <f>VLOOKUP($C$19,данные!$A:$N,6,0)</f>
        <v>65000</v>
      </c>
      <c r="G27" s="9">
        <f>VLOOKUP($C$19,данные!$A:$N,7,0)</f>
        <v>65000</v>
      </c>
      <c r="H27" s="9">
        <f>VLOOKUP($C$19,данные!$A:$N,8,0)</f>
        <v>65000</v>
      </c>
      <c r="I27" s="9">
        <f>VLOOKUP($C$19,данные!$A:$N,9,0)</f>
        <v>65000</v>
      </c>
      <c r="J27" s="9">
        <f>VLOOKUP($C$19,данные!$A:$N,10,0)</f>
        <v>65000</v>
      </c>
      <c r="K27" s="9">
        <f>VLOOKUP($C$19,данные!$A:$N,11,0)</f>
        <v>65000</v>
      </c>
      <c r="L27" s="9">
        <f>VLOOKUP($C$19,данные!$A:$N,12,0)</f>
        <v>65000</v>
      </c>
      <c r="M27" s="9">
        <f>VLOOKUP($C$19,данные!$A:$N,13,0)</f>
        <v>65000</v>
      </c>
      <c r="N27" s="9">
        <f>VLOOKUP($C$19,данные!$A:$N,14,0)</f>
        <v>65000</v>
      </c>
    </row>
    <row r="28" spans="2:14" x14ac:dyDescent="0.3">
      <c r="B28" s="9" t="str">
        <f>VLOOKUP($C$19,данные!$A:$N,2,0)</f>
        <v>Расход2</v>
      </c>
      <c r="C28" s="9">
        <f>VLOOKUP($C$19,данные!$A:$N,3,0)</f>
        <v>65000</v>
      </c>
      <c r="D28" s="9">
        <f>VLOOKUP($C$19,данные!$A:$N,4,0)</f>
        <v>65000</v>
      </c>
      <c r="E28" s="9">
        <f>VLOOKUP($C$19,данные!$A:$N,5,0)</f>
        <v>65000</v>
      </c>
      <c r="F28" s="9">
        <f>VLOOKUP($C$19,данные!$A:$N,6,0)</f>
        <v>65000</v>
      </c>
      <c r="G28" s="9">
        <f>VLOOKUP($C$19,данные!$A:$N,7,0)</f>
        <v>65000</v>
      </c>
      <c r="H28" s="9">
        <f>VLOOKUP($C$19,данные!$A:$N,8,0)</f>
        <v>65000</v>
      </c>
      <c r="I28" s="9">
        <f>VLOOKUP($C$19,данные!$A:$N,9,0)</f>
        <v>65000</v>
      </c>
      <c r="J28" s="9">
        <f>VLOOKUP($C$19,данные!$A:$N,10,0)</f>
        <v>65000</v>
      </c>
      <c r="K28" s="9">
        <f>VLOOKUP($C$19,данные!$A:$N,11,0)</f>
        <v>65000</v>
      </c>
      <c r="L28" s="9">
        <f>VLOOKUP($C$19,данные!$A:$N,12,0)</f>
        <v>65000</v>
      </c>
      <c r="M28" s="9">
        <f>VLOOKUP($C$19,данные!$A:$N,13,0)</f>
        <v>65000</v>
      </c>
      <c r="N28" s="9">
        <f>VLOOKUP($C$19,данные!$A:$N,14,0)</f>
        <v>65000</v>
      </c>
    </row>
    <row r="29" spans="2:14" x14ac:dyDescent="0.3">
      <c r="B29" s="9" t="str">
        <f>VLOOKUP($C$19,данные!$A:$N,2,0)</f>
        <v>Расход2</v>
      </c>
      <c r="C29" s="9">
        <f>VLOOKUP($C$19,данные!$A:$N,3,0)</f>
        <v>65000</v>
      </c>
      <c r="D29" s="9">
        <f>VLOOKUP($C$19,данные!$A:$N,4,0)</f>
        <v>65000</v>
      </c>
      <c r="E29" s="9">
        <f>VLOOKUP($C$19,данные!$A:$N,5,0)</f>
        <v>65000</v>
      </c>
      <c r="F29" s="9">
        <f>VLOOKUP($C$19,данные!$A:$N,6,0)</f>
        <v>65000</v>
      </c>
      <c r="G29" s="9">
        <f>VLOOKUP($C$19,данные!$A:$N,7,0)</f>
        <v>65000</v>
      </c>
      <c r="H29" s="9">
        <f>VLOOKUP($C$19,данные!$A:$N,8,0)</f>
        <v>65000</v>
      </c>
      <c r="I29" s="9">
        <f>VLOOKUP($C$19,данные!$A:$N,9,0)</f>
        <v>65000</v>
      </c>
      <c r="J29" s="9">
        <f>VLOOKUP($C$19,данные!$A:$N,10,0)</f>
        <v>65000</v>
      </c>
      <c r="K29" s="9">
        <f>VLOOKUP($C$19,данные!$A:$N,11,0)</f>
        <v>65000</v>
      </c>
      <c r="L29" s="9">
        <f>VLOOKUP($C$19,данные!$A:$N,12,0)</f>
        <v>65000</v>
      </c>
      <c r="M29" s="9">
        <f>VLOOKUP($C$19,данные!$A:$N,13,0)</f>
        <v>65000</v>
      </c>
      <c r="N29" s="9">
        <f>VLOOKUP($C$19,данные!$A:$N,14,0)</f>
        <v>65000</v>
      </c>
    </row>
    <row r="30" spans="2:14" x14ac:dyDescent="0.3">
      <c r="B30" s="9" t="str">
        <f>VLOOKUP($C$19,данные!$A:$N,2,0)</f>
        <v>Расход2</v>
      </c>
      <c r="C30" s="9">
        <f>VLOOKUP($C$19,данные!$A:$N,3,0)</f>
        <v>65000</v>
      </c>
      <c r="D30" s="9">
        <f>VLOOKUP($C$19,данные!$A:$N,4,0)</f>
        <v>65000</v>
      </c>
      <c r="E30" s="9">
        <f>VLOOKUP($C$19,данные!$A:$N,5,0)</f>
        <v>65000</v>
      </c>
      <c r="F30" s="9">
        <f>VLOOKUP($C$19,данные!$A:$N,6,0)</f>
        <v>65000</v>
      </c>
      <c r="G30" s="9">
        <f>VLOOKUP($C$19,данные!$A:$N,7,0)</f>
        <v>65000</v>
      </c>
      <c r="H30" s="9">
        <f>VLOOKUP($C$19,данные!$A:$N,8,0)</f>
        <v>65000</v>
      </c>
      <c r="I30" s="9">
        <f>VLOOKUP($C$19,данные!$A:$N,9,0)</f>
        <v>65000</v>
      </c>
      <c r="J30" s="9">
        <f>VLOOKUP($C$19,данные!$A:$N,10,0)</f>
        <v>65000</v>
      </c>
      <c r="K30" s="9">
        <f>VLOOKUP($C$19,данные!$A:$N,11,0)</f>
        <v>65000</v>
      </c>
      <c r="L30" s="9">
        <f>VLOOKUP($C$19,данные!$A:$N,12,0)</f>
        <v>65000</v>
      </c>
      <c r="M30" s="9">
        <f>VLOOKUP($C$19,данные!$A:$N,13,0)</f>
        <v>65000</v>
      </c>
      <c r="N30" s="9">
        <f>VLOOKUP($C$19,данные!$A:$N,14,0)</f>
        <v>65000</v>
      </c>
    </row>
    <row r="31" spans="2:14" x14ac:dyDescent="0.3">
      <c r="B31" s="9" t="str">
        <f>VLOOKUP($C$19,данные!$A:$N,2,0)</f>
        <v>Расход2</v>
      </c>
      <c r="C31" s="9">
        <f>VLOOKUP($C$19,данные!$A:$N,3,0)</f>
        <v>65000</v>
      </c>
      <c r="D31" s="9">
        <f>VLOOKUP($C$19,данные!$A:$N,4,0)</f>
        <v>65000</v>
      </c>
      <c r="E31" s="9">
        <f>VLOOKUP($C$19,данные!$A:$N,5,0)</f>
        <v>65000</v>
      </c>
      <c r="F31" s="9">
        <f>VLOOKUP($C$19,данные!$A:$N,6,0)</f>
        <v>65000</v>
      </c>
      <c r="G31" s="9">
        <f>VLOOKUP($C$19,данные!$A:$N,7,0)</f>
        <v>65000</v>
      </c>
      <c r="H31" s="9">
        <f>VLOOKUP($C$19,данные!$A:$N,8,0)</f>
        <v>65000</v>
      </c>
      <c r="I31" s="9">
        <f>VLOOKUP($C$19,данные!$A:$N,9,0)</f>
        <v>65000</v>
      </c>
      <c r="J31" s="9">
        <f>VLOOKUP($C$19,данные!$A:$N,10,0)</f>
        <v>65000</v>
      </c>
      <c r="K31" s="9">
        <f>VLOOKUP($C$19,данные!$A:$N,11,0)</f>
        <v>65000</v>
      </c>
      <c r="L31" s="9">
        <f>VLOOKUP($C$19,данные!$A:$N,12,0)</f>
        <v>65000</v>
      </c>
      <c r="M31" s="9">
        <f>VLOOKUP($C$19,данные!$A:$N,13,0)</f>
        <v>65000</v>
      </c>
      <c r="N31" s="9">
        <f>VLOOKUP($C$19,данные!$A:$N,14,0)</f>
        <v>65000</v>
      </c>
    </row>
    <row r="32" spans="2:14" x14ac:dyDescent="0.3">
      <c r="B32" s="9" t="str">
        <f>VLOOKUP($C$19,данные!$A:$N,2,0)</f>
        <v>Расход2</v>
      </c>
      <c r="C32" s="9">
        <f>VLOOKUP($C$19,данные!$A:$N,3,0)</f>
        <v>65000</v>
      </c>
      <c r="D32" s="9">
        <f>VLOOKUP($C$19,данные!$A:$N,4,0)</f>
        <v>65000</v>
      </c>
      <c r="E32" s="9">
        <f>VLOOKUP($C$19,данные!$A:$N,5,0)</f>
        <v>65000</v>
      </c>
      <c r="F32" s="9">
        <f>VLOOKUP($C$19,данные!$A:$N,6,0)</f>
        <v>65000</v>
      </c>
      <c r="G32" s="9">
        <f>VLOOKUP($C$19,данные!$A:$N,7,0)</f>
        <v>65000</v>
      </c>
      <c r="H32" s="9">
        <f>VLOOKUP($C$19,данные!$A:$N,8,0)</f>
        <v>65000</v>
      </c>
      <c r="I32" s="9">
        <f>VLOOKUP($C$19,данные!$A:$N,9,0)</f>
        <v>65000</v>
      </c>
      <c r="J32" s="9">
        <f>VLOOKUP($C$19,данные!$A:$N,10,0)</f>
        <v>65000</v>
      </c>
      <c r="K32" s="9">
        <f>VLOOKUP($C$19,данные!$A:$N,11,0)</f>
        <v>65000</v>
      </c>
      <c r="L32" s="9">
        <f>VLOOKUP($C$19,данные!$A:$N,12,0)</f>
        <v>65000</v>
      </c>
      <c r="M32" s="9">
        <f>VLOOKUP($C$19,данные!$A:$N,13,0)</f>
        <v>65000</v>
      </c>
      <c r="N32" s="9">
        <f>VLOOKUP($C$19,данные!$A:$N,14,0)</f>
        <v>65000</v>
      </c>
    </row>
    <row r="33" spans="2:14" x14ac:dyDescent="0.3">
      <c r="B33" s="9" t="str">
        <f>VLOOKUP($C$19,данные!$A:$N,2,0)</f>
        <v>Расход2</v>
      </c>
      <c r="C33" s="9">
        <f>VLOOKUP($C$19,данные!$A:$N,3,0)</f>
        <v>65000</v>
      </c>
      <c r="D33" s="9">
        <f>VLOOKUP($C$19,данные!$A:$N,4,0)</f>
        <v>65000</v>
      </c>
      <c r="E33" s="9">
        <f>VLOOKUP($C$19,данные!$A:$N,5,0)</f>
        <v>65000</v>
      </c>
      <c r="F33" s="9">
        <f>VLOOKUP($C$19,данные!$A:$N,6,0)</f>
        <v>65000</v>
      </c>
      <c r="G33" s="9">
        <f>VLOOKUP($C$19,данные!$A:$N,7,0)</f>
        <v>65000</v>
      </c>
      <c r="H33" s="9">
        <f>VLOOKUP($C$19,данные!$A:$N,8,0)</f>
        <v>65000</v>
      </c>
      <c r="I33" s="9">
        <f>VLOOKUP($C$19,данные!$A:$N,9,0)</f>
        <v>65000</v>
      </c>
      <c r="J33" s="9">
        <f>VLOOKUP($C$19,данные!$A:$N,10,0)</f>
        <v>65000</v>
      </c>
      <c r="K33" s="9">
        <f>VLOOKUP($C$19,данные!$A:$N,11,0)</f>
        <v>65000</v>
      </c>
      <c r="L33" s="9">
        <f>VLOOKUP($C$19,данные!$A:$N,12,0)</f>
        <v>65000</v>
      </c>
      <c r="M33" s="9">
        <f>VLOOKUP($C$19,данные!$A:$N,13,0)</f>
        <v>65000</v>
      </c>
      <c r="N33" s="9">
        <f>VLOOKUP($C$19,данные!$A:$N,14,0)</f>
        <v>65000</v>
      </c>
    </row>
    <row r="37" spans="2:14" x14ac:dyDescent="0.3">
      <c r="B37" s="9" t="s">
        <v>3</v>
      </c>
      <c r="C37" s="9" t="s">
        <v>0</v>
      </c>
    </row>
    <row r="38" spans="2:14" x14ac:dyDescent="0.3">
      <c r="B38" s="9" t="str">
        <f>VLOOKUP($C$37,данные!$A:$N,2,0)</f>
        <v>Расход1</v>
      </c>
      <c r="C38" s="9">
        <f>VLOOKUP($C$37,данные!$A:$N,3,0)</f>
        <v>90000</v>
      </c>
      <c r="D38" s="9">
        <f>VLOOKUP($C$37,данные!$A:$N,4,0)</f>
        <v>90000</v>
      </c>
      <c r="E38" s="9">
        <f>VLOOKUP($C$37,данные!$A:$N,5,0)</f>
        <v>90000</v>
      </c>
      <c r="F38" s="9">
        <f>VLOOKUP($C$37,данные!$A:$N,6,0)</f>
        <v>90000</v>
      </c>
      <c r="G38" s="9">
        <f>VLOOKUP($C$37,данные!$A:$N,7,0)</f>
        <v>90000</v>
      </c>
      <c r="H38" s="9">
        <f>VLOOKUP($C$37,данные!$A:$N,8,0)</f>
        <v>90000</v>
      </c>
      <c r="I38" s="9">
        <f>VLOOKUP($C$37,данные!$A:$N,9,0)</f>
        <v>90000</v>
      </c>
      <c r="J38" s="9">
        <f>VLOOKUP($C$37,данные!$A:$N,10,0)</f>
        <v>90000</v>
      </c>
      <c r="K38" s="9">
        <f>VLOOKUP($C$37,данные!$A:$N,11,0)</f>
        <v>90000</v>
      </c>
      <c r="L38" s="9">
        <f>VLOOKUP($C$37,данные!$A:$N,12,0)</f>
        <v>90000</v>
      </c>
      <c r="M38" s="9">
        <f>VLOOKUP($C$37,данные!$A:$N,13,0)</f>
        <v>90000</v>
      </c>
      <c r="N38" s="9">
        <f>VLOOKUP($C$37,данные!$A:$N,14,0)</f>
        <v>90000</v>
      </c>
    </row>
    <row r="39" spans="2:14" x14ac:dyDescent="0.3">
      <c r="B39" s="9" t="str">
        <f>VLOOKUP($C$37,данные!$A:$N,2,0)</f>
        <v>Расход1</v>
      </c>
      <c r="C39" s="9">
        <f>VLOOKUP($C$37,данные!$A:$N,3,0)</f>
        <v>90000</v>
      </c>
      <c r="D39" s="9">
        <f>VLOOKUP($C$37,данные!$A:$N,4,0)</f>
        <v>90000</v>
      </c>
      <c r="E39" s="9">
        <f>VLOOKUP($C$37,данные!$A:$N,5,0)</f>
        <v>90000</v>
      </c>
      <c r="F39" s="9">
        <f>VLOOKUP($C$37,данные!$A:$N,6,0)</f>
        <v>90000</v>
      </c>
      <c r="G39" s="9">
        <f>VLOOKUP($C$37,данные!$A:$N,7,0)</f>
        <v>90000</v>
      </c>
      <c r="H39" s="9">
        <f>VLOOKUP($C$37,данные!$A:$N,8,0)</f>
        <v>90000</v>
      </c>
      <c r="I39" s="9">
        <f>VLOOKUP($C$37,данные!$A:$N,9,0)</f>
        <v>90000</v>
      </c>
      <c r="J39" s="9">
        <f>VLOOKUP($C$37,данные!$A:$N,10,0)</f>
        <v>90000</v>
      </c>
      <c r="K39" s="9">
        <f>VLOOKUP($C$37,данные!$A:$N,11,0)</f>
        <v>90000</v>
      </c>
      <c r="L39" s="9">
        <f>VLOOKUP($C$37,данные!$A:$N,12,0)</f>
        <v>90000</v>
      </c>
      <c r="M39" s="9">
        <f>VLOOKUP($C$37,данные!$A:$N,13,0)</f>
        <v>90000</v>
      </c>
      <c r="N39" s="9">
        <f>VLOOKUP($C$37,данные!$A:$N,14,0)</f>
        <v>90000</v>
      </c>
    </row>
    <row r="40" spans="2:14" x14ac:dyDescent="0.3">
      <c r="B40" s="9" t="str">
        <f>VLOOKUP($C$37,данные!$A:$N,2,0)</f>
        <v>Расход1</v>
      </c>
      <c r="C40" s="9">
        <f>VLOOKUP($C$37,данные!$A:$N,3,0)</f>
        <v>90000</v>
      </c>
      <c r="D40" s="9">
        <f>VLOOKUP($C$37,данные!$A:$N,4,0)</f>
        <v>90000</v>
      </c>
      <c r="E40" s="9">
        <f>VLOOKUP($C$37,данные!$A:$N,5,0)</f>
        <v>90000</v>
      </c>
      <c r="F40" s="9">
        <f>VLOOKUP($C$37,данные!$A:$N,6,0)</f>
        <v>90000</v>
      </c>
      <c r="G40" s="9">
        <f>VLOOKUP($C$37,данные!$A:$N,7,0)</f>
        <v>90000</v>
      </c>
      <c r="H40" s="9">
        <f>VLOOKUP($C$37,данные!$A:$N,8,0)</f>
        <v>90000</v>
      </c>
      <c r="I40" s="9">
        <f>VLOOKUP($C$37,данные!$A:$N,9,0)</f>
        <v>90000</v>
      </c>
      <c r="J40" s="9">
        <f>VLOOKUP($C$37,данные!$A:$N,10,0)</f>
        <v>90000</v>
      </c>
      <c r="K40" s="9">
        <f>VLOOKUP($C$37,данные!$A:$N,11,0)</f>
        <v>90000</v>
      </c>
      <c r="L40" s="9">
        <f>VLOOKUP($C$37,данные!$A:$N,12,0)</f>
        <v>90000</v>
      </c>
      <c r="M40" s="9">
        <f>VLOOKUP($C$37,данные!$A:$N,13,0)</f>
        <v>90000</v>
      </c>
      <c r="N40" s="9">
        <f>VLOOKUP($C$37,данные!$A:$N,14,0)</f>
        <v>90000</v>
      </c>
    </row>
    <row r="41" spans="2:14" x14ac:dyDescent="0.3">
      <c r="B41" s="9" t="str">
        <f>VLOOKUP($C$37,данные!$A:$N,2,0)</f>
        <v>Расход1</v>
      </c>
      <c r="C41" s="9">
        <f>VLOOKUP($C$37,данные!$A:$N,3,0)</f>
        <v>90000</v>
      </c>
      <c r="D41" s="9">
        <f>VLOOKUP($C$37,данные!$A:$N,4,0)</f>
        <v>90000</v>
      </c>
      <c r="E41" s="9">
        <f>VLOOKUP($C$37,данные!$A:$N,5,0)</f>
        <v>90000</v>
      </c>
      <c r="F41" s="9">
        <f>VLOOKUP($C$37,данные!$A:$N,6,0)</f>
        <v>90000</v>
      </c>
      <c r="G41" s="9">
        <f>VLOOKUP($C$37,данные!$A:$N,7,0)</f>
        <v>90000</v>
      </c>
      <c r="H41" s="9">
        <f>VLOOKUP($C$37,данные!$A:$N,8,0)</f>
        <v>90000</v>
      </c>
      <c r="I41" s="9">
        <f>VLOOKUP($C$37,данные!$A:$N,9,0)</f>
        <v>90000</v>
      </c>
      <c r="J41" s="9">
        <f>VLOOKUP($C$37,данные!$A:$N,10,0)</f>
        <v>90000</v>
      </c>
      <c r="K41" s="9">
        <f>VLOOKUP($C$37,данные!$A:$N,11,0)</f>
        <v>90000</v>
      </c>
      <c r="L41" s="9">
        <f>VLOOKUP($C$37,данные!$A:$N,12,0)</f>
        <v>90000</v>
      </c>
      <c r="M41" s="9">
        <f>VLOOKUP($C$37,данные!$A:$N,13,0)</f>
        <v>90000</v>
      </c>
      <c r="N41" s="9">
        <f>VLOOKUP($C$37,данные!$A:$N,14,0)</f>
        <v>90000</v>
      </c>
    </row>
    <row r="42" spans="2:14" x14ac:dyDescent="0.3">
      <c r="B42" s="9" t="str">
        <f>VLOOKUP($C$37,данные!$A:$N,2,0)</f>
        <v>Расход1</v>
      </c>
      <c r="C42" s="9">
        <f>VLOOKUP($C$37,данные!$A:$N,3,0)</f>
        <v>90000</v>
      </c>
      <c r="D42" s="9">
        <f>VLOOKUP($C$37,данные!$A:$N,4,0)</f>
        <v>90000</v>
      </c>
      <c r="E42" s="9">
        <f>VLOOKUP($C$37,данные!$A:$N,5,0)</f>
        <v>90000</v>
      </c>
      <c r="F42" s="9">
        <f>VLOOKUP($C$37,данные!$A:$N,6,0)</f>
        <v>90000</v>
      </c>
      <c r="G42" s="9">
        <f>VLOOKUP($C$37,данные!$A:$N,7,0)</f>
        <v>90000</v>
      </c>
      <c r="H42" s="9">
        <f>VLOOKUP($C$37,данные!$A:$N,8,0)</f>
        <v>90000</v>
      </c>
      <c r="I42" s="9">
        <f>VLOOKUP($C$37,данные!$A:$N,9,0)</f>
        <v>90000</v>
      </c>
      <c r="J42" s="9">
        <f>VLOOKUP($C$37,данные!$A:$N,10,0)</f>
        <v>90000</v>
      </c>
      <c r="K42" s="9">
        <f>VLOOKUP($C$37,данные!$A:$N,11,0)</f>
        <v>90000</v>
      </c>
      <c r="L42" s="9">
        <f>VLOOKUP($C$37,данные!$A:$N,12,0)</f>
        <v>90000</v>
      </c>
      <c r="M42" s="9">
        <f>VLOOKUP($C$37,данные!$A:$N,13,0)</f>
        <v>90000</v>
      </c>
      <c r="N42" s="9">
        <f>VLOOKUP($C$37,данные!$A:$N,14,0)</f>
        <v>90000</v>
      </c>
    </row>
    <row r="43" spans="2:14" x14ac:dyDescent="0.3">
      <c r="B43" s="9" t="str">
        <f>VLOOKUP($C$37,данные!$A:$N,2,0)</f>
        <v>Расход1</v>
      </c>
      <c r="C43" s="9">
        <f>VLOOKUP($C$37,данные!$A:$N,3,0)</f>
        <v>90000</v>
      </c>
      <c r="D43" s="9">
        <f>VLOOKUP($C$37,данные!$A:$N,4,0)</f>
        <v>90000</v>
      </c>
      <c r="E43" s="9">
        <f>VLOOKUP($C$37,данные!$A:$N,5,0)</f>
        <v>90000</v>
      </c>
      <c r="F43" s="9">
        <f>VLOOKUP($C$37,данные!$A:$N,6,0)</f>
        <v>90000</v>
      </c>
      <c r="G43" s="9">
        <f>VLOOKUP($C$37,данные!$A:$N,7,0)</f>
        <v>90000</v>
      </c>
      <c r="H43" s="9">
        <f>VLOOKUP($C$37,данные!$A:$N,8,0)</f>
        <v>90000</v>
      </c>
      <c r="I43" s="9">
        <f>VLOOKUP($C$37,данные!$A:$N,9,0)</f>
        <v>90000</v>
      </c>
      <c r="J43" s="9">
        <f>VLOOKUP($C$37,данные!$A:$N,10,0)</f>
        <v>90000</v>
      </c>
      <c r="K43" s="9">
        <f>VLOOKUP($C$37,данные!$A:$N,11,0)</f>
        <v>90000</v>
      </c>
      <c r="L43" s="9">
        <f>VLOOKUP($C$37,данные!$A:$N,12,0)</f>
        <v>90000</v>
      </c>
      <c r="M43" s="9">
        <f>VLOOKUP($C$37,данные!$A:$N,13,0)</f>
        <v>90000</v>
      </c>
      <c r="N43" s="9">
        <f>VLOOKUP($C$37,данные!$A:$N,14,0)</f>
        <v>90000</v>
      </c>
    </row>
    <row r="44" spans="2:14" x14ac:dyDescent="0.3">
      <c r="B44" s="9" t="str">
        <f>VLOOKUP($C$37,данные!$A:$N,2,0)</f>
        <v>Расход1</v>
      </c>
      <c r="C44" s="9">
        <f>VLOOKUP($C$37,данные!$A:$N,3,0)</f>
        <v>90000</v>
      </c>
      <c r="D44" s="9">
        <f>VLOOKUP($C$37,данные!$A:$N,4,0)</f>
        <v>90000</v>
      </c>
      <c r="E44" s="9">
        <f>VLOOKUP($C$37,данные!$A:$N,5,0)</f>
        <v>90000</v>
      </c>
      <c r="F44" s="9">
        <f>VLOOKUP($C$37,данные!$A:$N,6,0)</f>
        <v>90000</v>
      </c>
      <c r="G44" s="9">
        <f>VLOOKUP($C$37,данные!$A:$N,7,0)</f>
        <v>90000</v>
      </c>
      <c r="H44" s="9">
        <f>VLOOKUP($C$37,данные!$A:$N,8,0)</f>
        <v>90000</v>
      </c>
      <c r="I44" s="9">
        <f>VLOOKUP($C$37,данные!$A:$N,9,0)</f>
        <v>90000</v>
      </c>
      <c r="J44" s="9">
        <f>VLOOKUP($C$37,данные!$A:$N,10,0)</f>
        <v>90000</v>
      </c>
      <c r="K44" s="9">
        <f>VLOOKUP($C$37,данные!$A:$N,11,0)</f>
        <v>90000</v>
      </c>
      <c r="L44" s="9">
        <f>VLOOKUP($C$37,данные!$A:$N,12,0)</f>
        <v>90000</v>
      </c>
      <c r="M44" s="9">
        <f>VLOOKUP($C$37,данные!$A:$N,13,0)</f>
        <v>90000</v>
      </c>
      <c r="N44" s="9">
        <f>VLOOKUP($C$37,данные!$A:$N,14,0)</f>
        <v>90000</v>
      </c>
    </row>
    <row r="45" spans="2:14" x14ac:dyDescent="0.3">
      <c r="B45" s="9" t="str">
        <f>VLOOKUP($C$37,данные!$A:$N,2,0)</f>
        <v>Расход1</v>
      </c>
      <c r="C45" s="9">
        <f>VLOOKUP($C$37,данные!$A:$N,3,0)</f>
        <v>90000</v>
      </c>
      <c r="D45" s="9">
        <f>VLOOKUP($C$37,данные!$A:$N,4,0)</f>
        <v>90000</v>
      </c>
      <c r="E45" s="9">
        <f>VLOOKUP($C$37,данные!$A:$N,5,0)</f>
        <v>90000</v>
      </c>
      <c r="F45" s="9">
        <f>VLOOKUP($C$37,данные!$A:$N,6,0)</f>
        <v>90000</v>
      </c>
      <c r="G45" s="9">
        <f>VLOOKUP($C$37,данные!$A:$N,7,0)</f>
        <v>90000</v>
      </c>
      <c r="H45" s="9">
        <f>VLOOKUP($C$37,данные!$A:$N,8,0)</f>
        <v>90000</v>
      </c>
      <c r="I45" s="9">
        <f>VLOOKUP($C$37,данные!$A:$N,9,0)</f>
        <v>90000</v>
      </c>
      <c r="J45" s="9">
        <f>VLOOKUP($C$37,данные!$A:$N,10,0)</f>
        <v>90000</v>
      </c>
      <c r="K45" s="9">
        <f>VLOOKUP($C$37,данные!$A:$N,11,0)</f>
        <v>90000</v>
      </c>
      <c r="L45" s="9">
        <f>VLOOKUP($C$37,данные!$A:$N,12,0)</f>
        <v>90000</v>
      </c>
      <c r="M45" s="9">
        <f>VLOOKUP($C$37,данные!$A:$N,13,0)</f>
        <v>90000</v>
      </c>
      <c r="N45" s="9">
        <f>VLOOKUP($C$37,данные!$A:$N,14,0)</f>
        <v>90000</v>
      </c>
    </row>
    <row r="46" spans="2:14" x14ac:dyDescent="0.3">
      <c r="B46" s="9" t="str">
        <f>VLOOKUP($C$37,данные!$A:$N,2,0)</f>
        <v>Расход1</v>
      </c>
      <c r="C46" s="9">
        <f>VLOOKUP($C$37,данные!$A:$N,3,0)</f>
        <v>90000</v>
      </c>
      <c r="D46" s="9">
        <f>VLOOKUP($C$37,данные!$A:$N,4,0)</f>
        <v>90000</v>
      </c>
      <c r="E46" s="9">
        <f>VLOOKUP($C$37,данные!$A:$N,5,0)</f>
        <v>90000</v>
      </c>
      <c r="F46" s="9">
        <f>VLOOKUP($C$37,данные!$A:$N,6,0)</f>
        <v>90000</v>
      </c>
      <c r="G46" s="9">
        <f>VLOOKUP($C$37,данные!$A:$N,7,0)</f>
        <v>90000</v>
      </c>
      <c r="H46" s="9">
        <f>VLOOKUP($C$37,данные!$A:$N,8,0)</f>
        <v>90000</v>
      </c>
      <c r="I46" s="9">
        <f>VLOOKUP($C$37,данные!$A:$N,9,0)</f>
        <v>90000</v>
      </c>
      <c r="J46" s="9">
        <f>VLOOKUP($C$37,данные!$A:$N,10,0)</f>
        <v>90000</v>
      </c>
      <c r="K46" s="9">
        <f>VLOOKUP($C$37,данные!$A:$N,11,0)</f>
        <v>90000</v>
      </c>
      <c r="L46" s="9">
        <f>VLOOKUP($C$37,данные!$A:$N,12,0)</f>
        <v>90000</v>
      </c>
      <c r="M46" s="9">
        <f>VLOOKUP($C$37,данные!$A:$N,13,0)</f>
        <v>90000</v>
      </c>
      <c r="N46" s="9">
        <f>VLOOKUP($C$37,данные!$A:$N,14,0)</f>
        <v>90000</v>
      </c>
    </row>
    <row r="47" spans="2:14" x14ac:dyDescent="0.3">
      <c r="B47" s="9" t="str">
        <f>VLOOKUP($C$37,данные!$A:$N,2,0)</f>
        <v>Расход1</v>
      </c>
      <c r="C47" s="9">
        <f>VLOOKUP($C$37,данные!$A:$N,3,0)</f>
        <v>90000</v>
      </c>
      <c r="D47" s="9">
        <f>VLOOKUP($C$37,данные!$A:$N,4,0)</f>
        <v>90000</v>
      </c>
      <c r="E47" s="9">
        <f>VLOOKUP($C$37,данные!$A:$N,5,0)</f>
        <v>90000</v>
      </c>
      <c r="F47" s="9">
        <f>VLOOKUP($C$37,данные!$A:$N,6,0)</f>
        <v>90000</v>
      </c>
      <c r="G47" s="9">
        <f>VLOOKUP($C$37,данные!$A:$N,7,0)</f>
        <v>90000</v>
      </c>
      <c r="H47" s="9">
        <f>VLOOKUP($C$37,данные!$A:$N,8,0)</f>
        <v>90000</v>
      </c>
      <c r="I47" s="9">
        <f>VLOOKUP($C$37,данные!$A:$N,9,0)</f>
        <v>90000</v>
      </c>
      <c r="J47" s="9">
        <f>VLOOKUP($C$37,данные!$A:$N,10,0)</f>
        <v>90000</v>
      </c>
      <c r="K47" s="9">
        <f>VLOOKUP($C$37,данные!$A:$N,11,0)</f>
        <v>90000</v>
      </c>
      <c r="L47" s="9">
        <f>VLOOKUP($C$37,данные!$A:$N,12,0)</f>
        <v>90000</v>
      </c>
      <c r="M47" s="9">
        <f>VLOOKUP($C$37,данные!$A:$N,13,0)</f>
        <v>90000</v>
      </c>
      <c r="N47" s="9">
        <f>VLOOKUP($C$37,данные!$A:$N,14,0)</f>
        <v>90000</v>
      </c>
    </row>
    <row r="48" spans="2:14" x14ac:dyDescent="0.3">
      <c r="B48" s="9" t="str">
        <f>VLOOKUP($C$37,данные!$A:$N,2,0)</f>
        <v>Расход1</v>
      </c>
      <c r="C48" s="9">
        <f>VLOOKUP($C$37,данные!$A:$N,3,0)</f>
        <v>90000</v>
      </c>
      <c r="D48" s="9">
        <f>VLOOKUP($C$37,данные!$A:$N,4,0)</f>
        <v>90000</v>
      </c>
      <c r="E48" s="9">
        <f>VLOOKUP($C$37,данные!$A:$N,5,0)</f>
        <v>90000</v>
      </c>
      <c r="F48" s="9">
        <f>VLOOKUP($C$37,данные!$A:$N,6,0)</f>
        <v>90000</v>
      </c>
      <c r="G48" s="9">
        <f>VLOOKUP($C$37,данные!$A:$N,7,0)</f>
        <v>90000</v>
      </c>
      <c r="H48" s="9">
        <f>VLOOKUP($C$37,данные!$A:$N,8,0)</f>
        <v>90000</v>
      </c>
      <c r="I48" s="9">
        <f>VLOOKUP($C$37,данные!$A:$N,9,0)</f>
        <v>90000</v>
      </c>
      <c r="J48" s="9">
        <f>VLOOKUP($C$37,данные!$A:$N,10,0)</f>
        <v>90000</v>
      </c>
      <c r="K48" s="9">
        <f>VLOOKUP($C$37,данные!$A:$N,11,0)</f>
        <v>90000</v>
      </c>
      <c r="L48" s="9">
        <f>VLOOKUP($C$37,данные!$A:$N,12,0)</f>
        <v>90000</v>
      </c>
      <c r="M48" s="9">
        <f>VLOOKUP($C$37,данные!$A:$N,13,0)</f>
        <v>90000</v>
      </c>
      <c r="N48" s="9">
        <f>VLOOKUP($C$37,данные!$A:$N,14,0)</f>
        <v>90000</v>
      </c>
    </row>
    <row r="49" spans="2:14" x14ac:dyDescent="0.3">
      <c r="B49" s="9" t="str">
        <f>VLOOKUP($C$37,данные!$A:$N,2,0)</f>
        <v>Расход1</v>
      </c>
      <c r="C49" s="9">
        <f>VLOOKUP($C$37,данные!$A:$N,3,0)</f>
        <v>90000</v>
      </c>
      <c r="D49" s="9">
        <f>VLOOKUP($C$37,данные!$A:$N,4,0)</f>
        <v>90000</v>
      </c>
      <c r="E49" s="9">
        <f>VLOOKUP($C$37,данные!$A:$N,5,0)</f>
        <v>90000</v>
      </c>
      <c r="F49" s="9">
        <f>VLOOKUP($C$37,данные!$A:$N,6,0)</f>
        <v>90000</v>
      </c>
      <c r="G49" s="9">
        <f>VLOOKUP($C$37,данные!$A:$N,7,0)</f>
        <v>90000</v>
      </c>
      <c r="H49" s="9">
        <f>VLOOKUP($C$37,данные!$A:$N,8,0)</f>
        <v>90000</v>
      </c>
      <c r="I49" s="9">
        <f>VLOOKUP($C$37,данные!$A:$N,9,0)</f>
        <v>90000</v>
      </c>
      <c r="J49" s="9">
        <f>VLOOKUP($C$37,данные!$A:$N,10,0)</f>
        <v>90000</v>
      </c>
      <c r="K49" s="9">
        <f>VLOOKUP($C$37,данные!$A:$N,11,0)</f>
        <v>90000</v>
      </c>
      <c r="L49" s="9">
        <f>VLOOKUP($C$37,данные!$A:$N,12,0)</f>
        <v>90000</v>
      </c>
      <c r="M49" s="9">
        <f>VLOOKUP($C$37,данные!$A:$N,13,0)</f>
        <v>90000</v>
      </c>
      <c r="N49" s="9">
        <f>VLOOKUP($C$37,данные!$A:$N,14,0)</f>
        <v>90000</v>
      </c>
    </row>
    <row r="50" spans="2:14" x14ac:dyDescent="0.3">
      <c r="B50" s="9" t="str">
        <f>VLOOKUP($C$37,данные!$A:$N,2,0)</f>
        <v>Расход1</v>
      </c>
      <c r="C50" s="9">
        <f>VLOOKUP($C$37,данные!$A:$N,3,0)</f>
        <v>90000</v>
      </c>
      <c r="D50" s="9">
        <f>VLOOKUP($C$37,данные!$A:$N,4,0)</f>
        <v>90000</v>
      </c>
      <c r="E50" s="9">
        <f>VLOOKUP($C$37,данные!$A:$N,5,0)</f>
        <v>90000</v>
      </c>
      <c r="F50" s="9">
        <f>VLOOKUP($C$37,данные!$A:$N,6,0)</f>
        <v>90000</v>
      </c>
      <c r="G50" s="9">
        <f>VLOOKUP($C$37,данные!$A:$N,7,0)</f>
        <v>90000</v>
      </c>
      <c r="H50" s="9">
        <f>VLOOKUP($C$37,данные!$A:$N,8,0)</f>
        <v>90000</v>
      </c>
      <c r="I50" s="9">
        <f>VLOOKUP($C$37,данные!$A:$N,9,0)</f>
        <v>90000</v>
      </c>
      <c r="J50" s="9">
        <f>VLOOKUP($C$37,данные!$A:$N,10,0)</f>
        <v>90000</v>
      </c>
      <c r="K50" s="9">
        <f>VLOOKUP($C$37,данные!$A:$N,11,0)</f>
        <v>90000</v>
      </c>
      <c r="L50" s="9">
        <f>VLOOKUP($C$37,данные!$A:$N,12,0)</f>
        <v>90000</v>
      </c>
      <c r="M50" s="9">
        <f>VLOOKUP($C$37,данные!$A:$N,13,0)</f>
        <v>90000</v>
      </c>
      <c r="N50" s="9">
        <f>VLOOKUP($C$37,данные!$A:$N,14,0)</f>
        <v>90000</v>
      </c>
    </row>
    <row r="51" spans="2:14" x14ac:dyDescent="0.3">
      <c r="B51" s="9" t="str">
        <f>VLOOKUP($C$37,данные!$A:$N,2,0)</f>
        <v>Расход1</v>
      </c>
      <c r="C51" s="9">
        <f>VLOOKUP($C$37,данные!$A:$N,3,0)</f>
        <v>90000</v>
      </c>
      <c r="D51" s="9">
        <f>VLOOKUP($C$37,данные!$A:$N,4,0)</f>
        <v>90000</v>
      </c>
      <c r="E51" s="9">
        <f>VLOOKUP($C$37,данные!$A:$N,5,0)</f>
        <v>90000</v>
      </c>
      <c r="F51" s="9">
        <f>VLOOKUP($C$37,данные!$A:$N,6,0)</f>
        <v>90000</v>
      </c>
      <c r="G51" s="9">
        <f>VLOOKUP($C$37,данные!$A:$N,7,0)</f>
        <v>90000</v>
      </c>
      <c r="H51" s="9">
        <f>VLOOKUP($C$37,данные!$A:$N,8,0)</f>
        <v>90000</v>
      </c>
      <c r="I51" s="9">
        <f>VLOOKUP($C$37,данные!$A:$N,9,0)</f>
        <v>90000</v>
      </c>
      <c r="J51" s="9">
        <f>VLOOKUP($C$37,данные!$A:$N,10,0)</f>
        <v>90000</v>
      </c>
      <c r="K51" s="9">
        <f>VLOOKUP($C$37,данные!$A:$N,11,0)</f>
        <v>90000</v>
      </c>
      <c r="L51" s="9">
        <f>VLOOKUP($C$37,данные!$A:$N,12,0)</f>
        <v>90000</v>
      </c>
      <c r="M51" s="9">
        <f>VLOOKUP($C$37,данные!$A:$N,13,0)</f>
        <v>90000</v>
      </c>
      <c r="N51" s="9">
        <f>VLOOKUP($C$37,данные!$A:$N,14,0)</f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ZXC</vt:lpstr>
      <vt:lpstr>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AcerPC</dc:creator>
  <cp:lastModifiedBy>ZXC</cp:lastModifiedBy>
  <dcterms:created xsi:type="dcterms:W3CDTF">2015-01-14T08:20:47Z</dcterms:created>
  <dcterms:modified xsi:type="dcterms:W3CDTF">2015-01-14T09:33:27Z</dcterms:modified>
</cp:coreProperties>
</file>