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0" yWindow="-120" windowWidth="13275" windowHeight="11400"/>
  </bookViews>
  <sheets>
    <sheet name="Технология" sheetId="13" r:id="rId1"/>
    <sheet name="Лист1" sheetId="14" r:id="rId2"/>
  </sheets>
  <definedNames>
    <definedName name="Аккумулятор" localSheetId="1">#REF!</definedName>
    <definedName name="Аккумулятор" localSheetId="0">#REF!</definedName>
    <definedName name="Аккумулятор">#REF!</definedName>
    <definedName name="Бочонок" localSheetId="1">#REF!</definedName>
    <definedName name="Бочонок" localSheetId="0">#REF!</definedName>
    <definedName name="Бочонок">#REF!</definedName>
    <definedName name="БРП" localSheetId="1">#REF!</definedName>
    <definedName name="БРП" localSheetId="0">#REF!</definedName>
    <definedName name="БРП">#REF!</definedName>
    <definedName name="ГОСТ" localSheetId="1">OFFSET(#REF!,,MATCH(#REF!,#REF!,0)-1,COUNTA(OFFSET(#REF!,,MATCH(#REF!,#REF!,0)-1,1000)))</definedName>
    <definedName name="ГОСТ" localSheetId="0">OFFSET(#REF!,,MATCH(Технология!$A1,#REF!,0)-1,COUNTA(OFFSET(#REF!,,MATCH(Технология!$A1,#REF!,0)-1,1000)))</definedName>
    <definedName name="ГОСТ">OFFSET(#REF!,,MATCH(#REF!,#REF!,0)-1,COUNTA(OFFSET(#REF!,,MATCH(#REF!,#REF!,0)-1,1000)))</definedName>
    <definedName name="Заглушка" localSheetId="1">#REF!</definedName>
    <definedName name="Заглушка" localSheetId="0">#REF!</definedName>
    <definedName name="Заглушка">#REF!</definedName>
    <definedName name="Извещатель" localSheetId="1">#REF!</definedName>
    <definedName name="Извещатель" localSheetId="0">#REF!</definedName>
    <definedName name="Извещатель">#REF!</definedName>
    <definedName name="Муфта" localSheetId="1">#REF!</definedName>
    <definedName name="Муфта" localSheetId="0">#REF!</definedName>
    <definedName name="Муфта">#REF!</definedName>
    <definedName name="Оповещатель" localSheetId="1">#REF!</definedName>
    <definedName name="Оповещатель" localSheetId="0">#REF!</definedName>
    <definedName name="Оповещатель">#REF!</definedName>
    <definedName name="Отвод" localSheetId="1">#REF!</definedName>
    <definedName name="Отвод" localSheetId="0">#REF!</definedName>
    <definedName name="Отвод">#REF!</definedName>
    <definedName name="Переход" localSheetId="1">#REF!</definedName>
    <definedName name="Переход" localSheetId="0">#REF!</definedName>
    <definedName name="Переход">#REF!</definedName>
    <definedName name="Прибор_Болид" localSheetId="1">#REF!</definedName>
    <definedName name="Прибор_Болид" localSheetId="0">#REF!</definedName>
    <definedName name="Прибор_Болид">#REF!</definedName>
    <definedName name="Прибор_Свит" localSheetId="1">#REF!</definedName>
    <definedName name="Прибор_Свит" localSheetId="0">#REF!</definedName>
    <definedName name="Прибор_Свит">#REF!</definedName>
    <definedName name="Резьба" localSheetId="1">#REF!</definedName>
    <definedName name="Резьба" localSheetId="0">#REF!</definedName>
    <definedName name="Резьба">#REF!</definedName>
    <definedName name="Сгон" localSheetId="1">#REF!</definedName>
    <definedName name="Сгон" localSheetId="0">#REF!</definedName>
    <definedName name="Сгон">#REF!</definedName>
    <definedName name="Спринклер" localSheetId="1">#REF!</definedName>
    <definedName name="Спринклер" localSheetId="0">#REF!</definedName>
    <definedName name="Спринклер">#REF!</definedName>
    <definedName name="Тройник" localSheetId="1">#REF!</definedName>
    <definedName name="Тройник" localSheetId="0">#REF!</definedName>
    <definedName name="Тройник">#REF!</definedName>
    <definedName name="Труба" localSheetId="1">#REF!</definedName>
    <definedName name="Труба" localSheetId="0">#REF!</definedName>
    <definedName name="Труба">#REF!</definedName>
    <definedName name="Фланец" localSheetId="1">#REF!</definedName>
    <definedName name="Фланец" localSheetId="0">#REF!</definedName>
    <definedName name="Фланец">#REF!</definedName>
    <definedName name="Хомут" localSheetId="1">#REF!</definedName>
    <definedName name="Хомут" localSheetId="0">#REF!</definedName>
    <definedName name="Хомут">#REF!</definedName>
  </definedNames>
  <calcPr calcId="144525"/>
</workbook>
</file>

<file path=xl/calcChain.xml><?xml version="1.0" encoding="utf-8"?>
<calcChain xmlns="http://schemas.openxmlformats.org/spreadsheetml/2006/main">
  <c r="F4" i="13" l="1"/>
  <c r="G8" i="13"/>
  <c r="G9" i="13" s="1"/>
  <c r="G10" i="13"/>
  <c r="G11" i="13" s="1"/>
  <c r="G12" i="13" s="1"/>
  <c r="G13" i="13" s="1"/>
  <c r="G14" i="13" s="1"/>
  <c r="G15" i="13" s="1"/>
  <c r="G16" i="13" s="1"/>
  <c r="G17" i="13" s="1"/>
  <c r="G18" i="13" s="1"/>
  <c r="G19" i="13" s="1"/>
  <c r="G20" i="13" s="1"/>
  <c r="G21" i="13" s="1"/>
  <c r="G22" i="13" s="1"/>
  <c r="G23" i="13" s="1"/>
  <c r="G24" i="13" s="1"/>
  <c r="G25" i="13" s="1"/>
  <c r="G26" i="13" s="1"/>
  <c r="G27" i="13" s="1"/>
  <c r="G28" i="13" s="1"/>
  <c r="G29" i="13" s="1"/>
  <c r="G30" i="13" s="1"/>
  <c r="G31" i="13" s="1"/>
  <c r="G32" i="13" s="1"/>
  <c r="G33" i="13" s="1"/>
  <c r="G34" i="13" s="1"/>
  <c r="G35" i="13" s="1"/>
  <c r="G36" i="13" s="1"/>
  <c r="G37" i="13" s="1"/>
  <c r="G38" i="13" s="1"/>
  <c r="G4" i="13"/>
  <c r="G5" i="13" s="1"/>
  <c r="G6" i="13" s="1"/>
  <c r="G7" i="13" s="1"/>
  <c r="G4" i="14"/>
  <c r="F4" i="14"/>
  <c r="F5" i="14" s="1"/>
  <c r="E4" i="13" l="1"/>
  <c r="D4" i="13"/>
  <c r="F5" i="13" s="1"/>
  <c r="F6" i="14"/>
  <c r="F7" i="14" s="1"/>
  <c r="F8" i="14" s="1"/>
  <c r="G6" i="14"/>
  <c r="G5" i="14"/>
  <c r="E5" i="13" l="1"/>
  <c r="D5" i="13"/>
  <c r="F6" i="13" s="1"/>
  <c r="G7" i="14"/>
  <c r="G8" i="14"/>
  <c r="F9" i="14"/>
  <c r="G9" i="14"/>
  <c r="E6" i="13" l="1"/>
  <c r="D6" i="13"/>
  <c r="F7" i="13" s="1"/>
  <c r="F10" i="14"/>
  <c r="G10" i="14"/>
  <c r="E7" i="13" l="1"/>
  <c r="D7" i="13"/>
  <c r="F8" i="13" s="1"/>
  <c r="F11" i="14"/>
  <c r="G11" i="14"/>
  <c r="E8" i="13" l="1"/>
  <c r="D8" i="13"/>
  <c r="F9" i="13" s="1"/>
  <c r="F12" i="14"/>
  <c r="G12" i="14"/>
  <c r="E9" i="13" l="1"/>
  <c r="D9" i="13"/>
  <c r="F10" i="13" s="1"/>
  <c r="E10" i="13" l="1"/>
  <c r="D10" i="13"/>
  <c r="F11" i="13" s="1"/>
  <c r="D11" i="13" l="1"/>
  <c r="F12" i="13" s="1"/>
  <c r="E11" i="13"/>
  <c r="D12" i="13" l="1"/>
  <c r="F13" i="13" s="1"/>
  <c r="E12" i="13"/>
  <c r="E13" i="13" l="1"/>
  <c r="D13" i="13"/>
  <c r="F14" i="13" s="1"/>
  <c r="D14" i="13" l="1"/>
  <c r="F15" i="13" s="1"/>
  <c r="E14" i="13"/>
  <c r="E15" i="13" l="1"/>
  <c r="D15" i="13"/>
  <c r="F16" i="13" s="1"/>
  <c r="E16" i="13" l="1"/>
  <c r="D16" i="13"/>
  <c r="F17" i="13" s="1"/>
  <c r="E17" i="13" l="1"/>
  <c r="D17" i="13"/>
  <c r="F18" i="13" s="1"/>
  <c r="D18" i="13" l="1"/>
  <c r="F19" i="13" s="1"/>
  <c r="E18" i="13"/>
  <c r="E19" i="13" l="1"/>
  <c r="D19" i="13"/>
  <c r="F20" i="13" s="1"/>
  <c r="D20" i="13" l="1"/>
  <c r="F21" i="13" s="1"/>
  <c r="E20" i="13"/>
  <c r="E21" i="13" l="1"/>
  <c r="D21" i="13"/>
  <c r="F22" i="13" s="1"/>
  <c r="D22" i="13" l="1"/>
  <c r="F23" i="13" s="1"/>
  <c r="E22" i="13"/>
  <c r="E23" i="13" l="1"/>
  <c r="D23" i="13"/>
  <c r="F24" i="13" s="1"/>
  <c r="E24" i="13" l="1"/>
  <c r="D24" i="13"/>
  <c r="F25" i="13" s="1"/>
  <c r="E25" i="13" l="1"/>
  <c r="D25" i="13"/>
  <c r="F26" i="13" s="1"/>
  <c r="E26" i="13" l="1"/>
  <c r="D26" i="13"/>
  <c r="F27" i="13" s="1"/>
  <c r="E27" i="13" l="1"/>
  <c r="D27" i="13"/>
  <c r="F28" i="13" s="1"/>
  <c r="D28" i="13" l="1"/>
  <c r="F29" i="13" s="1"/>
  <c r="E28" i="13"/>
  <c r="D29" i="13" l="1"/>
  <c r="F30" i="13" s="1"/>
  <c r="E29" i="13"/>
  <c r="D30" i="13" l="1"/>
  <c r="F31" i="13" s="1"/>
  <c r="E30" i="13"/>
  <c r="D31" i="13" l="1"/>
  <c r="F32" i="13" s="1"/>
  <c r="E31" i="13"/>
  <c r="D32" i="13" l="1"/>
  <c r="F33" i="13" s="1"/>
  <c r="E32" i="13"/>
  <c r="D33" i="13" l="1"/>
  <c r="F34" i="13" s="1"/>
  <c r="E33" i="13"/>
  <c r="D34" i="13" l="1"/>
  <c r="F35" i="13" s="1"/>
  <c r="E34" i="13"/>
  <c r="D35" i="13" l="1"/>
  <c r="F36" i="13" s="1"/>
  <c r="E35" i="13"/>
  <c r="E36" i="13" l="1"/>
  <c r="D36" i="13"/>
  <c r="F37" i="13" l="1"/>
  <c r="D37" i="13" l="1"/>
  <c r="F38" i="13" s="1"/>
  <c r="E37" i="13"/>
  <c r="D38" i="13" l="1"/>
  <c r="E38" i="13"/>
</calcChain>
</file>

<file path=xl/sharedStrings.xml><?xml version="1.0" encoding="utf-8"?>
<sst xmlns="http://schemas.openxmlformats.org/spreadsheetml/2006/main" count="75" uniqueCount="38">
  <si>
    <t>Название</t>
  </si>
  <si>
    <t>Кол-во</t>
  </si>
  <si>
    <t>Оросительная сеть</t>
  </si>
  <si>
    <t>кол-во</t>
  </si>
  <si>
    <t>Всего</t>
  </si>
  <si>
    <t>Кол-во фитингов</t>
  </si>
  <si>
    <t>Размер</t>
  </si>
  <si>
    <t>Шкаф</t>
  </si>
  <si>
    <t>Коплектация</t>
  </si>
  <si>
    <t>кол-во фитингов</t>
  </si>
  <si>
    <t>Тройник</t>
  </si>
  <si>
    <t>Отвод</t>
  </si>
  <si>
    <t>Назв.</t>
  </si>
  <si>
    <t>Оборудоание</t>
  </si>
  <si>
    <t>Итого</t>
  </si>
  <si>
    <t>Резьба</t>
  </si>
  <si>
    <t>Опуск</t>
  </si>
  <si>
    <t>Кран</t>
  </si>
  <si>
    <t>Гайка</t>
  </si>
  <si>
    <t>Рукав</t>
  </si>
  <si>
    <t>Ствол</t>
  </si>
  <si>
    <t>Диафрагма</t>
  </si>
  <si>
    <t>Фланец</t>
  </si>
  <si>
    <t>Задвижка</t>
  </si>
  <si>
    <t>Шпилька</t>
  </si>
  <si>
    <t>Шайба</t>
  </si>
  <si>
    <t>ду 50</t>
  </si>
  <si>
    <t>ду100</t>
  </si>
  <si>
    <t>ду150</t>
  </si>
  <si>
    <t>ду200</t>
  </si>
  <si>
    <t>НОМЕР СТРОКИ</t>
  </si>
  <si>
    <t>КОЛ-ВО</t>
  </si>
  <si>
    <t>Задвижка2</t>
  </si>
  <si>
    <t>Задвижка3</t>
  </si>
  <si>
    <t>задвижка3</t>
  </si>
  <si>
    <t>ду50</t>
  </si>
  <si>
    <t>ду65</t>
  </si>
  <si>
    <t>Общее кол-во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</si>
</sst>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General;"/>
  </numFmts>
  <fonts count="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name val="Arial"/>
      <family val="2"/>
    </font>
    <font>
      <sz val="11"/>
      <color theme="7" tint="0.5999938962981048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0" xfId="0" applyNumberFormat="1" applyProtection="1">
      <protection locked="0" hidden="1"/>
    </xf>
    <xf numFmtId="0" fontId="0" fillId="5" borderId="1" xfId="0" applyNumberFormat="1" applyFont="1" applyFill="1" applyBorder="1" applyAlignment="1" applyProtection="1">
      <alignment horizontal="center" vertical="distributed" wrapText="1"/>
      <protection hidden="1"/>
    </xf>
    <xf numFmtId="0" fontId="1" fillId="6" borderId="1" xfId="0" applyNumberFormat="1" applyFont="1" applyFill="1" applyBorder="1" applyAlignment="1" applyProtection="1">
      <alignment horizontal="left" vertical="justify" wrapText="1"/>
      <protection locked="0" hidden="1"/>
    </xf>
    <xf numFmtId="0" fontId="1" fillId="6" borderId="1" xfId="0" applyNumberFormat="1" applyFont="1" applyFill="1" applyBorder="1" applyAlignment="1" applyProtection="1">
      <alignment horizontal="center" vertical="distributed" wrapText="1"/>
      <protection locked="0" hidden="1"/>
    </xf>
    <xf numFmtId="0" fontId="0" fillId="0" borderId="0" xfId="0" applyNumberFormat="1" applyAlignment="1" applyProtection="1">
      <alignment horizontal="justify" vertical="justify"/>
      <protection locked="0" hidden="1"/>
    </xf>
    <xf numFmtId="0" fontId="0" fillId="0" borderId="0" xfId="0" applyNumberFormat="1" applyAlignment="1" applyProtection="1">
      <alignment horizontal="center" vertical="justify"/>
      <protection locked="0" hidden="1"/>
    </xf>
    <xf numFmtId="0" fontId="0" fillId="0" borderId="0" xfId="0" applyNumberFormat="1" applyAlignment="1" applyProtection="1">
      <alignment horizontal="center"/>
      <protection locked="0" hidden="1"/>
    </xf>
    <xf numFmtId="0" fontId="1" fillId="4" borderId="5" xfId="0" applyFont="1" applyFill="1" applyBorder="1" applyAlignment="1"/>
    <xf numFmtId="0" fontId="1" fillId="4" borderId="6" xfId="0" applyFont="1" applyFill="1" applyBorder="1" applyAlignment="1">
      <alignment horizontal="center" vertical="center"/>
    </xf>
    <xf numFmtId="0" fontId="0" fillId="0" borderId="0" xfId="0" applyAlignment="1">
      <alignment horizontal="justify" vertical="justify"/>
    </xf>
    <xf numFmtId="0" fontId="0" fillId="3" borderId="3" xfId="0" applyFill="1" applyBorder="1"/>
    <xf numFmtId="0" fontId="0" fillId="3" borderId="2" xfId="0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0" fillId="3" borderId="3" xfId="0" applyFill="1" applyBorder="1" applyAlignment="1"/>
    <xf numFmtId="0" fontId="0" fillId="3" borderId="1" xfId="0" applyFill="1" applyBorder="1" applyAlignment="1">
      <alignment horizontal="center"/>
    </xf>
    <xf numFmtId="164" fontId="0" fillId="3" borderId="1" xfId="0" applyNumberFormat="1" applyFont="1" applyFill="1" applyBorder="1"/>
    <xf numFmtId="164" fontId="0" fillId="3" borderId="2" xfId="0" applyNumberFormat="1" applyFont="1" applyFill="1" applyBorder="1" applyAlignment="1">
      <alignment horizontal="center"/>
    </xf>
    <xf numFmtId="0" fontId="0" fillId="3" borderId="1" xfId="0" applyFill="1" applyBorder="1"/>
    <xf numFmtId="0" fontId="0" fillId="3" borderId="8" xfId="0" applyFill="1" applyBorder="1"/>
    <xf numFmtId="0" fontId="0" fillId="3" borderId="9" xfId="0" applyFill="1" applyBorder="1" applyAlignment="1">
      <alignment horizontal="center"/>
    </xf>
    <xf numFmtId="0" fontId="1" fillId="4" borderId="5" xfId="0" applyFont="1" applyFill="1" applyBorder="1"/>
    <xf numFmtId="0" fontId="1" fillId="4" borderId="6" xfId="0" applyFont="1" applyFill="1" applyBorder="1"/>
    <xf numFmtId="0" fontId="1" fillId="3" borderId="3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3" borderId="10" xfId="0" applyFill="1" applyBorder="1"/>
    <xf numFmtId="164" fontId="0" fillId="3" borderId="10" xfId="0" applyNumberFormat="1" applyFont="1" applyFill="1" applyBorder="1"/>
    <xf numFmtId="164" fontId="0" fillId="3" borderId="9" xfId="0" applyNumberFormat="1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6" borderId="1" xfId="0" applyNumberFormat="1" applyFont="1" applyFill="1" applyBorder="1" applyAlignment="1" applyProtection="1">
      <alignment horizontal="center" vertical="distributed" wrapText="1"/>
    </xf>
    <xf numFmtId="0" fontId="1" fillId="6" borderId="2" xfId="0" applyNumberFormat="1" applyFont="1" applyFill="1" applyBorder="1" applyAlignment="1" applyProtection="1">
      <alignment horizontal="center" vertical="distributed" wrapText="1"/>
      <protection locked="0" hidden="1"/>
    </xf>
    <xf numFmtId="0" fontId="3" fillId="7" borderId="1" xfId="0" applyNumberFormat="1" applyFont="1" applyFill="1" applyBorder="1" applyProtection="1">
      <protection locked="0" hidden="1"/>
    </xf>
    <xf numFmtId="0" fontId="0" fillId="2" borderId="0" xfId="0" applyNumberFormat="1" applyFill="1" applyAlignment="1" applyProtection="1">
      <alignment horizontal="center"/>
      <protection hidden="1"/>
    </xf>
    <xf numFmtId="0" fontId="0" fillId="5" borderId="2" xfId="0" applyNumberFormat="1" applyFont="1" applyFill="1" applyBorder="1" applyAlignment="1" applyProtection="1">
      <alignment horizontal="center" vertical="distributed" wrapText="1"/>
      <protection hidden="1"/>
    </xf>
    <xf numFmtId="0" fontId="0" fillId="5" borderId="4" xfId="0" applyNumberFormat="1" applyFont="1" applyFill="1" applyBorder="1" applyAlignment="1" applyProtection="1">
      <alignment horizontal="center" vertical="distributed" wrapText="1"/>
      <protection hidden="1"/>
    </xf>
    <xf numFmtId="0" fontId="0" fillId="5" borderId="3" xfId="0" applyNumberFormat="1" applyFont="1" applyFill="1" applyBorder="1" applyAlignment="1" applyProtection="1">
      <alignment horizontal="center" vertical="distributed" wrapText="1"/>
      <protection hidden="1"/>
    </xf>
    <xf numFmtId="0" fontId="0" fillId="8" borderId="1" xfId="0" applyNumberFormat="1" applyFill="1" applyBorder="1" applyAlignment="1" applyProtection="1">
      <alignment horizontal="center"/>
      <protection locked="0" hidden="1"/>
    </xf>
  </cellXfs>
  <cellStyles count="2">
    <cellStyle name="Обычный" xfId="0" builtinId="0"/>
    <cellStyle name="Обычный 2" xfId="1"/>
  </cellStyles>
  <dxfs count="42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General;General;"/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General;General;"/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9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9" tint="0.5999938962981048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rgb="FF000000"/>
        </top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border outline="0"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9" tint="0.3999755851924192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Шкаф2" displayName="Шкаф2" ref="A1:B9" totalsRowShown="0" headerRowDxfId="41" headerRowBorderDxfId="40" tableBorderDxfId="39" totalsRowBorderDxfId="38">
  <tableColumns count="2">
    <tableColumn id="1" name="Шкаф" dataDxfId="37"/>
    <tableColumn id="2" name="кол-во фитингов" dataDxfId="36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id="3" name="Опуск4" displayName="Опуск4" ref="A11:B18" totalsRowShown="0" headerRowDxfId="35" dataDxfId="33" headerRowBorderDxfId="34" tableBorderDxfId="32" totalsRowBorderDxfId="31">
  <tableColumns count="2">
    <tableColumn id="1" name="Опуск" dataDxfId="30"/>
    <tableColumn id="2" name="кол-во фитингов" dataDxfId="29"/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id="7" name="Таблица38" displayName="Таблица38" ref="D3:G12" totalsRowShown="0" headerRowDxfId="28" headerRowBorderDxfId="27" tableBorderDxfId="26" totalsRowBorderDxfId="25">
  <tableColumns count="4">
    <tableColumn id="1" name="Назв." dataDxfId="24"/>
    <tableColumn id="2" name="кол-во" dataDxfId="23"/>
    <tableColumn id="3" name="Оборудоание" dataDxfId="22">
      <calculatedColumnFormula>IF(F3="",0,INDEX(A:A,MATCH(D$6,A:A,)+ROW(A1)))</calculatedColumnFormula>
    </tableColumn>
    <tableColumn id="4" name="Итого" dataDxfId="21">
      <calculatedColumnFormula>IF(F3="",0,INDEX(B:B,MATCH(D$4,A:A,)+ROW(A1)))*E$4</calculatedColumn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id="8" name="Опуск39" displayName="Опуск39" ref="A20:B27" totalsRowShown="0" headerRowDxfId="20" dataDxfId="18" headerRowBorderDxfId="19" tableBorderDxfId="17" totalsRowBorderDxfId="16">
  <tableColumns count="2">
    <tableColumn id="1" name="Задвижка" dataDxfId="15"/>
    <tableColumn id="2" name="кол-во фитингов" dataDxfId="14"/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id="9" name="Опуск3910" displayName="Опуск3910" ref="A29:B36" totalsRowShown="0" headerRowDxfId="13" dataDxfId="11" headerRowBorderDxfId="12" tableBorderDxfId="10" totalsRowBorderDxfId="9">
  <tableColumns count="2">
    <tableColumn id="1" name="Задвижка2" dataDxfId="8"/>
    <tableColumn id="2" name="кол-во фитингов" dataDxfId="7"/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id="10" name="Опуск3911" displayName="Опуск3911" ref="A38:B45" totalsRowShown="0" headerRowDxfId="6" dataDxfId="4" headerRowBorderDxfId="5" tableBorderDxfId="3" totalsRowBorderDxfId="2">
  <tableColumns count="2">
    <tableColumn id="1" name="Задвижка3" dataDxfId="1"/>
    <tableColumn id="2" name="кол-во фитингов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1"/>
  <sheetViews>
    <sheetView showZeros="0" tabSelected="1" workbookViewId="0">
      <selection activeCell="I11" sqref="I11"/>
    </sheetView>
  </sheetViews>
  <sheetFormatPr defaultRowHeight="15" x14ac:dyDescent="0.25"/>
  <cols>
    <col min="1" max="1" width="11.42578125" style="1" customWidth="1"/>
    <col min="2" max="2" width="10.140625" style="7" customWidth="1"/>
    <col min="3" max="3" width="8.7109375" style="1" customWidth="1"/>
    <col min="4" max="4" width="12.7109375" style="1" customWidth="1"/>
    <col min="5" max="5" width="8.7109375" style="7" customWidth="1"/>
    <col min="6" max="6" width="18.42578125" style="1" customWidth="1"/>
    <col min="7" max="7" width="10.7109375" style="1" customWidth="1"/>
    <col min="8" max="8" width="6.7109375" style="1" customWidth="1"/>
    <col min="9" max="12" width="10.7109375" style="1" customWidth="1"/>
    <col min="13" max="16384" width="9.140625" style="1"/>
  </cols>
  <sheetData>
    <row r="1" spans="1:13" ht="15" customHeight="1" x14ac:dyDescent="0.25">
      <c r="A1" s="35" t="s">
        <v>2</v>
      </c>
      <c r="B1" s="35"/>
      <c r="C1" s="35"/>
      <c r="D1" s="35"/>
      <c r="E1" s="35"/>
    </row>
    <row r="2" spans="1:13" ht="15" customHeight="1" x14ac:dyDescent="0.25">
      <c r="A2" s="36" t="s">
        <v>5</v>
      </c>
      <c r="B2" s="37"/>
      <c r="C2" s="37"/>
      <c r="D2" s="37"/>
      <c r="E2" s="38"/>
      <c r="F2" s="1" t="s">
        <v>30</v>
      </c>
      <c r="G2" s="1" t="s">
        <v>31</v>
      </c>
    </row>
    <row r="3" spans="1:13" ht="15" customHeight="1" x14ac:dyDescent="0.25">
      <c r="A3" s="2" t="s">
        <v>0</v>
      </c>
      <c r="B3" s="2" t="s">
        <v>6</v>
      </c>
      <c r="C3" s="2" t="s">
        <v>1</v>
      </c>
      <c r="D3" s="2" t="s">
        <v>8</v>
      </c>
      <c r="E3" s="2" t="s">
        <v>4</v>
      </c>
      <c r="J3" s="39" t="s">
        <v>37</v>
      </c>
      <c r="K3" s="39"/>
      <c r="L3" s="39"/>
    </row>
    <row r="4" spans="1:13" ht="15" customHeight="1" x14ac:dyDescent="0.25">
      <c r="A4" s="3" t="s">
        <v>23</v>
      </c>
      <c r="B4" s="4" t="s">
        <v>26</v>
      </c>
      <c r="C4" s="4">
        <v>3</v>
      </c>
      <c r="D4" s="32" t="str">
        <f>INDEX(Лист1!A:B,F4,1)</f>
        <v>Фланец</v>
      </c>
      <c r="E4" s="32">
        <f>INDEX(Лист1!A:B,F4,2)*G4</f>
        <v>6</v>
      </c>
      <c r="F4" s="1">
        <f>IF(D3=0,10000,IF(A4&lt;&gt;"",MATCH(A4,Лист1!A:A,0)+1,F3+1))</f>
        <v>21</v>
      </c>
      <c r="G4" s="1">
        <f>IF(A4&lt;&gt;"",C4,G3)</f>
        <v>3</v>
      </c>
      <c r="I4" s="32" t="s">
        <v>6</v>
      </c>
      <c r="J4" s="32" t="s">
        <v>10</v>
      </c>
      <c r="K4" s="32" t="s">
        <v>11</v>
      </c>
      <c r="L4" s="32" t="s">
        <v>15</v>
      </c>
      <c r="M4" s="32" t="s">
        <v>22</v>
      </c>
    </row>
    <row r="5" spans="1:13" ht="15" customHeight="1" x14ac:dyDescent="0.25">
      <c r="A5" s="3"/>
      <c r="B5" s="4"/>
      <c r="C5" s="4"/>
      <c r="D5" s="32" t="str">
        <f>INDEX(Лист1!A:B,F5,1)</f>
        <v>Шпилька</v>
      </c>
      <c r="E5" s="32">
        <f>INDEX(Лист1!A:B,F5,2)*G5</f>
        <v>6</v>
      </c>
      <c r="F5" s="1">
        <f>IF(D4=0,10000,IF(A5&lt;&gt;"",MATCH(A5,Лист1!A:A,0)+1,F4+1))</f>
        <v>22</v>
      </c>
      <c r="G5" s="1">
        <f t="shared" ref="G5:G20" si="0">IF(A5&lt;&gt;"",C5,G4)</f>
        <v>3</v>
      </c>
      <c r="I5" s="34"/>
      <c r="J5" s="34"/>
      <c r="K5" s="34"/>
      <c r="L5" s="34"/>
      <c r="M5" s="34"/>
    </row>
    <row r="6" spans="1:13" ht="15" customHeight="1" x14ac:dyDescent="0.25">
      <c r="A6" s="3"/>
      <c r="B6" s="4"/>
      <c r="C6" s="4"/>
      <c r="D6" s="32" t="str">
        <f>INDEX(Лист1!A:B,F6,1)</f>
        <v>Гайка</v>
      </c>
      <c r="E6" s="32">
        <f>INDEX(Лист1!A:B,F6,2)*G6</f>
        <v>72</v>
      </c>
      <c r="F6" s="1">
        <f>IF(D5=0,10000,IF(A6&lt;&gt;"",MATCH(A6,Лист1!A:A,0)+1,F5+1))</f>
        <v>23</v>
      </c>
      <c r="G6" s="1">
        <f t="shared" si="0"/>
        <v>3</v>
      </c>
      <c r="I6" s="34"/>
      <c r="J6" s="34"/>
      <c r="K6" s="34"/>
      <c r="L6" s="34"/>
      <c r="M6" s="34"/>
    </row>
    <row r="7" spans="1:13" ht="15" customHeight="1" x14ac:dyDescent="0.25">
      <c r="A7" s="3"/>
      <c r="B7" s="4"/>
      <c r="C7" s="4"/>
      <c r="D7" s="32" t="str">
        <f>INDEX(Лист1!A:B,F7,1)</f>
        <v>Шайба</v>
      </c>
      <c r="E7" s="32">
        <f>INDEX(Лист1!A:B,F7,2)*G7</f>
        <v>72</v>
      </c>
      <c r="F7" s="1">
        <f>IF(D6=0,10000,IF(A7&lt;&gt;"",MATCH(A7,Лист1!A:A,0)+1,F6+1))</f>
        <v>24</v>
      </c>
      <c r="G7" s="1">
        <f t="shared" si="0"/>
        <v>3</v>
      </c>
      <c r="I7" s="34"/>
      <c r="J7" s="34"/>
      <c r="K7" s="34"/>
      <c r="L7" s="34"/>
      <c r="M7" s="34"/>
    </row>
    <row r="8" spans="1:13" ht="15" customHeight="1" x14ac:dyDescent="0.25">
      <c r="A8" s="3" t="s">
        <v>16</v>
      </c>
      <c r="B8" s="4" t="s">
        <v>27</v>
      </c>
      <c r="C8" s="33">
        <v>5</v>
      </c>
      <c r="D8" s="32" t="str">
        <f>INDEX(Лист1!A:B,F8,1)</f>
        <v>Тройник</v>
      </c>
      <c r="E8" s="32">
        <f>INDEX(Лист1!A:B,F8,2)*G8</f>
        <v>10</v>
      </c>
      <c r="F8" s="1">
        <f>IF(D7=0,10000,IF(A8&lt;&gt;"",MATCH(A8,Лист1!A:A,0)+1,F7+1))</f>
        <v>12</v>
      </c>
      <c r="G8" s="1">
        <f t="shared" si="0"/>
        <v>5</v>
      </c>
      <c r="I8" s="34"/>
      <c r="J8" s="34"/>
      <c r="K8" s="34"/>
      <c r="L8" s="34"/>
      <c r="M8" s="34"/>
    </row>
    <row r="9" spans="1:13" ht="15" customHeight="1" x14ac:dyDescent="0.25">
      <c r="A9" s="3"/>
      <c r="B9" s="4"/>
      <c r="C9" s="33"/>
      <c r="D9" s="32" t="str">
        <f>INDEX(Лист1!A:B,F9,1)</f>
        <v>Отвод</v>
      </c>
      <c r="E9" s="32">
        <f>INDEX(Лист1!A:B,F9,2)*G9</f>
        <v>10</v>
      </c>
      <c r="F9" s="1">
        <f>IF(D8=0,10000,IF(A9&lt;&gt;"",MATCH(A9,Лист1!A:A,0)+1,F8+1))</f>
        <v>13</v>
      </c>
      <c r="G9" s="1">
        <f t="shared" si="0"/>
        <v>5</v>
      </c>
      <c r="I9" s="34"/>
      <c r="J9" s="34"/>
      <c r="K9" s="34"/>
      <c r="L9" s="34"/>
      <c r="M9" s="34"/>
    </row>
    <row r="10" spans="1:13" ht="15" customHeight="1" x14ac:dyDescent="0.25">
      <c r="A10" s="3" t="s">
        <v>7</v>
      </c>
      <c r="B10" s="4" t="s">
        <v>26</v>
      </c>
      <c r="C10" s="33">
        <v>2</v>
      </c>
      <c r="D10" s="32" t="str">
        <f>INDEX(Лист1!A:B,F10,1)</f>
        <v>Тройник</v>
      </c>
      <c r="E10" s="32">
        <f>INDEX(Лист1!A:B,F10,2)*G10</f>
        <v>2</v>
      </c>
      <c r="F10" s="1">
        <f>IF(D9=0,10000,IF(A10&lt;&gt;"",MATCH(A10,Лист1!A:A,0)+1,F9+1))</f>
        <v>2</v>
      </c>
      <c r="G10" s="1">
        <f t="shared" si="0"/>
        <v>2</v>
      </c>
      <c r="I10" s="34"/>
      <c r="J10" s="34"/>
      <c r="K10" s="34"/>
      <c r="L10" s="34"/>
      <c r="M10" s="34"/>
    </row>
    <row r="11" spans="1:13" ht="15" customHeight="1" x14ac:dyDescent="0.25">
      <c r="A11" s="3"/>
      <c r="B11" s="4"/>
      <c r="C11" s="33"/>
      <c r="D11" s="32" t="str">
        <f>INDEX(Лист1!A:B,F11,1)</f>
        <v>Отвод</v>
      </c>
      <c r="E11" s="32">
        <f>INDEX(Лист1!A:B,F11,2)*G11</f>
        <v>4</v>
      </c>
      <c r="F11" s="1">
        <f>IF(D10=0,10000,IF(A11&lt;&gt;"",MATCH(A11,Лист1!A:A,0)+1,F10+1))</f>
        <v>3</v>
      </c>
      <c r="G11" s="1">
        <f t="shared" si="0"/>
        <v>2</v>
      </c>
    </row>
    <row r="12" spans="1:13" ht="15" customHeight="1" x14ac:dyDescent="0.25">
      <c r="A12" s="3"/>
      <c r="B12" s="4"/>
      <c r="C12" s="33"/>
      <c r="D12" s="32" t="str">
        <f>INDEX(Лист1!A:B,F12,1)</f>
        <v>Резьба</v>
      </c>
      <c r="E12" s="32">
        <f>INDEX(Лист1!A:B,F12,2)*G12</f>
        <v>2</v>
      </c>
      <c r="F12" s="1">
        <f>IF(D11=0,10000,IF(A12&lt;&gt;"",MATCH(A12,Лист1!A:A,0)+1,F11+1))</f>
        <v>4</v>
      </c>
      <c r="G12" s="1">
        <f t="shared" si="0"/>
        <v>2</v>
      </c>
    </row>
    <row r="13" spans="1:13" ht="15" customHeight="1" x14ac:dyDescent="0.25">
      <c r="A13" s="3"/>
      <c r="B13" s="4"/>
      <c r="C13" s="33"/>
      <c r="D13" s="32" t="str">
        <f>INDEX(Лист1!A:B,F13,1)</f>
        <v>Кран</v>
      </c>
      <c r="E13" s="32">
        <f>INDEX(Лист1!A:B,F13,2)*G13</f>
        <v>2</v>
      </c>
      <c r="F13" s="1">
        <f>IF(D12=0,10000,IF(A13&lt;&gt;"",MATCH(A13,Лист1!A:A,0)+1,F12+1))</f>
        <v>5</v>
      </c>
      <c r="G13" s="1">
        <f t="shared" si="0"/>
        <v>2</v>
      </c>
    </row>
    <row r="14" spans="1:13" ht="15" customHeight="1" x14ac:dyDescent="0.25">
      <c r="A14" s="3"/>
      <c r="B14" s="4"/>
      <c r="C14" s="33"/>
      <c r="D14" s="32" t="str">
        <f>INDEX(Лист1!A:B,F14,1)</f>
        <v>Гайка</v>
      </c>
      <c r="E14" s="32">
        <f>INDEX(Лист1!A:B,F14,2)*G14</f>
        <v>2</v>
      </c>
      <c r="F14" s="1">
        <f>IF(D13=0,10000,IF(A14&lt;&gt;"",MATCH(A14,Лист1!A:A,0)+1,F13+1))</f>
        <v>6</v>
      </c>
      <c r="G14" s="1">
        <f t="shared" si="0"/>
        <v>2</v>
      </c>
    </row>
    <row r="15" spans="1:13" ht="15" customHeight="1" x14ac:dyDescent="0.25">
      <c r="A15" s="3"/>
      <c r="B15" s="4"/>
      <c r="C15" s="33"/>
      <c r="D15" s="32" t="str">
        <f>INDEX(Лист1!A:B,F15,1)</f>
        <v>Рукав</v>
      </c>
      <c r="E15" s="32">
        <f>INDEX(Лист1!A:B,F15,2)*G15</f>
        <v>2</v>
      </c>
      <c r="F15" s="1">
        <f>IF(D14=0,10000,IF(A15&lt;&gt;"",MATCH(A15,Лист1!A:A,0)+1,F14+1))</f>
        <v>7</v>
      </c>
      <c r="G15" s="1">
        <f t="shared" si="0"/>
        <v>2</v>
      </c>
    </row>
    <row r="16" spans="1:13" ht="15" customHeight="1" x14ac:dyDescent="0.25">
      <c r="A16" s="3"/>
      <c r="B16" s="4"/>
      <c r="C16" s="33"/>
      <c r="D16" s="32" t="str">
        <f>INDEX(Лист1!A:B,F16,1)</f>
        <v>Ствол</v>
      </c>
      <c r="E16" s="32">
        <f>INDEX(Лист1!A:B,F16,2)*G16</f>
        <v>2</v>
      </c>
      <c r="F16" s="1">
        <f>IF(D15=0,10000,IF(A16&lt;&gt;"",MATCH(A16,Лист1!A:A,0)+1,F15+1))</f>
        <v>8</v>
      </c>
      <c r="G16" s="1">
        <f t="shared" si="0"/>
        <v>2</v>
      </c>
    </row>
    <row r="17" spans="1:9" ht="15" customHeight="1" x14ac:dyDescent="0.25">
      <c r="A17" s="3"/>
      <c r="B17" s="4"/>
      <c r="C17" s="33"/>
      <c r="D17" s="32" t="str">
        <f>INDEX(Лист1!A:B,F17,1)</f>
        <v>Диафрагма</v>
      </c>
      <c r="E17" s="32">
        <f>INDEX(Лист1!A:B,F17,2)*G17</f>
        <v>2</v>
      </c>
      <c r="F17" s="1">
        <f>IF(D16=0,10000,IF(A17&lt;&gt;"",MATCH(A17,Лист1!A:A,0)+1,F16+1))</f>
        <v>9</v>
      </c>
      <c r="G17" s="1">
        <f t="shared" si="0"/>
        <v>2</v>
      </c>
    </row>
    <row r="18" spans="1:9" ht="15" customHeight="1" x14ac:dyDescent="0.25">
      <c r="A18" s="3" t="s">
        <v>32</v>
      </c>
      <c r="B18" s="4" t="s">
        <v>28</v>
      </c>
      <c r="C18" s="4">
        <v>6</v>
      </c>
      <c r="D18" s="32" t="str">
        <f>INDEX(Лист1!A:B,F18,1)</f>
        <v>Фланец</v>
      </c>
      <c r="E18" s="32">
        <f>INDEX(Лист1!A:B,F18,2)*G18</f>
        <v>18</v>
      </c>
      <c r="F18" s="1">
        <f>IF(D17=0,10000,IF(A18&lt;&gt;"",MATCH(A18,Лист1!A:A,0)+1,F17+1))</f>
        <v>30</v>
      </c>
      <c r="G18" s="1">
        <f t="shared" si="0"/>
        <v>6</v>
      </c>
    </row>
    <row r="19" spans="1:9" ht="15" customHeight="1" x14ac:dyDescent="0.25">
      <c r="A19" s="3"/>
      <c r="B19" s="4"/>
      <c r="C19" s="4"/>
      <c r="D19" s="32" t="str">
        <f>INDEX(Лист1!A:B,F19,1)</f>
        <v>Шпилька</v>
      </c>
      <c r="E19" s="32">
        <f>INDEX(Лист1!A:B,F19,2)*G19</f>
        <v>12</v>
      </c>
      <c r="F19" s="1">
        <f>IF(D18=0,10000,IF(A19&lt;&gt;"",MATCH(A19,Лист1!A:A,0)+1,F18+1))</f>
        <v>31</v>
      </c>
      <c r="G19" s="1">
        <f t="shared" si="0"/>
        <v>6</v>
      </c>
      <c r="H19" s="5"/>
      <c r="I19" s="5"/>
    </row>
    <row r="20" spans="1:9" ht="15" customHeight="1" x14ac:dyDescent="0.25">
      <c r="A20" s="3"/>
      <c r="B20" s="4"/>
      <c r="C20" s="4"/>
      <c r="D20" s="32" t="str">
        <f>INDEX(Лист1!A:B,F20,1)</f>
        <v>Гайка</v>
      </c>
      <c r="E20" s="32">
        <f>INDEX(Лист1!A:B,F20,2)*G20</f>
        <v>180</v>
      </c>
      <c r="F20" s="1">
        <f>IF(D19=0,10000,IF(A20&lt;&gt;"",MATCH(A20,Лист1!A:A,0)+1,F19+1))</f>
        <v>32</v>
      </c>
      <c r="G20" s="1">
        <f t="shared" si="0"/>
        <v>6</v>
      </c>
      <c r="H20" s="5"/>
      <c r="I20" s="5"/>
    </row>
    <row r="21" spans="1:9" ht="15" customHeight="1" x14ac:dyDescent="0.25">
      <c r="A21" s="3"/>
      <c r="B21" s="4"/>
      <c r="C21" s="4"/>
      <c r="D21" s="32" t="str">
        <f>INDEX(Лист1!A:B,F21,1)</f>
        <v>Шайба</v>
      </c>
      <c r="E21" s="32">
        <f>INDEX(Лист1!A:B,F21,2)*G21</f>
        <v>180</v>
      </c>
      <c r="F21" s="1">
        <f>IF(D20=0,10000,IF(A21&lt;&gt;"",MATCH(A21,Лист1!A:A,0)+1,F20+1))</f>
        <v>33</v>
      </c>
      <c r="G21" s="1">
        <f t="shared" ref="G21:G38" si="1">IF(A21&lt;&gt;"",C21,G20)</f>
        <v>6</v>
      </c>
      <c r="H21" s="5"/>
      <c r="I21" s="5"/>
    </row>
    <row r="22" spans="1:9" ht="15" customHeight="1" x14ac:dyDescent="0.25">
      <c r="A22" s="3" t="s">
        <v>34</v>
      </c>
      <c r="B22" s="4" t="s">
        <v>27</v>
      </c>
      <c r="C22" s="4">
        <v>8</v>
      </c>
      <c r="D22" s="32" t="str">
        <f>INDEX(Лист1!A:B,F22,1)</f>
        <v>Фланец</v>
      </c>
      <c r="E22" s="32">
        <f>INDEX(Лист1!A:B,F22,2)*G22</f>
        <v>40</v>
      </c>
      <c r="F22" s="1">
        <f>IF(D21=0,10000,IF(A22&lt;&gt;"",MATCH(A22,Лист1!A:A,0)+1,F21+1))</f>
        <v>39</v>
      </c>
      <c r="G22" s="1">
        <f t="shared" si="1"/>
        <v>8</v>
      </c>
      <c r="H22" s="5"/>
      <c r="I22" s="5"/>
    </row>
    <row r="23" spans="1:9" ht="15" customHeight="1" x14ac:dyDescent="0.25">
      <c r="A23" s="3"/>
      <c r="B23" s="4"/>
      <c r="C23" s="4"/>
      <c r="D23" s="32" t="str">
        <f>INDEX(Лист1!A:B,F23,1)</f>
        <v>Шпилька</v>
      </c>
      <c r="E23" s="32">
        <f>INDEX(Лист1!A:B,F23,2)*G23</f>
        <v>40</v>
      </c>
      <c r="F23" s="1">
        <f>IF(D22=0,10000,IF(A23&lt;&gt;"",MATCH(A23,Лист1!A:A,0)+1,F22+1))</f>
        <v>40</v>
      </c>
      <c r="G23" s="1">
        <f t="shared" si="1"/>
        <v>8</v>
      </c>
      <c r="H23" s="5"/>
      <c r="I23" s="5"/>
    </row>
    <row r="24" spans="1:9" ht="15" customHeight="1" x14ac:dyDescent="0.25">
      <c r="A24" s="3"/>
      <c r="B24" s="4"/>
      <c r="C24" s="4"/>
      <c r="D24" s="32" t="str">
        <f>INDEX(Лист1!A:B,F24,1)</f>
        <v>Гайка</v>
      </c>
      <c r="E24" s="32">
        <f>INDEX(Лист1!A:B,F24,2)*G24</f>
        <v>40</v>
      </c>
      <c r="F24" s="1">
        <f>IF(D23=0,10000,IF(A24&lt;&gt;"",MATCH(A24,Лист1!A:A,0)+1,F23+1))</f>
        <v>41</v>
      </c>
      <c r="G24" s="1">
        <f t="shared" si="1"/>
        <v>8</v>
      </c>
      <c r="H24" s="5"/>
      <c r="I24" s="5"/>
    </row>
    <row r="25" spans="1:9" ht="15" customHeight="1" x14ac:dyDescent="0.25">
      <c r="A25" s="3"/>
      <c r="B25" s="4"/>
      <c r="C25" s="4"/>
      <c r="D25" s="32" t="str">
        <f>INDEX(Лист1!A:B,F25,1)</f>
        <v>Шайба</v>
      </c>
      <c r="E25" s="32">
        <f>INDEX(Лист1!A:B,F25,2)*G25</f>
        <v>40</v>
      </c>
      <c r="F25" s="1">
        <f>IF(D24=0,10000,IF(A25&lt;&gt;"",MATCH(A25,Лист1!A:A,0)+1,F24+1))</f>
        <v>42</v>
      </c>
      <c r="G25" s="1">
        <f t="shared" si="1"/>
        <v>8</v>
      </c>
      <c r="H25" s="5"/>
      <c r="I25" s="5"/>
    </row>
    <row r="26" spans="1:9" ht="15" customHeight="1" x14ac:dyDescent="0.25">
      <c r="A26" s="3" t="s">
        <v>23</v>
      </c>
      <c r="B26" s="4" t="s">
        <v>35</v>
      </c>
      <c r="C26" s="4">
        <v>1</v>
      </c>
      <c r="D26" s="32" t="str">
        <f>INDEX(Лист1!A:B,F26,1)</f>
        <v>Фланец</v>
      </c>
      <c r="E26" s="32">
        <f>INDEX(Лист1!A:B,F26,2)*G26</f>
        <v>2</v>
      </c>
      <c r="F26" s="1">
        <f>IF(D25=0,10000,IF(A26&lt;&gt;"",MATCH(A26,Лист1!A:A,0)+1,F25+1))</f>
        <v>21</v>
      </c>
      <c r="G26" s="1">
        <f t="shared" si="1"/>
        <v>1</v>
      </c>
      <c r="H26" s="5"/>
      <c r="I26" s="5"/>
    </row>
    <row r="27" spans="1:9" ht="15" customHeight="1" x14ac:dyDescent="0.25">
      <c r="A27" s="3"/>
      <c r="B27" s="4"/>
      <c r="C27" s="4"/>
      <c r="D27" s="32" t="str">
        <f>INDEX(Лист1!A:B,F27,1)</f>
        <v>Шпилька</v>
      </c>
      <c r="E27" s="32">
        <f>INDEX(Лист1!A:B,F27,2)*G27</f>
        <v>2</v>
      </c>
      <c r="F27" s="1">
        <f>IF(D26=0,10000,IF(A27&lt;&gt;"",MATCH(A27,Лист1!A:A,0)+1,F26+1))</f>
        <v>22</v>
      </c>
      <c r="G27" s="1">
        <f t="shared" si="1"/>
        <v>1</v>
      </c>
      <c r="H27" s="5"/>
      <c r="I27" s="5"/>
    </row>
    <row r="28" spans="1:9" ht="15" customHeight="1" x14ac:dyDescent="0.25">
      <c r="A28" s="3"/>
      <c r="B28" s="4"/>
      <c r="C28" s="4"/>
      <c r="D28" s="32" t="str">
        <f>INDEX(Лист1!A:B,F28,1)</f>
        <v>Гайка</v>
      </c>
      <c r="E28" s="32">
        <f>INDEX(Лист1!A:B,F28,2)*G28</f>
        <v>24</v>
      </c>
      <c r="F28" s="1">
        <f>IF(D27=0,10000,IF(A28&lt;&gt;"",MATCH(A28,Лист1!A:A,0)+1,F27+1))</f>
        <v>23</v>
      </c>
      <c r="G28" s="1">
        <f t="shared" si="1"/>
        <v>1</v>
      </c>
      <c r="H28" s="5"/>
      <c r="I28" s="5"/>
    </row>
    <row r="29" spans="1:9" ht="15" customHeight="1" x14ac:dyDescent="0.25">
      <c r="A29" s="3"/>
      <c r="B29" s="4"/>
      <c r="C29" s="4"/>
      <c r="D29" s="32" t="str">
        <f>INDEX(Лист1!A:B,F29,1)</f>
        <v>Шайба</v>
      </c>
      <c r="E29" s="32">
        <f>INDEX(Лист1!A:B,F29,2)*G29</f>
        <v>24</v>
      </c>
      <c r="F29" s="1">
        <f>IF(D28=0,10000,IF(A29&lt;&gt;"",MATCH(A29,Лист1!A:A,0)+1,F28+1))</f>
        <v>24</v>
      </c>
      <c r="G29" s="1">
        <f t="shared" si="1"/>
        <v>1</v>
      </c>
      <c r="H29" s="5"/>
      <c r="I29" s="5"/>
    </row>
    <row r="30" spans="1:9" ht="15" customHeight="1" x14ac:dyDescent="0.25">
      <c r="A30" s="3" t="s">
        <v>34</v>
      </c>
      <c r="B30" s="4" t="s">
        <v>27</v>
      </c>
      <c r="C30" s="4">
        <v>4</v>
      </c>
      <c r="D30" s="32" t="str">
        <f>INDEX(Лист1!A:B,F30,1)</f>
        <v>Фланец</v>
      </c>
      <c r="E30" s="32">
        <f>INDEX(Лист1!A:B,F30,2)*G30</f>
        <v>20</v>
      </c>
      <c r="F30" s="1">
        <f>IF(D29=0,10000,IF(A30&lt;&gt;"",MATCH(A30,Лист1!A:A,0)+1,F29+1))</f>
        <v>39</v>
      </c>
      <c r="G30" s="1">
        <f t="shared" si="1"/>
        <v>4</v>
      </c>
      <c r="H30" s="5"/>
      <c r="I30" s="5"/>
    </row>
    <row r="31" spans="1:9" ht="15" customHeight="1" x14ac:dyDescent="0.25">
      <c r="A31" s="3"/>
      <c r="B31" s="4"/>
      <c r="C31" s="4"/>
      <c r="D31" s="32" t="str">
        <f>INDEX(Лист1!A:B,F31,1)</f>
        <v>Шпилька</v>
      </c>
      <c r="E31" s="32">
        <f>INDEX(Лист1!A:B,F31,2)*G31</f>
        <v>20</v>
      </c>
      <c r="F31" s="1">
        <f>IF(D30=0,10000,IF(A31&lt;&gt;"",MATCH(A31,Лист1!A:A,0)+1,F30+1))</f>
        <v>40</v>
      </c>
      <c r="G31" s="1">
        <f t="shared" si="1"/>
        <v>4</v>
      </c>
      <c r="H31" s="5"/>
      <c r="I31" s="5"/>
    </row>
    <row r="32" spans="1:9" ht="15" customHeight="1" x14ac:dyDescent="0.25">
      <c r="A32" s="3"/>
      <c r="B32" s="4"/>
      <c r="C32" s="4"/>
      <c r="D32" s="32" t="str">
        <f>INDEX(Лист1!A:B,F32,1)</f>
        <v>Гайка</v>
      </c>
      <c r="E32" s="32">
        <f>INDEX(Лист1!A:B,F32,2)*G32</f>
        <v>20</v>
      </c>
      <c r="F32" s="1">
        <f>IF(D31=0,10000,IF(A32&lt;&gt;"",MATCH(A32,Лист1!A:A,0)+1,F31+1))</f>
        <v>41</v>
      </c>
      <c r="G32" s="1">
        <f t="shared" si="1"/>
        <v>4</v>
      </c>
      <c r="H32" s="5"/>
      <c r="I32" s="5"/>
    </row>
    <row r="33" spans="1:9" ht="15" customHeight="1" x14ac:dyDescent="0.25">
      <c r="A33" s="3"/>
      <c r="B33" s="4"/>
      <c r="C33" s="4"/>
      <c r="D33" s="32" t="str">
        <f>INDEX(Лист1!A:B,F33,1)</f>
        <v>Шайба</v>
      </c>
      <c r="E33" s="32">
        <f>INDEX(Лист1!A:B,F33,2)*G33</f>
        <v>20</v>
      </c>
      <c r="F33" s="1">
        <f>IF(D32=0,10000,IF(A33&lt;&gt;"",MATCH(A33,Лист1!A:A,0)+1,F32+1))</f>
        <v>42</v>
      </c>
      <c r="G33" s="1">
        <f t="shared" si="1"/>
        <v>4</v>
      </c>
      <c r="H33" s="5"/>
      <c r="I33" s="5"/>
    </row>
    <row r="34" spans="1:9" ht="15" customHeight="1" x14ac:dyDescent="0.25">
      <c r="A34" s="3" t="s">
        <v>7</v>
      </c>
      <c r="B34" s="4" t="s">
        <v>36</v>
      </c>
      <c r="C34" s="4">
        <v>2</v>
      </c>
      <c r="D34" s="32" t="str">
        <f>INDEX(Лист1!A:B,F34,1)</f>
        <v>Тройник</v>
      </c>
      <c r="E34" s="32">
        <f>INDEX(Лист1!A:B,F34,2)*G34</f>
        <v>2</v>
      </c>
      <c r="F34" s="1">
        <f>IF(D33=0,10000,IF(A34&lt;&gt;"",MATCH(A34,Лист1!A:A,0)+1,F33+1))</f>
        <v>2</v>
      </c>
      <c r="G34" s="1">
        <f t="shared" si="1"/>
        <v>2</v>
      </c>
      <c r="H34" s="5"/>
      <c r="I34" s="5"/>
    </row>
    <row r="35" spans="1:9" ht="15" customHeight="1" x14ac:dyDescent="0.25">
      <c r="A35" s="3"/>
      <c r="B35" s="4"/>
      <c r="C35" s="4"/>
      <c r="D35" s="32" t="str">
        <f>INDEX(Лист1!A:B,F35,1)</f>
        <v>Отвод</v>
      </c>
      <c r="E35" s="32">
        <f>INDEX(Лист1!A:B,F35,2)*G35</f>
        <v>4</v>
      </c>
      <c r="F35" s="1">
        <f>IF(D34=0,10000,IF(A35&lt;&gt;"",MATCH(A35,Лист1!A:A,0)+1,F34+1))</f>
        <v>3</v>
      </c>
      <c r="G35" s="1">
        <f t="shared" si="1"/>
        <v>2</v>
      </c>
      <c r="H35" s="5"/>
      <c r="I35" s="5"/>
    </row>
    <row r="36" spans="1:9" ht="15" customHeight="1" x14ac:dyDescent="0.25">
      <c r="A36" s="3"/>
      <c r="B36" s="4"/>
      <c r="C36" s="4"/>
      <c r="D36" s="32" t="str">
        <f>INDEX(Лист1!A:B,F36,1)</f>
        <v>Резьба</v>
      </c>
      <c r="E36" s="32">
        <f>INDEX(Лист1!A:B,F36,2)*G36</f>
        <v>2</v>
      </c>
      <c r="F36" s="1">
        <f>IF(D35=0,10000,IF(A36&lt;&gt;"",MATCH(A36,Лист1!A:A,0)+1,F35+1))</f>
        <v>4</v>
      </c>
      <c r="G36" s="1">
        <f t="shared" si="1"/>
        <v>2</v>
      </c>
      <c r="H36" s="5"/>
      <c r="I36" s="5"/>
    </row>
    <row r="37" spans="1:9" ht="15" customHeight="1" x14ac:dyDescent="0.25">
      <c r="A37" s="3"/>
      <c r="B37" s="4"/>
      <c r="C37" s="4"/>
      <c r="D37" s="32" t="str">
        <f>INDEX(Лист1!A:B,F37,1)</f>
        <v>Кран</v>
      </c>
      <c r="E37" s="32">
        <f>INDEX(Лист1!A:B,F37,2)*G37</f>
        <v>2</v>
      </c>
      <c r="F37" s="1">
        <f>IF(D36=0,10000,IF(A37&lt;&gt;"",MATCH(A37,Лист1!A:A,0)+1,F36+1))</f>
        <v>5</v>
      </c>
      <c r="G37" s="1">
        <f t="shared" si="1"/>
        <v>2</v>
      </c>
      <c r="H37" s="5"/>
      <c r="I37" s="5"/>
    </row>
    <row r="38" spans="1:9" ht="15" customHeight="1" x14ac:dyDescent="0.25">
      <c r="A38" s="3"/>
      <c r="B38" s="4"/>
      <c r="C38" s="4"/>
      <c r="D38" s="32" t="str">
        <f>INDEX(Лист1!A:B,F38,1)</f>
        <v>Гайка</v>
      </c>
      <c r="E38" s="32">
        <f>INDEX(Лист1!A:B,F38,2)*G38</f>
        <v>2</v>
      </c>
      <c r="F38" s="1">
        <f>IF(D37=0,10000,IF(A38&lt;&gt;"",MATCH(A38,Лист1!A:A,0)+1,F37+1))</f>
        <v>6</v>
      </c>
      <c r="G38" s="1">
        <f t="shared" si="1"/>
        <v>2</v>
      </c>
      <c r="H38" s="5"/>
      <c r="I38" s="5"/>
    </row>
    <row r="39" spans="1:9" ht="15" customHeight="1" x14ac:dyDescent="0.25">
      <c r="A39" s="5"/>
      <c r="B39" s="6"/>
      <c r="C39" s="5"/>
      <c r="D39" s="5"/>
      <c r="E39" s="6"/>
      <c r="H39" s="5"/>
      <c r="I39" s="5"/>
    </row>
    <row r="40" spans="1:9" ht="15" customHeight="1" x14ac:dyDescent="0.25">
      <c r="A40" s="5"/>
      <c r="B40" s="6"/>
      <c r="C40" s="5"/>
      <c r="D40" s="5"/>
      <c r="E40" s="6"/>
      <c r="H40" s="5"/>
      <c r="I40" s="5"/>
    </row>
    <row r="41" spans="1:9" ht="15" customHeight="1" x14ac:dyDescent="0.25">
      <c r="A41" s="5"/>
      <c r="B41" s="6"/>
      <c r="C41" s="5"/>
      <c r="D41" s="5"/>
      <c r="E41" s="6"/>
      <c r="H41" s="5"/>
      <c r="I41" s="5"/>
    </row>
    <row r="42" spans="1:9" ht="15" customHeight="1" x14ac:dyDescent="0.25">
      <c r="A42" s="5"/>
      <c r="B42" s="6"/>
      <c r="C42" s="5"/>
      <c r="D42" s="5"/>
      <c r="E42" s="6"/>
      <c r="H42" s="5"/>
      <c r="I42" s="5"/>
    </row>
    <row r="43" spans="1:9" ht="15" customHeight="1" x14ac:dyDescent="0.25">
      <c r="A43" s="5"/>
      <c r="B43" s="6"/>
      <c r="C43" s="5"/>
      <c r="D43" s="5"/>
      <c r="E43" s="6"/>
      <c r="H43" s="5"/>
      <c r="I43" s="5"/>
    </row>
    <row r="44" spans="1:9" ht="15" customHeight="1" x14ac:dyDescent="0.25">
      <c r="A44" s="5"/>
      <c r="B44" s="6"/>
      <c r="C44" s="5"/>
      <c r="D44" s="5"/>
      <c r="E44" s="6"/>
      <c r="H44" s="5"/>
      <c r="I44" s="5"/>
    </row>
    <row r="45" spans="1:9" ht="15" customHeight="1" x14ac:dyDescent="0.25">
      <c r="A45" s="5"/>
      <c r="B45" s="6"/>
      <c r="C45" s="5"/>
      <c r="D45" s="5"/>
      <c r="E45" s="6"/>
      <c r="F45" s="5"/>
      <c r="G45" s="5"/>
      <c r="H45" s="5"/>
      <c r="I45" s="5"/>
    </row>
    <row r="46" spans="1:9" ht="15" customHeight="1" x14ac:dyDescent="0.25">
      <c r="A46" s="5"/>
      <c r="B46" s="6"/>
      <c r="C46" s="5"/>
      <c r="D46" s="5"/>
      <c r="E46" s="6"/>
      <c r="F46" s="5"/>
      <c r="G46" s="5"/>
      <c r="H46" s="5"/>
      <c r="I46" s="5"/>
    </row>
    <row r="47" spans="1:9" ht="15" customHeight="1" x14ac:dyDescent="0.25">
      <c r="A47" s="5"/>
      <c r="B47" s="6"/>
      <c r="C47" s="5"/>
      <c r="D47" s="5"/>
      <c r="E47" s="6"/>
      <c r="F47" s="5"/>
      <c r="G47" s="5"/>
      <c r="H47" s="5"/>
      <c r="I47" s="5"/>
    </row>
    <row r="48" spans="1:9" ht="15" customHeight="1" x14ac:dyDescent="0.25">
      <c r="A48" s="5"/>
      <c r="B48" s="6"/>
      <c r="C48" s="5"/>
      <c r="D48" s="5"/>
      <c r="E48" s="6"/>
      <c r="F48" s="5"/>
      <c r="G48" s="5"/>
      <c r="H48" s="5"/>
      <c r="I48" s="5"/>
    </row>
    <row r="49" spans="1:9" ht="15" customHeight="1" x14ac:dyDescent="0.25">
      <c r="A49" s="5"/>
      <c r="B49" s="6"/>
      <c r="C49" s="5"/>
      <c r="D49" s="5"/>
      <c r="E49" s="6"/>
      <c r="F49" s="5"/>
      <c r="G49" s="5"/>
      <c r="H49" s="5"/>
      <c r="I49" s="5"/>
    </row>
    <row r="50" spans="1:9" ht="15" customHeight="1" x14ac:dyDescent="0.25">
      <c r="A50" s="5"/>
      <c r="B50" s="6"/>
      <c r="C50" s="5"/>
      <c r="D50" s="5"/>
      <c r="E50" s="6"/>
      <c r="F50" s="5"/>
      <c r="G50" s="5"/>
      <c r="H50" s="5"/>
      <c r="I50" s="5"/>
    </row>
    <row r="51" spans="1:9" ht="15" customHeight="1" x14ac:dyDescent="0.25">
      <c r="A51" s="5"/>
      <c r="B51" s="6"/>
      <c r="C51" s="5"/>
      <c r="D51" s="5"/>
      <c r="E51" s="6"/>
      <c r="F51" s="5"/>
      <c r="G51" s="5"/>
      <c r="H51" s="5"/>
      <c r="I51" s="5"/>
    </row>
    <row r="52" spans="1:9" ht="15" customHeight="1" x14ac:dyDescent="0.25">
      <c r="A52" s="5"/>
      <c r="B52" s="6"/>
      <c r="C52" s="5"/>
      <c r="D52" s="5"/>
      <c r="E52" s="6"/>
      <c r="F52" s="5"/>
      <c r="G52" s="5"/>
      <c r="H52" s="5"/>
      <c r="I52" s="5"/>
    </row>
    <row r="53" spans="1:9" x14ac:dyDescent="0.25">
      <c r="A53" s="5"/>
      <c r="B53" s="6"/>
      <c r="C53" s="5"/>
      <c r="D53" s="5"/>
      <c r="E53" s="6"/>
      <c r="F53" s="5"/>
      <c r="G53" s="5"/>
      <c r="H53" s="5"/>
      <c r="I53" s="5"/>
    </row>
    <row r="54" spans="1:9" x14ac:dyDescent="0.25">
      <c r="A54" s="5"/>
      <c r="B54" s="6"/>
      <c r="C54" s="5"/>
      <c r="D54" s="5"/>
      <c r="E54" s="6"/>
      <c r="F54" s="5"/>
      <c r="G54" s="5"/>
      <c r="H54" s="5"/>
      <c r="I54" s="5"/>
    </row>
    <row r="55" spans="1:9" x14ac:dyDescent="0.25">
      <c r="A55" s="5"/>
      <c r="B55" s="6"/>
      <c r="C55" s="5"/>
      <c r="D55" s="5"/>
      <c r="E55" s="6"/>
      <c r="F55" s="5"/>
      <c r="G55" s="5"/>
      <c r="H55" s="5"/>
      <c r="I55" s="5"/>
    </row>
    <row r="56" spans="1:9" x14ac:dyDescent="0.25">
      <c r="A56" s="5"/>
      <c r="B56" s="6"/>
      <c r="C56" s="5"/>
      <c r="D56" s="5"/>
      <c r="E56" s="6"/>
      <c r="F56" s="5"/>
      <c r="G56" s="5"/>
      <c r="H56" s="5"/>
      <c r="I56" s="5"/>
    </row>
    <row r="57" spans="1:9" x14ac:dyDescent="0.25">
      <c r="A57" s="5"/>
      <c r="B57" s="6"/>
      <c r="C57" s="5"/>
      <c r="D57" s="5"/>
      <c r="E57" s="6"/>
      <c r="F57" s="5"/>
      <c r="G57" s="5"/>
      <c r="H57" s="5"/>
      <c r="I57" s="5"/>
    </row>
    <row r="58" spans="1:9" x14ac:dyDescent="0.25">
      <c r="A58" s="5"/>
      <c r="B58" s="6"/>
      <c r="C58" s="5"/>
      <c r="D58" s="5"/>
      <c r="E58" s="6"/>
      <c r="F58" s="5"/>
      <c r="G58" s="5"/>
      <c r="H58" s="5"/>
      <c r="I58" s="5"/>
    </row>
    <row r="59" spans="1:9" x14ac:dyDescent="0.25">
      <c r="A59" s="5"/>
      <c r="B59" s="6"/>
      <c r="C59" s="5"/>
      <c r="D59" s="5"/>
      <c r="E59" s="6"/>
      <c r="F59" s="5"/>
      <c r="G59" s="5"/>
      <c r="H59" s="5"/>
      <c r="I59" s="5"/>
    </row>
    <row r="60" spans="1:9" x14ac:dyDescent="0.25">
      <c r="A60" s="5"/>
      <c r="B60" s="6"/>
      <c r="C60" s="5"/>
      <c r="D60" s="5"/>
      <c r="E60" s="6"/>
      <c r="F60" s="5"/>
      <c r="G60" s="5"/>
      <c r="H60" s="5"/>
      <c r="I60" s="5"/>
    </row>
    <row r="61" spans="1:9" x14ac:dyDescent="0.25">
      <c r="A61" s="5"/>
      <c r="B61" s="6"/>
      <c r="C61" s="5"/>
      <c r="D61" s="5"/>
      <c r="E61" s="6"/>
      <c r="F61" s="5"/>
      <c r="G61" s="5"/>
      <c r="H61" s="5"/>
      <c r="I61" s="5"/>
    </row>
    <row r="62" spans="1:9" x14ac:dyDescent="0.25">
      <c r="A62" s="5"/>
      <c r="B62" s="6"/>
      <c r="C62" s="5"/>
      <c r="D62" s="5"/>
      <c r="E62" s="6"/>
      <c r="F62" s="5"/>
      <c r="G62" s="5"/>
      <c r="H62" s="5"/>
      <c r="I62" s="5"/>
    </row>
    <row r="63" spans="1:9" x14ac:dyDescent="0.25">
      <c r="A63" s="5"/>
      <c r="B63" s="6"/>
      <c r="C63" s="5"/>
      <c r="D63" s="5"/>
      <c r="E63" s="6"/>
      <c r="F63" s="5"/>
      <c r="G63" s="5"/>
      <c r="H63" s="5"/>
      <c r="I63" s="5"/>
    </row>
    <row r="64" spans="1:9" x14ac:dyDescent="0.25">
      <c r="A64" s="5"/>
      <c r="B64" s="6"/>
      <c r="C64" s="5"/>
      <c r="D64" s="5"/>
      <c r="E64" s="6"/>
      <c r="F64" s="5"/>
      <c r="G64" s="5"/>
      <c r="H64" s="5"/>
      <c r="I64" s="5"/>
    </row>
    <row r="65" spans="1:9" x14ac:dyDescent="0.25">
      <c r="A65" s="5"/>
      <c r="B65" s="6"/>
      <c r="C65" s="5"/>
      <c r="D65" s="5"/>
      <c r="E65" s="6"/>
      <c r="F65" s="5"/>
      <c r="G65" s="5"/>
      <c r="H65" s="5"/>
      <c r="I65" s="5"/>
    </row>
    <row r="66" spans="1:9" x14ac:dyDescent="0.25">
      <c r="A66" s="5"/>
      <c r="B66" s="6"/>
      <c r="C66" s="5"/>
      <c r="D66" s="5"/>
      <c r="E66" s="6"/>
      <c r="F66" s="5"/>
      <c r="G66" s="5"/>
      <c r="H66" s="5"/>
      <c r="I66" s="5"/>
    </row>
    <row r="67" spans="1:9" x14ac:dyDescent="0.25">
      <c r="A67" s="5"/>
      <c r="B67" s="6"/>
      <c r="C67" s="5"/>
      <c r="D67" s="5"/>
      <c r="E67" s="6"/>
      <c r="F67" s="5"/>
      <c r="G67" s="5"/>
      <c r="H67" s="5"/>
      <c r="I67" s="5"/>
    </row>
    <row r="68" spans="1:9" x14ac:dyDescent="0.25">
      <c r="A68" s="5"/>
      <c r="B68" s="6"/>
      <c r="C68" s="5"/>
      <c r="D68" s="5"/>
      <c r="E68" s="6"/>
      <c r="F68" s="5"/>
      <c r="G68" s="5"/>
      <c r="H68" s="5"/>
      <c r="I68" s="5"/>
    </row>
    <row r="69" spans="1:9" x14ac:dyDescent="0.25">
      <c r="A69" s="5"/>
      <c r="B69" s="6"/>
      <c r="C69" s="5"/>
      <c r="D69" s="5"/>
      <c r="E69" s="6"/>
      <c r="F69" s="5"/>
      <c r="G69" s="5"/>
      <c r="H69" s="5"/>
      <c r="I69" s="5"/>
    </row>
    <row r="70" spans="1:9" x14ac:dyDescent="0.25">
      <c r="A70" s="5"/>
      <c r="B70" s="6"/>
      <c r="C70" s="5"/>
      <c r="D70" s="5"/>
      <c r="E70" s="6"/>
      <c r="F70" s="5"/>
      <c r="G70" s="5"/>
      <c r="H70" s="5"/>
      <c r="I70" s="5"/>
    </row>
    <row r="71" spans="1:9" x14ac:dyDescent="0.25">
      <c r="A71" s="5"/>
      <c r="B71" s="6"/>
      <c r="C71" s="5"/>
      <c r="D71" s="5"/>
      <c r="E71" s="6"/>
      <c r="F71" s="5"/>
      <c r="G71" s="5"/>
      <c r="H71" s="5"/>
      <c r="I71" s="5"/>
    </row>
    <row r="72" spans="1:9" x14ac:dyDescent="0.25">
      <c r="A72" s="5"/>
      <c r="B72" s="6"/>
      <c r="C72" s="5"/>
      <c r="D72" s="5"/>
      <c r="E72" s="6"/>
      <c r="F72" s="5"/>
      <c r="G72" s="5"/>
      <c r="H72" s="5"/>
      <c r="I72" s="5"/>
    </row>
    <row r="73" spans="1:9" x14ac:dyDescent="0.25">
      <c r="A73" s="5"/>
      <c r="B73" s="6"/>
      <c r="C73" s="5"/>
      <c r="D73" s="5"/>
      <c r="E73" s="6"/>
      <c r="F73" s="5"/>
      <c r="G73" s="5"/>
      <c r="H73" s="5"/>
      <c r="I73" s="5"/>
    </row>
    <row r="74" spans="1:9" x14ac:dyDescent="0.25">
      <c r="A74" s="5"/>
      <c r="B74" s="6"/>
      <c r="C74" s="5"/>
      <c r="D74" s="5"/>
      <c r="E74" s="6"/>
      <c r="F74" s="5"/>
      <c r="G74" s="5"/>
      <c r="H74" s="5"/>
      <c r="I74" s="5"/>
    </row>
    <row r="75" spans="1:9" x14ac:dyDescent="0.25">
      <c r="A75" s="5"/>
      <c r="B75" s="6"/>
      <c r="C75" s="5"/>
      <c r="D75" s="5"/>
      <c r="E75" s="6"/>
      <c r="F75" s="5"/>
      <c r="G75" s="5"/>
      <c r="H75" s="5"/>
      <c r="I75" s="5"/>
    </row>
    <row r="76" spans="1:9" x14ac:dyDescent="0.25">
      <c r="A76" s="5"/>
      <c r="B76" s="6"/>
      <c r="C76" s="5"/>
      <c r="D76" s="5"/>
      <c r="E76" s="6"/>
      <c r="F76" s="5"/>
      <c r="G76" s="5"/>
      <c r="H76" s="5"/>
      <c r="I76" s="5"/>
    </row>
    <row r="77" spans="1:9" x14ac:dyDescent="0.25">
      <c r="A77" s="5"/>
      <c r="B77" s="6"/>
      <c r="C77" s="5"/>
      <c r="D77" s="5"/>
      <c r="E77" s="6"/>
      <c r="F77" s="5"/>
      <c r="G77" s="5"/>
      <c r="H77" s="5"/>
      <c r="I77" s="5"/>
    </row>
    <row r="78" spans="1:9" x14ac:dyDescent="0.25">
      <c r="A78" s="5"/>
      <c r="B78" s="6"/>
      <c r="C78" s="5"/>
      <c r="D78" s="5"/>
      <c r="E78" s="6"/>
      <c r="F78" s="5"/>
      <c r="G78" s="5"/>
      <c r="H78" s="5"/>
      <c r="I78" s="5"/>
    </row>
    <row r="79" spans="1:9" x14ac:dyDescent="0.25">
      <c r="A79" s="5"/>
      <c r="B79" s="6"/>
      <c r="C79" s="5"/>
      <c r="D79" s="5"/>
      <c r="E79" s="6"/>
      <c r="F79" s="5"/>
      <c r="G79" s="5"/>
      <c r="H79" s="5"/>
      <c r="I79" s="5"/>
    </row>
    <row r="80" spans="1:9" x14ac:dyDescent="0.25">
      <c r="A80" s="5"/>
      <c r="B80" s="6"/>
      <c r="C80" s="5"/>
      <c r="D80" s="5"/>
      <c r="E80" s="6"/>
      <c r="F80" s="5"/>
      <c r="G80" s="5"/>
      <c r="H80" s="5"/>
      <c r="I80" s="5"/>
    </row>
    <row r="81" spans="1:5" x14ac:dyDescent="0.25">
      <c r="A81" s="5"/>
      <c r="B81" s="6"/>
      <c r="C81" s="5"/>
      <c r="D81" s="5"/>
      <c r="E81" s="6"/>
    </row>
  </sheetData>
  <dataConsolidate/>
  <mergeCells count="3">
    <mergeCell ref="A1:E1"/>
    <mergeCell ref="A2:E2"/>
    <mergeCell ref="J3:L3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Лист1!$J$3:$J$6</xm:f>
          </x14:formula1>
          <xm:sqref>I5:I10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workbookViewId="0">
      <selection activeCell="A39" sqref="A39"/>
    </sheetView>
  </sheetViews>
  <sheetFormatPr defaultRowHeight="15" x14ac:dyDescent="0.25"/>
  <cols>
    <col min="1" max="7" width="15.7109375" customWidth="1"/>
    <col min="8" max="10" width="12.7109375" customWidth="1"/>
    <col min="11" max="11" width="11.7109375" customWidth="1"/>
    <col min="12" max="12" width="11.5703125" customWidth="1"/>
    <col min="13" max="13" width="8.7109375" customWidth="1"/>
    <col min="14" max="14" width="16" customWidth="1"/>
    <col min="15" max="15" width="8.7109375" customWidth="1"/>
    <col min="16" max="16" width="20.28515625" customWidth="1"/>
    <col min="17" max="17" width="16.85546875" customWidth="1"/>
    <col min="21" max="21" width="15.42578125" customWidth="1"/>
  </cols>
  <sheetData>
    <row r="1" spans="1:14" x14ac:dyDescent="0.25">
      <c r="A1" s="8" t="s">
        <v>7</v>
      </c>
      <c r="B1" s="9" t="s">
        <v>9</v>
      </c>
      <c r="N1" s="10"/>
    </row>
    <row r="2" spans="1:14" x14ac:dyDescent="0.25">
      <c r="A2" s="11" t="s">
        <v>10</v>
      </c>
      <c r="B2" s="12">
        <v>1</v>
      </c>
      <c r="N2" s="10"/>
    </row>
    <row r="3" spans="1:14" x14ac:dyDescent="0.25">
      <c r="A3" s="11" t="s">
        <v>11</v>
      </c>
      <c r="B3" s="12">
        <v>2</v>
      </c>
      <c r="D3" s="13" t="s">
        <v>12</v>
      </c>
      <c r="E3" s="14" t="s">
        <v>3</v>
      </c>
      <c r="F3" s="14" t="s">
        <v>13</v>
      </c>
      <c r="G3" s="15" t="s">
        <v>14</v>
      </c>
      <c r="I3" t="s">
        <v>7</v>
      </c>
      <c r="J3" t="s">
        <v>26</v>
      </c>
      <c r="N3" s="10"/>
    </row>
    <row r="4" spans="1:14" x14ac:dyDescent="0.25">
      <c r="A4" s="16" t="s">
        <v>15</v>
      </c>
      <c r="B4" s="12">
        <v>1</v>
      </c>
      <c r="D4" s="11" t="s">
        <v>7</v>
      </c>
      <c r="E4" s="17">
        <v>5</v>
      </c>
      <c r="F4" s="18" t="str">
        <f>IF(F3="",0,INDEX(A:A,MATCH(D$4,A:A,)+ROW(A1)))</f>
        <v>Тройник</v>
      </c>
      <c r="G4" s="19">
        <f>IF(F3="",0,INDEX(B:B,MATCH(D$4,A:A,)+ROW(A1)))*E$4</f>
        <v>5</v>
      </c>
      <c r="I4" t="s">
        <v>16</v>
      </c>
      <c r="J4" t="s">
        <v>27</v>
      </c>
    </row>
    <row r="5" spans="1:14" x14ac:dyDescent="0.25">
      <c r="A5" s="11" t="s">
        <v>17</v>
      </c>
      <c r="B5" s="12">
        <v>1</v>
      </c>
      <c r="D5" s="11"/>
      <c r="E5" s="20"/>
      <c r="F5" s="18" t="str">
        <f>IF(F4="",0,INDEX(A:A,MATCH(D$4,A:A,)+ROW(A2)))</f>
        <v>Отвод</v>
      </c>
      <c r="G5" s="19">
        <f t="shared" ref="G5:G12" si="0">IF(F4="",0,INDEX(B:B,MATCH(D$4,A:A,)+ROW(A2)))*E$4</f>
        <v>10</v>
      </c>
      <c r="I5" t="s">
        <v>23</v>
      </c>
      <c r="J5" t="s">
        <v>28</v>
      </c>
    </row>
    <row r="6" spans="1:14" x14ac:dyDescent="0.25">
      <c r="A6" s="11" t="s">
        <v>18</v>
      </c>
      <c r="B6" s="12">
        <v>1</v>
      </c>
      <c r="D6" s="11"/>
      <c r="E6" s="20">
        <v>5</v>
      </c>
      <c r="F6" s="18" t="str">
        <f>IF(F5="",0,INDEX(A:A,MATCH(D$4,A:A,)+ROW(A1)))</f>
        <v>Тройник</v>
      </c>
      <c r="G6" s="19">
        <f t="shared" si="0"/>
        <v>5</v>
      </c>
      <c r="J6" t="s">
        <v>29</v>
      </c>
    </row>
    <row r="7" spans="1:14" x14ac:dyDescent="0.25">
      <c r="A7" s="11" t="s">
        <v>19</v>
      </c>
      <c r="B7" s="12">
        <v>1</v>
      </c>
      <c r="D7" s="11"/>
      <c r="E7" s="20"/>
      <c r="F7" s="18" t="str">
        <f t="shared" ref="F7:F12" si="1">IF(F6="",0,INDEX(A:A,MATCH(D$4,A:A,)+ROW(A4)))</f>
        <v>Кран</v>
      </c>
      <c r="G7" s="19">
        <f t="shared" si="0"/>
        <v>5</v>
      </c>
    </row>
    <row r="8" spans="1:14" x14ac:dyDescent="0.25">
      <c r="A8" s="11" t="s">
        <v>20</v>
      </c>
      <c r="B8" s="12">
        <v>1</v>
      </c>
      <c r="D8" s="11"/>
      <c r="E8" s="20"/>
      <c r="F8" s="18" t="str">
        <f t="shared" si="1"/>
        <v>Гайка</v>
      </c>
      <c r="G8" s="19">
        <f t="shared" si="0"/>
        <v>5</v>
      </c>
    </row>
    <row r="9" spans="1:14" x14ac:dyDescent="0.25">
      <c r="A9" s="21" t="s">
        <v>21</v>
      </c>
      <c r="B9" s="22">
        <v>1</v>
      </c>
      <c r="D9" s="11"/>
      <c r="E9" s="20"/>
      <c r="F9" s="18" t="str">
        <f t="shared" si="1"/>
        <v>Рукав</v>
      </c>
      <c r="G9" s="19">
        <f t="shared" si="0"/>
        <v>5</v>
      </c>
    </row>
    <row r="10" spans="1:14" x14ac:dyDescent="0.25">
      <c r="D10" s="11"/>
      <c r="E10" s="20"/>
      <c r="F10" s="18" t="str">
        <f t="shared" si="1"/>
        <v>Ствол</v>
      </c>
      <c r="G10" s="19">
        <f t="shared" si="0"/>
        <v>5</v>
      </c>
    </row>
    <row r="11" spans="1:14" x14ac:dyDescent="0.25">
      <c r="A11" s="23" t="s">
        <v>16</v>
      </c>
      <c r="B11" s="24" t="s">
        <v>9</v>
      </c>
      <c r="D11" s="11"/>
      <c r="E11" s="20"/>
      <c r="F11" s="18" t="str">
        <f t="shared" si="1"/>
        <v>Диафрагма</v>
      </c>
      <c r="G11" s="19">
        <f t="shared" si="0"/>
        <v>5</v>
      </c>
    </row>
    <row r="12" spans="1:14" x14ac:dyDescent="0.25">
      <c r="A12" s="25" t="s">
        <v>10</v>
      </c>
      <c r="B12" s="26">
        <v>2</v>
      </c>
      <c r="D12" s="21"/>
      <c r="E12" s="27"/>
      <c r="F12" s="28">
        <f t="shared" si="1"/>
        <v>0</v>
      </c>
      <c r="G12" s="29">
        <f t="shared" si="0"/>
        <v>0</v>
      </c>
    </row>
    <row r="13" spans="1:14" x14ac:dyDescent="0.25">
      <c r="A13" s="25" t="s">
        <v>11</v>
      </c>
      <c r="B13" s="26">
        <v>2</v>
      </c>
    </row>
    <row r="14" spans="1:14" x14ac:dyDescent="0.25">
      <c r="A14" s="25"/>
      <c r="B14" s="26"/>
    </row>
    <row r="15" spans="1:14" x14ac:dyDescent="0.25">
      <c r="A15" s="25"/>
      <c r="B15" s="26"/>
    </row>
    <row r="16" spans="1:14" x14ac:dyDescent="0.25">
      <c r="A16" s="25"/>
      <c r="B16" s="26"/>
    </row>
    <row r="17" spans="1:2" x14ac:dyDescent="0.25">
      <c r="A17" s="25"/>
      <c r="B17" s="26"/>
    </row>
    <row r="18" spans="1:2" x14ac:dyDescent="0.25">
      <c r="A18" s="30"/>
      <c r="B18" s="31"/>
    </row>
    <row r="20" spans="1:2" x14ac:dyDescent="0.25">
      <c r="A20" s="23" t="s">
        <v>23</v>
      </c>
      <c r="B20" s="24" t="s">
        <v>9</v>
      </c>
    </row>
    <row r="21" spans="1:2" x14ac:dyDescent="0.25">
      <c r="A21" s="25" t="s">
        <v>22</v>
      </c>
      <c r="B21" s="26">
        <v>2</v>
      </c>
    </row>
    <row r="22" spans="1:2" x14ac:dyDescent="0.25">
      <c r="A22" s="25" t="s">
        <v>24</v>
      </c>
      <c r="B22" s="26">
        <v>2</v>
      </c>
    </row>
    <row r="23" spans="1:2" x14ac:dyDescent="0.25">
      <c r="A23" s="25" t="s">
        <v>18</v>
      </c>
      <c r="B23" s="26">
        <v>24</v>
      </c>
    </row>
    <row r="24" spans="1:2" x14ac:dyDescent="0.25">
      <c r="A24" s="25" t="s">
        <v>25</v>
      </c>
      <c r="B24" s="26">
        <v>24</v>
      </c>
    </row>
    <row r="25" spans="1:2" x14ac:dyDescent="0.25">
      <c r="A25" s="25"/>
      <c r="B25" s="26"/>
    </row>
    <row r="26" spans="1:2" x14ac:dyDescent="0.25">
      <c r="A26" s="25"/>
      <c r="B26" s="26"/>
    </row>
    <row r="27" spans="1:2" x14ac:dyDescent="0.25">
      <c r="A27" s="30"/>
      <c r="B27" s="31"/>
    </row>
    <row r="29" spans="1:2" x14ac:dyDescent="0.25">
      <c r="A29" s="23" t="s">
        <v>32</v>
      </c>
      <c r="B29" s="24" t="s">
        <v>9</v>
      </c>
    </row>
    <row r="30" spans="1:2" x14ac:dyDescent="0.25">
      <c r="A30" s="25" t="s">
        <v>22</v>
      </c>
      <c r="B30" s="26">
        <v>3</v>
      </c>
    </row>
    <row r="31" spans="1:2" x14ac:dyDescent="0.25">
      <c r="A31" s="25" t="s">
        <v>24</v>
      </c>
      <c r="B31" s="26">
        <v>2</v>
      </c>
    </row>
    <row r="32" spans="1:2" x14ac:dyDescent="0.25">
      <c r="A32" s="25" t="s">
        <v>18</v>
      </c>
      <c r="B32" s="26">
        <v>30</v>
      </c>
    </row>
    <row r="33" spans="1:2" x14ac:dyDescent="0.25">
      <c r="A33" s="25" t="s">
        <v>25</v>
      </c>
      <c r="B33" s="26">
        <v>30</v>
      </c>
    </row>
    <row r="34" spans="1:2" x14ac:dyDescent="0.25">
      <c r="A34" s="25"/>
      <c r="B34" s="26"/>
    </row>
    <row r="35" spans="1:2" x14ac:dyDescent="0.25">
      <c r="A35" s="25"/>
      <c r="B35" s="26"/>
    </row>
    <row r="36" spans="1:2" x14ac:dyDescent="0.25">
      <c r="A36" s="30"/>
      <c r="B36" s="31"/>
    </row>
    <row r="38" spans="1:2" x14ac:dyDescent="0.25">
      <c r="A38" s="23" t="s">
        <v>33</v>
      </c>
      <c r="B38" s="24" t="s">
        <v>9</v>
      </c>
    </row>
    <row r="39" spans="1:2" x14ac:dyDescent="0.25">
      <c r="A39" s="25" t="s">
        <v>22</v>
      </c>
      <c r="B39" s="26">
        <v>5</v>
      </c>
    </row>
    <row r="40" spans="1:2" x14ac:dyDescent="0.25">
      <c r="A40" s="25" t="s">
        <v>24</v>
      </c>
      <c r="B40" s="26">
        <v>5</v>
      </c>
    </row>
    <row r="41" spans="1:2" x14ac:dyDescent="0.25">
      <c r="A41" s="25" t="s">
        <v>18</v>
      </c>
      <c r="B41" s="26">
        <v>5</v>
      </c>
    </row>
    <row r="42" spans="1:2" x14ac:dyDescent="0.25">
      <c r="A42" s="25" t="s">
        <v>25</v>
      </c>
      <c r="B42" s="26">
        <v>5</v>
      </c>
    </row>
    <row r="43" spans="1:2" x14ac:dyDescent="0.25">
      <c r="A43" s="25"/>
      <c r="B43" s="26"/>
    </row>
    <row r="44" spans="1:2" x14ac:dyDescent="0.25">
      <c r="A44" s="25"/>
      <c r="B44" s="26"/>
    </row>
    <row r="45" spans="1:2" x14ac:dyDescent="0.25">
      <c r="A45" s="30"/>
      <c r="B45" s="31"/>
    </row>
  </sheetData>
  <dataValidations count="1">
    <dataValidation type="list" allowBlank="1" showInputMessage="1" showErrorMessage="1" sqref="D4:D12">
      <formula1>$I$3:$I$4</formula1>
    </dataValidation>
  </dataValidations>
  <pageMargins left="0.7" right="0.7" top="0.75" bottom="0.75" header="0.3" footer="0.3"/>
  <tableParts count="6">
    <tablePart r:id="rId1"/>
    <tablePart r:id="rId2"/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Технология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gates</dc:creator>
  <cp:lastModifiedBy>Hlebnikov_U</cp:lastModifiedBy>
  <dcterms:created xsi:type="dcterms:W3CDTF">2014-02-04T05:07:59Z</dcterms:created>
  <dcterms:modified xsi:type="dcterms:W3CDTF">2015-01-20T13:25:13Z</dcterms:modified>
</cp:coreProperties>
</file>