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9300" windowHeight="4695" tabRatio="548"/>
  </bookViews>
  <sheets>
    <sheet name="клиенты" sheetId="1" r:id="rId1"/>
    <sheet name="продажи" sheetId="4" r:id="rId2"/>
  </sheets>
  <calcPr calcId="145621"/>
</workbook>
</file>

<file path=xl/calcChain.xml><?xml version="1.0" encoding="utf-8"?>
<calcChain xmlns="http://schemas.openxmlformats.org/spreadsheetml/2006/main">
  <c r="F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4" i="1"/>
  <c r="D100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4" i="1"/>
  <c r="C14" i="1" l="1"/>
  <c r="C30" i="1"/>
  <c r="C10" i="1"/>
  <c r="C22" i="1"/>
  <c r="C19" i="1"/>
  <c r="C23" i="1"/>
  <c r="C15" i="1"/>
  <c r="C40" i="1"/>
  <c r="C13" i="1"/>
  <c r="C4" i="1"/>
  <c r="C39" i="1"/>
  <c r="C27" i="1"/>
  <c r="C37" i="1"/>
  <c r="C21" i="1"/>
  <c r="C25" i="1"/>
  <c r="C44" i="1"/>
  <c r="C18" i="1"/>
  <c r="C50" i="1"/>
  <c r="C33" i="1"/>
  <c r="C17" i="1"/>
  <c r="C9" i="1"/>
  <c r="C45" i="1"/>
  <c r="C26" i="1"/>
  <c r="C38" i="1"/>
  <c r="C11" i="1"/>
  <c r="C20" i="1"/>
  <c r="C16" i="1"/>
  <c r="C51" i="1"/>
  <c r="C8" i="1"/>
  <c r="C28" i="1"/>
  <c r="C48" i="1"/>
  <c r="C49" i="1"/>
  <c r="C46" i="1"/>
  <c r="C35" i="1"/>
  <c r="C36" i="1"/>
  <c r="C31" i="1"/>
  <c r="C7" i="1"/>
  <c r="C41" i="1"/>
  <c r="C29" i="1"/>
  <c r="C6" i="1"/>
  <c r="C24" i="1"/>
  <c r="C12" i="1"/>
  <c r="C47" i="1"/>
  <c r="C42" i="1"/>
  <c r="C5" i="1"/>
  <c r="C43" i="1"/>
  <c r="C34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32" i="1"/>
  <c r="B100" i="1" l="1"/>
  <c r="C100" i="1"/>
  <c r="C480" i="4" l="1"/>
  <c r="C163" i="4"/>
  <c r="C494" i="4"/>
  <c r="C180" i="4"/>
  <c r="C227" i="4"/>
  <c r="C524" i="4"/>
  <c r="C325" i="4"/>
  <c r="C73" i="4"/>
  <c r="C71" i="4"/>
  <c r="C694" i="4" s="1"/>
  <c r="C244" i="4"/>
  <c r="D71" i="4"/>
  <c r="D73" i="4"/>
  <c r="D163" i="4"/>
  <c r="D180" i="4"/>
  <c r="D227" i="4"/>
  <c r="D244" i="4"/>
  <c r="D325" i="4"/>
  <c r="D480" i="4"/>
  <c r="D494" i="4"/>
  <c r="D524" i="4"/>
  <c r="B71" i="4"/>
  <c r="B73" i="4"/>
  <c r="B163" i="4"/>
  <c r="B180" i="4"/>
  <c r="B694" i="4" s="1"/>
  <c r="B227" i="4"/>
  <c r="B244" i="4"/>
  <c r="B325" i="4"/>
  <c r="B480" i="4"/>
  <c r="B494" i="4"/>
  <c r="B524" i="4"/>
  <c r="F5" i="1" l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E100" i="1"/>
  <c r="D694" i="4"/>
</calcChain>
</file>

<file path=xl/sharedStrings.xml><?xml version="1.0" encoding="utf-8"?>
<sst xmlns="http://schemas.openxmlformats.org/spreadsheetml/2006/main" count="896" uniqueCount="756">
  <si>
    <t>ООО "Ритм-2000" (Королева)</t>
  </si>
  <si>
    <t>С/с</t>
  </si>
  <si>
    <t>Боровое  ООО</t>
  </si>
  <si>
    <t>Вест  ООО</t>
  </si>
  <si>
    <t>Виктория ООО</t>
  </si>
  <si>
    <t>Винолей  ООО</t>
  </si>
  <si>
    <t>Волга-Траст   ООО</t>
  </si>
  <si>
    <t>Гамма-М  ООО</t>
  </si>
  <si>
    <t>Добрыня  ООО</t>
  </si>
  <si>
    <t>Кафе-молка  ООО</t>
  </si>
  <si>
    <t>Концерн Завидово  ЗАО</t>
  </si>
  <si>
    <t>Лари Мол  ООО</t>
  </si>
  <si>
    <t>Меркурий  ООО</t>
  </si>
  <si>
    <t>МЭРКС  ООО</t>
  </si>
  <si>
    <t>Надежда+Н  ООО</t>
  </si>
  <si>
    <t>ООО "Алексеевский"</t>
  </si>
  <si>
    <t>ООО "ВиноГрад"</t>
  </si>
  <si>
    <t>ООО "ПИР"</t>
  </si>
  <si>
    <t>ООО "Русичи" пгт. Радченко</t>
  </si>
  <si>
    <t>ООО "ТД Щелково"</t>
  </si>
  <si>
    <t>ООО "Фаиля"</t>
  </si>
  <si>
    <t>ОРТ ТД Конаково ООО</t>
  </si>
  <si>
    <t>Светлана  ООО</t>
  </si>
  <si>
    <t>Фарпост  ООО</t>
  </si>
  <si>
    <t>ООО "Отель Конаково"</t>
  </si>
  <si>
    <t>Гранд-Шеф ООО</t>
  </si>
  <si>
    <t>Омела  ООО</t>
  </si>
  <si>
    <t>Эверест  ООО</t>
  </si>
  <si>
    <t>Эльмира ООО</t>
  </si>
  <si>
    <t>ООО"Ирга"/ул.Гастела,д.12</t>
  </si>
  <si>
    <t>ООО"Ирга"/ул.Первомайская,д.13/59</t>
  </si>
  <si>
    <t>ООО"ЛЮМИ"/ул.Вокзальная,д.15/26 маг."Абсолют"</t>
  </si>
  <si>
    <t>ООО"Меркурий"/пересечение ул.Полиграфистов и Октяб</t>
  </si>
  <si>
    <t>ООО"Меркурий"/ул.Дружбы,д.7</t>
  </si>
  <si>
    <t>ООО"Меркурий"/ул.Щорса,д.9/3</t>
  </si>
  <si>
    <t>ООО"Перекрёсток"</t>
  </si>
  <si>
    <t>ООО"ПРИБОЙ"/пр.Октябрьский, д.60</t>
  </si>
  <si>
    <t>Сандовское райпо магазин с. Старое Сандово</t>
  </si>
  <si>
    <t>ООО "Корона" бар</t>
  </si>
  <si>
    <t>Бежецкое райпо маг №1</t>
  </si>
  <si>
    <t>ООО Ритм 2000 г. Бежецк</t>
  </si>
  <si>
    <t>ДГУП № 281 ФКП"Управление торговли Ленинградского</t>
  </si>
  <si>
    <t>МП"Продовольственный магазин № 6"</t>
  </si>
  <si>
    <t>Муниципальное предприятие"Городские бани"</t>
  </si>
  <si>
    <t>МУП "ТРЭВЭЛ"</t>
  </si>
  <si>
    <t>ОАО "Вышневолоцкий Хлебокомбинат"</t>
  </si>
  <si>
    <t>ОАО "Удомельский хлебокомбинат"</t>
  </si>
  <si>
    <t>ООО "Алмаз"</t>
  </si>
  <si>
    <t>ООО "Антиквар"</t>
  </si>
  <si>
    <t>ООО "Арбат"</t>
  </si>
  <si>
    <t>ООО "Виктория"</t>
  </si>
  <si>
    <t>ООО "Евгений"</t>
  </si>
  <si>
    <t>ООО "Коломно"</t>
  </si>
  <si>
    <t>ООО "Нива"</t>
  </si>
  <si>
    <t>ООО "Олеся"</t>
  </si>
  <si>
    <t>ООО "Рома"</t>
  </si>
  <si>
    <t>ООО "Солид" Удомля</t>
  </si>
  <si>
    <t>ООО "Спектр " г.Удомля</t>
  </si>
  <si>
    <t>ООО "Спектр"</t>
  </si>
  <si>
    <t>ООО "ТВЭЛАС"</t>
  </si>
  <si>
    <t>ООО "Феникс"</t>
  </si>
  <si>
    <t>ООО Меркурий 2005</t>
  </si>
  <si>
    <t>ООО ПОРП "Мец"</t>
  </si>
  <si>
    <t>ООО ТД"Удомельский Хлебокомбинат"</t>
  </si>
  <si>
    <t>ООО"Вертикаль"</t>
  </si>
  <si>
    <t>ООО"Ника"</t>
  </si>
  <si>
    <t>Удомельское городское потребительское общество</t>
  </si>
  <si>
    <t>Удомельское ПО "Кооператор"</t>
  </si>
  <si>
    <t>ООО "Весна"</t>
  </si>
  <si>
    <t>ООО "Елисей"</t>
  </si>
  <si>
    <t>ООО "Магазин №9"Универсам"</t>
  </si>
  <si>
    <t>ООО "Островок"</t>
  </si>
  <si>
    <t>ООО "Ритм-2000" В.Волочек</t>
  </si>
  <si>
    <t>ООО "Триумф"</t>
  </si>
  <si>
    <t>Вышневолоцкое РАЙПО</t>
  </si>
  <si>
    <t>ЗАО "АВТОТУР-НОРД"</t>
  </si>
  <si>
    <t>ООО "1001 ночь"</t>
  </si>
  <si>
    <t>ООО "Агат"</t>
  </si>
  <si>
    <t>ООО "Анюта"</t>
  </si>
  <si>
    <t>ООО "Бахус"</t>
  </si>
  <si>
    <t>ООО "Дружба"</t>
  </si>
  <si>
    <t>ООО "Карат"</t>
  </si>
  <si>
    <t>ООО "Каспий"</t>
  </si>
  <si>
    <t>ООО "Касполура"</t>
  </si>
  <si>
    <t>ООО "Касполура"(район)"</t>
  </si>
  <si>
    <t>ООО "Мастер"</t>
  </si>
  <si>
    <t>ООО "Поворот"</t>
  </si>
  <si>
    <t>ООО "Снабсервис"</t>
  </si>
  <si>
    <t>ООО "Табачная компания"</t>
  </si>
  <si>
    <t>ООО "ХИТ ПАРК"</t>
  </si>
  <si>
    <t>ООО "Чемпион"</t>
  </si>
  <si>
    <t>ООО ЦД "Ангажемент"</t>
  </si>
  <si>
    <t>ООО"Контракт"</t>
  </si>
  <si>
    <t>ООО"Лагуна"</t>
  </si>
  <si>
    <t>ООО"Олимп"</t>
  </si>
  <si>
    <t>ООО"Пирамида"</t>
  </si>
  <si>
    <t>ООО "Торгсин" "Добрыня 1"</t>
  </si>
  <si>
    <t>ООО "Торгсин" "Добрыня 2"</t>
  </si>
  <si>
    <t>ООО "Успенский дворик"</t>
  </si>
  <si>
    <t>ООО ТК "Дом Пива" "Бар Балтика"</t>
  </si>
  <si>
    <t>ООО ТК "Дом Пива" Верхняя Троица</t>
  </si>
  <si>
    <t>ООО ТК "Дом Пива" пгт.Кесова гора</t>
  </si>
  <si>
    <t>ООО ТК "Дом Пива" ул.К Маркса</t>
  </si>
  <si>
    <t>ООО ТК "Дом Пива" Чистякова д.18</t>
  </si>
  <si>
    <t>ООО"Азалия"</t>
  </si>
  <si>
    <t>ООО"Румянцевъ"</t>
  </si>
  <si>
    <t>ООО"Румянцевъ" В.Троица</t>
  </si>
  <si>
    <t>ООО"Румянцевъ" ул. Чистякова</t>
  </si>
  <si>
    <t>ООО"Румянцевъ" ул.К.Маркса</t>
  </si>
  <si>
    <t>ООО"Румянцевъ" ул.Калинина</t>
  </si>
  <si>
    <t>ООО"Румянцевъ"Гостиный двор</t>
  </si>
  <si>
    <t>ООО"Румянцевъ"д.Спасское</t>
  </si>
  <si>
    <t>ООО"Румянцевъ"д.Уницы</t>
  </si>
  <si>
    <t>ООО"Румянцевъ"ул.25 Октября</t>
  </si>
  <si>
    <t>ООО"Самоцветы"</t>
  </si>
  <si>
    <t>ООО"Северный"</t>
  </si>
  <si>
    <t>ПО "Спутник"</t>
  </si>
  <si>
    <t>ООО "Атлантис" Троицкая,16а.</t>
  </si>
  <si>
    <t>ООО "Диет-Березка"</t>
  </si>
  <si>
    <t>ООО "Ники"</t>
  </si>
  <si>
    <t>ООО "Резонанс" №5</t>
  </si>
  <si>
    <t>ООО "Резонанс"№1</t>
  </si>
  <si>
    <t>ООО "Роско" Лесная,3а.</t>
  </si>
  <si>
    <t>ООО "Роско" Туполева,4.</t>
  </si>
  <si>
    <t>ООО "Роско" Чапаева,5.</t>
  </si>
  <si>
    <t>ООО "Свечи"</t>
  </si>
  <si>
    <t>ООО "Фаянс"</t>
  </si>
  <si>
    <t>ООО "Шанс"</t>
  </si>
  <si>
    <t>ООО "Эдельвейс"</t>
  </si>
  <si>
    <t>ООО ТК "Гурман" Маг.№4.</t>
  </si>
  <si>
    <t>ООО "БРиК°" 50 лет ВЛКСМ,33</t>
  </si>
  <si>
    <t>ООО "БРиК°" Урицкого,14.</t>
  </si>
  <si>
    <t>ООО "Автодом" "Изюминка"</t>
  </si>
  <si>
    <t>ООО "Анжелика" м-н Солнечный</t>
  </si>
  <si>
    <t>ООО "Анжелика" ул. Ростовская</t>
  </si>
  <si>
    <t>ООО "Удача плюс"/б-р Шмидта/</t>
  </si>
  <si>
    <t>ООО "Удача Плюс"/Хрустальная/</t>
  </si>
  <si>
    <t>ООО "Хохол"(Мусорского)</t>
  </si>
  <si>
    <t>ООО "Челси"</t>
  </si>
  <si>
    <t>ООО "ЧИК"</t>
  </si>
  <si>
    <t>ООО Торговый Дом "Держава"</t>
  </si>
  <si>
    <t>ИП Силицкая Эльвира Павловна</t>
  </si>
  <si>
    <t>ОАО "Тверьпродторг" №3</t>
  </si>
  <si>
    <t>ОАО "Тверьпродторг" №5</t>
  </si>
  <si>
    <t>ООО "Агата"</t>
  </si>
  <si>
    <t>ООО "Александр"</t>
  </si>
  <si>
    <t>ООО "ВиноГрад" (Вагжанова)</t>
  </si>
  <si>
    <t>ООО "ВиноЛей" (Зеленый пр-д)</t>
  </si>
  <si>
    <t>ООО "АТФ"</t>
  </si>
  <si>
    <t>ООО "Вайн Холл"</t>
  </si>
  <si>
    <t>ООО "ВЕЛПРОД"</t>
  </si>
  <si>
    <t>ООО "Исток Плюс"</t>
  </si>
  <si>
    <t>ООО "Лисан"</t>
  </si>
  <si>
    <t>ООО "фирма "АФИНА"</t>
  </si>
  <si>
    <t>ООО "Шрек" (Коминтерна)</t>
  </si>
  <si>
    <t>ООО "Шрек" (Цанова)</t>
  </si>
  <si>
    <t>ООО фирма "Датта Дженерал Энтерпрайз"</t>
  </si>
  <si>
    <t>ООО "Торговый Дом "Руслана"</t>
  </si>
  <si>
    <t>ИП Цветкова Александра Константиновна (маг.№1)</t>
  </si>
  <si>
    <t>ИП Цветкова Александра Константиновна (маг.№2)</t>
  </si>
  <si>
    <t>ПБОЮЛ Алексеев Игорь Анатольевич (маг. №2)</t>
  </si>
  <si>
    <t>ПБОЮЛ Алексеев Игорь Анатольевич (маг. №4)</t>
  </si>
  <si>
    <t>ПБОЮЛ Алексеев Игорь Анатольевич (Маг. №5)</t>
  </si>
  <si>
    <t>ПБОЮЛ Алексеев Игорь Анатольевич (Маг. №7)</t>
  </si>
  <si>
    <t>ПБОЮЛ Алексеев Игорь Анатольевич (маг. №8)</t>
  </si>
  <si>
    <t>ПБОЮЛ Алексеев Игорь Анатольевич (маг.№6)</t>
  </si>
  <si>
    <t>ПБОЮЛ Петров Юрий Валентинович</t>
  </si>
  <si>
    <t>Платов  Алексей  Владимирович (м-н №35)</t>
  </si>
  <si>
    <t>Платов Александор Владимирович №10</t>
  </si>
  <si>
    <t>Крестьянское фермерское  (хозяйство) "Манукяна"</t>
  </si>
  <si>
    <t>КФХ "Семенцева"</t>
  </si>
  <si>
    <t>ООО"Авторитет"</t>
  </si>
  <si>
    <t>Бежецкое райпо "Кафетерий "ТД</t>
  </si>
  <si>
    <t>Бежецкое райпо "Славянка"</t>
  </si>
  <si>
    <t>Бежецкое райпо "Чародейка"</t>
  </si>
  <si>
    <t>Бежецкое райпо бистро</t>
  </si>
  <si>
    <t>Бежецкое райпо кафе "Семь ступенек" Восточн.пр.</t>
  </si>
  <si>
    <t>Бежецкое райпо маг.№2 пер. Южный</t>
  </si>
  <si>
    <t>Бежецкое райпо магазин №7 СХТ</t>
  </si>
  <si>
    <t>Бежецкое райпо магазин Восточный пр.</t>
  </si>
  <si>
    <t>Бежецкое райпо магазин пл. Советская ТД</t>
  </si>
  <si>
    <t>Бежецкое райпо магазин ул. Садовая</t>
  </si>
  <si>
    <t>Бежецкое райпо ул. Тверская маг. №5</t>
  </si>
  <si>
    <t>ПО "ВИТЯЗЬ" кафе</t>
  </si>
  <si>
    <t>ООО " Визит" маг." Уют "</t>
  </si>
  <si>
    <t>ООО " Визит" магазин " Карина "</t>
  </si>
  <si>
    <t>ООО "Галерея вин" (Склизкова)</t>
  </si>
  <si>
    <t>ООО "Дионис"</t>
  </si>
  <si>
    <t>ООО "ДЮК"</t>
  </si>
  <si>
    <t>ООО "Квартал"</t>
  </si>
  <si>
    <t>ООО "Лазар"</t>
  </si>
  <si>
    <t>ООО "Никитин"</t>
  </si>
  <si>
    <t>ООО "Нинэль"</t>
  </si>
  <si>
    <t>ООО "Новые Тверичане"</t>
  </si>
  <si>
    <t>ООО "Славянка"</t>
  </si>
  <si>
    <t>ООО "Торговый дом Московский"</t>
  </si>
  <si>
    <t>ООО "Традиция" (Услуга)</t>
  </si>
  <si>
    <t>ООО "Традиция"(Удача)</t>
  </si>
  <si>
    <t>ООО "Фирма Фёст"</t>
  </si>
  <si>
    <t>ООО "Фэктори"</t>
  </si>
  <si>
    <t>ООО "БОНУС" /Химинститут/</t>
  </si>
  <si>
    <t>ООО "ВЕТЕРАН" /Радищева 29/</t>
  </si>
  <si>
    <t>ООО "МАЕ"</t>
  </si>
  <si>
    <t>ООО "Водолей" пионерская</t>
  </si>
  <si>
    <t>ООО "ПродСервис - Т"</t>
  </si>
  <si>
    <t>Рамешковское РАЙПО</t>
  </si>
  <si>
    <t>ЗАО "РИКО"</t>
  </si>
  <si>
    <t>ООО "СТЕКЛОСЕРВИС"</t>
  </si>
  <si>
    <t>ООО "Фаворит" маг. №1</t>
  </si>
  <si>
    <t>ООО Монолит"</t>
  </si>
  <si>
    <t>ООО " Визит" магазин №16</t>
  </si>
  <si>
    <t>ООО "Визит" маг. " Визит "</t>
  </si>
  <si>
    <t>ООО "Визит" маг. СХТ</t>
  </si>
  <si>
    <t>ООО ''Визит " маг. пер.Октябрьский</t>
  </si>
  <si>
    <t>ООО "Гром"  маг.№3</t>
  </si>
  <si>
    <t>ООО "Гром" бар ул. Рыбинская</t>
  </si>
  <si>
    <t>ООО "Гром" маг. №10</t>
  </si>
  <si>
    <t>ООО "Гром" маг. №35</t>
  </si>
  <si>
    <t>ООО "Гром" маг. №44</t>
  </si>
  <si>
    <t>ООО "Гром" пивбар</t>
  </si>
  <si>
    <t>ООО "Престиж"</t>
  </si>
  <si>
    <t>ООО "Престиж" пер. Андреева</t>
  </si>
  <si>
    <t>ООО "Престиж" ул. Нечаева</t>
  </si>
  <si>
    <t>ООО "Престиж" ул. Радищева</t>
  </si>
  <si>
    <t>ООО "Селена"</t>
  </si>
  <si>
    <t>ООО "Селена" кафе "Минутка"</t>
  </si>
  <si>
    <t>ООО "Селена" маг. "  Копеечка "</t>
  </si>
  <si>
    <t>ООО "Селена" маг. " Восход "</t>
  </si>
  <si>
    <t>ООО "Селена" маг. " Семь шагов "</t>
  </si>
  <si>
    <t>ООО "Селена" маг. №6</t>
  </si>
  <si>
    <t>ООО "Селена" маг.№4</t>
  </si>
  <si>
    <t>ООО "Селена" маг.№5</t>
  </si>
  <si>
    <t>ООО "Селена" маг.№8</t>
  </si>
  <si>
    <t>ООО "Селена" Старт</t>
  </si>
  <si>
    <t>ООО ''Селена " кафе " Фламинго "</t>
  </si>
  <si>
    <t>ООО "Юпитер" кафе Тамерлан</t>
  </si>
  <si>
    <t>ООО "Юпитер" кафе-бар</t>
  </si>
  <si>
    <t>"Тверьхлебпром" Кашинская ул. магазин</t>
  </si>
  <si>
    <t>"Тверьхлебпром" Красноармейская ул. магазин</t>
  </si>
  <si>
    <t>"Тверьхлебпром" магазин ул. Большая</t>
  </si>
  <si>
    <t>ООО " Петровский"</t>
  </si>
  <si>
    <t>Краснохолмское ГОРПО магазин</t>
  </si>
  <si>
    <t>ПО "Пайщик" кафе</t>
  </si>
  <si>
    <t>Максатихинское райпо м-н "Пятерочка"</t>
  </si>
  <si>
    <t>Максатихинское райпо м-н "Центральный"</t>
  </si>
  <si>
    <t>Максатихинское райпо м-н Домовенок"</t>
  </si>
  <si>
    <t>Максатихинское райпо м-н Рыбинское Заручье</t>
  </si>
  <si>
    <t>Максатихинское райпо ООО "Северный"</t>
  </si>
  <si>
    <t>Максатихинское райпо ул.Лесотехническая маг.№10</t>
  </si>
  <si>
    <t>ООО "Мария" маг. ул. Спортивная "Для вас"</t>
  </si>
  <si>
    <t>ООО "Парус"</t>
  </si>
  <si>
    <t>ООО "Парус" магазин</t>
  </si>
  <si>
    <t>Сонковский район д. Новые Горицы</t>
  </si>
  <si>
    <t>Сонковское райпо  "Престиж"</t>
  </si>
  <si>
    <t>Сонковское райпо  д. Власово маг.ТПС №9</t>
  </si>
  <si>
    <t>Сонковское райпо "магазин №5"</t>
  </si>
  <si>
    <t>Сонковское райпо д. Бережки</t>
  </si>
  <si>
    <t>Сонковское райпо д. Гладышево</t>
  </si>
  <si>
    <t>Сонковское райпо д. Горка маг. ТПС №14</t>
  </si>
  <si>
    <t>Сонковское райпо д. Григорково</t>
  </si>
  <si>
    <t>Сонковское райпо д. Добрыни</t>
  </si>
  <si>
    <t>Сонковское райпо д. Пищалкино маг. ТПС №30</t>
  </si>
  <si>
    <t>Сонковское райпо д. Пригорки</t>
  </si>
  <si>
    <t>Сонковское райпо д.Зубарево</t>
  </si>
  <si>
    <t>Сонковское райпо кафе "Торг.Центр"</t>
  </si>
  <si>
    <t>Сонковское райпо маг. №4 ул. Клубная</t>
  </si>
  <si>
    <t>Сонковское райпо маг.№1 пр-т Ленина д. 46</t>
  </si>
  <si>
    <t>Сонковское райпо п. Красномайский маг.11</t>
  </si>
  <si>
    <t>Сонковское райпо с. Беляницы маг.ТПС №24</t>
  </si>
  <si>
    <t>Сонковское райпо с. Кой кафе"Кой"</t>
  </si>
  <si>
    <t>Сонковское райпо с. Кой ТПС №47</t>
  </si>
  <si>
    <t>Сонковское райпо с. Петровское д. 64</t>
  </si>
  <si>
    <t>Сонковское райпо ул. Железнодорожная д. 27</t>
  </si>
  <si>
    <t>Сонковское райпо ул. Клубная маг.№3</t>
  </si>
  <si>
    <t>Сонковское райпо ул. Широкая маг.№29</t>
  </si>
  <si>
    <t>ООО "Чистые пруды"</t>
  </si>
  <si>
    <t>ООО "Эдмар" магазин</t>
  </si>
  <si>
    <t>МУП "Торговое объединение" магазин</t>
  </si>
  <si>
    <t>МУП "Торговое объединение" столовая</t>
  </si>
  <si>
    <t>МУП "Торговое обьединение" закусочная</t>
  </si>
  <si>
    <t>Санд. райпо магазин д. Кресты</t>
  </si>
  <si>
    <t>Санд. райпо магазин с. Лукино</t>
  </si>
  <si>
    <t>Сандовское райпо  магазин д. Березнецы</t>
  </si>
  <si>
    <t>Сандовское РАЙПО "Новинка"</t>
  </si>
  <si>
    <t>Сандовское РАЙПО кафе Трапеза</t>
  </si>
  <si>
    <t>Сандовское РАЙПО кулинария</t>
  </si>
  <si>
    <t>Сандовское РАЙПО магазин №1</t>
  </si>
  <si>
    <t>Сандовское райпо магазин д. Большое Малининское</t>
  </si>
  <si>
    <t>Сандовское райпо магазин д. Вокшино</t>
  </si>
  <si>
    <t>Сандовское райпо магазин д. Ладожское</t>
  </si>
  <si>
    <t>Сандовское райпо магазин д. Топалки</t>
  </si>
  <si>
    <t>Сандовское райпо магазин д. Топорово</t>
  </si>
  <si>
    <t>Торопецкое РАЙПО/д. Подгороднее/ маг. №43</t>
  </si>
  <si>
    <t>Торопецкое РАЙПО/д. Пожня/ маг №56</t>
  </si>
  <si>
    <t>Торопецкое РАЙПО/д. Скворцово/ маг. №26</t>
  </si>
  <si>
    <t>Торопецкое РАЙПО/д.Грядцы/ маг. №11</t>
  </si>
  <si>
    <t>Торопецкое РАЙПО/д.Краснодубье/ маг №19</t>
  </si>
  <si>
    <t>Торопецкое РАЙПО/д.Красноселье/ маг №4</t>
  </si>
  <si>
    <t>Торопецкое РАЙПО/д.Лесная/ маг. №16</t>
  </si>
  <si>
    <t>Торопецкое РАЙПО/д.Плоскошь. ул.Советская/ маг. №2</t>
  </si>
  <si>
    <t>Торопецкое РАЙПО/д.Понизовье/ маг №9</t>
  </si>
  <si>
    <t>Торопецкое РАЙПО/д.Пятницкое/ маг.№18</t>
  </si>
  <si>
    <t>Торопецкое РАЙПО/д.Речане/ маг. №45</t>
  </si>
  <si>
    <t>Торопецкое РАЙПО/маг. №12/ ул.Мусоргского д.8а</t>
  </si>
  <si>
    <t>Торопецкое РАЙПО/маг. №51 ул.Соловьева, 18д.</t>
  </si>
  <si>
    <t>Торопецкое РАЙПО/Универмаг/ ул.Октябрьская д.43</t>
  </si>
  <si>
    <t>Бельское РАЙПО</t>
  </si>
  <si>
    <t>Бельское РАЙПО/ д. Бокачёво</t>
  </si>
  <si>
    <t>Бельское Райпо/Кавельщинское ,с/п,д.Кавельщино 1</t>
  </si>
  <si>
    <t>Бельское Райпо/Кавельщинское,с/п,д.Комары</t>
  </si>
  <si>
    <t>Бельское РАЙПО/ул. Ленина. д,49 маг.№1</t>
  </si>
  <si>
    <t>Бельское Райпо/ул.К.Маркса,д14 магазин №6</t>
  </si>
  <si>
    <t>Бельское Райпо/ул.Ленина,д.32 общепит</t>
  </si>
  <si>
    <t>Бельское Райпо/ул.Советская,д.1 магазин №2</t>
  </si>
  <si>
    <t>Жарковское ПОСПО</t>
  </si>
  <si>
    <t>Западно-Двинское РАЙПО</t>
  </si>
  <si>
    <t>ООО "Атек"</t>
  </si>
  <si>
    <t>ООО "Ивушка+"</t>
  </si>
  <si>
    <t>ООО "Надежда"</t>
  </si>
  <si>
    <t>ООО "ПКФ АВТО"</t>
  </si>
  <si>
    <t>ООО "ТАКТИКА"</t>
  </si>
  <si>
    <t>ООО "ТЕХЭКС +"</t>
  </si>
  <si>
    <t>ООО "ТЕХ-ЭКС"</t>
  </si>
  <si>
    <t>ООО ТД "Дельта"</t>
  </si>
  <si>
    <t>ООО"Алмаз"</t>
  </si>
  <si>
    <t>ПБОЮЛ Бормотова Людмила Афанасьева*</t>
  </si>
  <si>
    <t>ООО "Оникс" ул Советская</t>
  </si>
  <si>
    <t>ООО " Тверской продукт" /Благоева/</t>
  </si>
  <si>
    <t>Розничная продажа</t>
  </si>
  <si>
    <t>КФХ "Волнога"</t>
  </si>
  <si>
    <t>ООО "Дуэт"</t>
  </si>
  <si>
    <t>ООО"Приволжское"</t>
  </si>
  <si>
    <t>Калязинское Райпо</t>
  </si>
  <si>
    <t>ООО "Кристалл"</t>
  </si>
  <si>
    <t>ООО "Норд"</t>
  </si>
  <si>
    <t>ООО "Орион"</t>
  </si>
  <si>
    <t>ООО "Первый"</t>
  </si>
  <si>
    <t>ООО "Тамерлан" ул К. Маркса</t>
  </si>
  <si>
    <t>ООО "Тамерлан" ул.Коминтерна</t>
  </si>
  <si>
    <t>ООО "Тамерлан" ул.Урицкого</t>
  </si>
  <si>
    <t>ООО"Альбина"</t>
  </si>
  <si>
    <t>ООО"Рябинушка"</t>
  </si>
  <si>
    <t>ООО"Хмельной каприз"</t>
  </si>
  <si>
    <t>ЗАО "Поларт"</t>
  </si>
  <si>
    <t>ЗАО Торговый дом "Кашинснаб"</t>
  </si>
  <si>
    <t>ООО "Ритм-2000" ул. К.Маркса, д.3</t>
  </si>
  <si>
    <t>ООО "Ритм-2000" ул. Можайского, д. 61</t>
  </si>
  <si>
    <t>ООО "Ритм-2000"/С.Перовской/</t>
  </si>
  <si>
    <t>ООО "Ритм-2000"/Чайковского/</t>
  </si>
  <si>
    <t>ОАО "Российские железные дороги" М-н №2</t>
  </si>
  <si>
    <t>ОАО фирма ОРТ "Универсал"  (опт.)</t>
  </si>
  <si>
    <t>ООО "Ритм-2000"  /Бежецк/</t>
  </si>
  <si>
    <t>Бежецкое РАЙПО</t>
  </si>
  <si>
    <t>ООО "Бежецкое хлебоприемное предприятие" маг.№2</t>
  </si>
  <si>
    <t>ООО "Скат"(Можайского)</t>
  </si>
  <si>
    <t>ООО "Централь"</t>
  </si>
  <si>
    <t>ООО "ЭСТА"</t>
  </si>
  <si>
    <t>ЗАО "Байк-Стрит"</t>
  </si>
  <si>
    <t>ООО "Альфа-Регион"</t>
  </si>
  <si>
    <t>ООО "Анлер"</t>
  </si>
  <si>
    <t>ООО "Арзу"</t>
  </si>
  <si>
    <t>ООО "Балтия"</t>
  </si>
  <si>
    <t>ООО "БИВ"</t>
  </si>
  <si>
    <t>ООО "Викинг"</t>
  </si>
  <si>
    <t>ООО "Западный Мост"</t>
  </si>
  <si>
    <t>ООО "ИННА"</t>
  </si>
  <si>
    <t>ООО "Ледас"</t>
  </si>
  <si>
    <t>ООО "Мараш"</t>
  </si>
  <si>
    <t>ООО "Надежда и К" (кафе)</t>
  </si>
  <si>
    <t>ООО "Надежда и К" (ресторан)</t>
  </si>
  <si>
    <t>ООО "РК Пирамида"</t>
  </si>
  <si>
    <t>ООО "СИТИ-1"</t>
  </si>
  <si>
    <t>ООО "Скорпион"</t>
  </si>
  <si>
    <t>ООО "СТФ"(кафе-бар)</t>
  </si>
  <si>
    <t>ООО "Торговая Компания Мокшино"</t>
  </si>
  <si>
    <t>ООО "Фиалка"</t>
  </si>
  <si>
    <t>ООО "Шар"</t>
  </si>
  <si>
    <t>ООО "Элегант"</t>
  </si>
  <si>
    <t>ООО ПТП "Паритет"</t>
  </si>
  <si>
    <t>ООО фирма "Рэгтайм"</t>
  </si>
  <si>
    <t>ОАО "Тверьпродторг" №6</t>
  </si>
  <si>
    <t>ОАО "Тверьпродторг" №7</t>
  </si>
  <si>
    <t>ООО "Авенир"</t>
  </si>
  <si>
    <t>ООО "Апекс"</t>
  </si>
  <si>
    <t>ООО "ВиноГрад" (Советская)</t>
  </si>
  <si>
    <t>ООО "Восток - Д" (Кулинария)</t>
  </si>
  <si>
    <t>ООО "ЛЕНЕЯ"(Завидова)</t>
  </si>
  <si>
    <t>ООО "Людмила"</t>
  </si>
  <si>
    <t>ООО "Сантал"</t>
  </si>
  <si>
    <t>ООО "Скарлетти"</t>
  </si>
  <si>
    <t>ООО "Содружество" (Волоколамка)</t>
  </si>
  <si>
    <t>ООО "Тверичи"</t>
  </si>
  <si>
    <t>ООО "Туркен"</t>
  </si>
  <si>
    <t>ООО "Хохол" (Суворова))</t>
  </si>
  <si>
    <t>ООО "Центральный рынок-Общепит"</t>
  </si>
  <si>
    <t>ООО "Эл ВИНА"</t>
  </si>
  <si>
    <t>ОАО "Тверьпродторг" №4</t>
  </si>
  <si>
    <t>ООО "Вербена"</t>
  </si>
  <si>
    <t>ООО "ВиноГрад" (Горького)</t>
  </si>
  <si>
    <t>ООО "ВиноГрад" (С.-Петербургское ш.,54/2)</t>
  </si>
  <si>
    <t>ООО "ВиноГрад" (С.-Петербургское ш.,82/2)</t>
  </si>
  <si>
    <t>ООО "ВиноГрад" (Туполева)</t>
  </si>
  <si>
    <t>ООО "ВИНОДЕЛ"</t>
  </si>
  <si>
    <t>ООО "ВиноЛей" (б-р Шмидта)</t>
  </si>
  <si>
    <t>Наименование</t>
  </si>
  <si>
    <t>Весьегонское райпо д. Пронино маг.</t>
  </si>
  <si>
    <t>Весьегонское райпо д. Раменье маг.</t>
  </si>
  <si>
    <t>Весьегонское райпо дер. Алферово маг.</t>
  </si>
  <si>
    <t>Весьегонское райпо дер. Тимошкино маг.</t>
  </si>
  <si>
    <t>Весьегонское райпо ул. К.Маркса д.120 зак.</t>
  </si>
  <si>
    <t>Весьегонское райпо ул. К.Маркса д.37маг.</t>
  </si>
  <si>
    <t>ООО "ТеКа" д. Противье</t>
  </si>
  <si>
    <t>ООО "ТеКа" с. Чамерово</t>
  </si>
  <si>
    <t>ООО "Союз" магазин Рица-1</t>
  </si>
  <si>
    <t>ООО"СТ-Весь" магаз. К.Маркса</t>
  </si>
  <si>
    <t>ООО"СТ-Весь" магазин" Пром.</t>
  </si>
  <si>
    <t>Бежецкое райпо  "Слободка"</t>
  </si>
  <si>
    <t>Бежецкое райпо "Встреча"</t>
  </si>
  <si>
    <t>ИП Платов Алексей Владимирович (маг.№44)</t>
  </si>
  <si>
    <t>ООО " Тверской продукт" /г.Торжок,Красноармейская/</t>
  </si>
  <si>
    <t>ООО " Тверской продукт" /Ерофеева д.6а/</t>
  </si>
  <si>
    <t>ООО " Тверской продукт" /Левитана/</t>
  </si>
  <si>
    <t>ООО " Тверской продукт" /Ленина 39/</t>
  </si>
  <si>
    <t>ООО " Тверской продукт" /Можайского/</t>
  </si>
  <si>
    <t>ООО " Тверской продукт" /Молодёжный б-р./</t>
  </si>
  <si>
    <t>ООО " Тверской продукт" /Победы/</t>
  </si>
  <si>
    <t>ООО " Тверской продукт" /Савельевой/</t>
  </si>
  <si>
    <t>ООО " Тверской продукт" /Санкт-Петербургское ш/</t>
  </si>
  <si>
    <t>ООО " Тверской продукт" /Строителей/</t>
  </si>
  <si>
    <t>ООО "АНТЭК-А" (Петербургское ш.)</t>
  </si>
  <si>
    <t>ООО "АНТЭК-А" (ул.Орджоникидзе.)</t>
  </si>
  <si>
    <t>ООО "ДРУЖБА"</t>
  </si>
  <si>
    <t>ООО "Лиго" /Володарского/</t>
  </si>
  <si>
    <t>ООО "Парнас- Трейдинг Тверь" (Молодежный б-р/8)</t>
  </si>
  <si>
    <t>ООО "Парнас- Трейдинг Тверь" №102 (Ленина)</t>
  </si>
  <si>
    <t>ООО "Парнас- Трейдинг Тверь" №81(Волоколамский/21)</t>
  </si>
  <si>
    <t>ООО "Парнас-Трейдинг Тверь" № 15 (Гусева)</t>
  </si>
  <si>
    <t>ООО "Торговая компания"АНТЭК"</t>
  </si>
  <si>
    <t>ООО "Универсам 79"</t>
  </si>
  <si>
    <t>ООО "Ритм-2000"  пос.Химинститута.</t>
  </si>
  <si>
    <t>ООО "Ритм-2000"  ул. Громова, д. 21</t>
  </si>
  <si>
    <t>ООО "Ритм-2000" (Бобкова 16)</t>
  </si>
  <si>
    <t>ООО "Ритм-2000" (Зеленый пр-д, 43)</t>
  </si>
  <si>
    <t>ООО "Ритм-2000" (Литвинки)</t>
  </si>
  <si>
    <t>ООО "Ритм-2000" (Сахарово,Василевского)</t>
  </si>
  <si>
    <t>ООО "Ритм-2000" (ул. 50 лет Октября)</t>
  </si>
  <si>
    <t>ООО "Ритм-2000" (ул. Богданова 26/17)</t>
  </si>
  <si>
    <t>ООО "Ритм-2000" (Фурманова, д.1А)</t>
  </si>
  <si>
    <t>ООО "Ритм-2000" (Хромова)</t>
  </si>
  <si>
    <t>ООО "Ритм-2000" /Бебеля/</t>
  </si>
  <si>
    <t>ООО "Ритм-2000" /Виноградова/</t>
  </si>
  <si>
    <t>ООО "Ритм-2000" /Волоколамский пр-т/</t>
  </si>
  <si>
    <t>ООО "Ритм-2000" /Комсомольский пр-т/</t>
  </si>
  <si>
    <t>ООО "Ритм-2000" /Ленина 21/</t>
  </si>
  <si>
    <t>ООО "Ритм-2000" /Ленина 30/</t>
  </si>
  <si>
    <t>ООО "Ритм-2000" /Пржевальского/</t>
  </si>
  <si>
    <t>ООО "Ритм-2000" /Резинстроя/</t>
  </si>
  <si>
    <t>ООО "Ритм-2000" /Скворцова-Степанова/</t>
  </si>
  <si>
    <t>ООО "Ритм-2000" /Строителей/</t>
  </si>
  <si>
    <t>ООО "Ритм-2000" Зеленый пр-д, д.49, к.1</t>
  </si>
  <si>
    <t>ООО "Ритм-2000" пр-т Победы, д.78</t>
  </si>
  <si>
    <t>ООО "Ритм-2000" ул. Вагжанова</t>
  </si>
  <si>
    <t>ООО "Волжанка - Маркет"</t>
  </si>
  <si>
    <t>ООО "Затверецкий Торговый Двор"</t>
  </si>
  <si>
    <t>ООО "Кадмея" (Артюхиной)</t>
  </si>
  <si>
    <t>ООО "Меркурий" ВОИ</t>
  </si>
  <si>
    <t>ООО "Металлобаза"</t>
  </si>
  <si>
    <t>ООО "Надежда" (п.Сахарово)</t>
  </si>
  <si>
    <t>ООО "Ольвия"</t>
  </si>
  <si>
    <t>ООО "Премьер"*</t>
  </si>
  <si>
    <t>ООО "Салон-магазин" Мир обуви"*</t>
  </si>
  <si>
    <t>ООО "Содружество " (Горького)</t>
  </si>
  <si>
    <t>ООО "Содружество" (З.Коноплянниковой)</t>
  </si>
  <si>
    <t>ООО "Союз-Плюс"</t>
  </si>
  <si>
    <t>ООО "Сударушка"</t>
  </si>
  <si>
    <t>ООО "Таисия"</t>
  </si>
  <si>
    <t>ООО "ТверьИнтерЦентр"</t>
  </si>
  <si>
    <t>ООО "Тверьпродукт"</t>
  </si>
  <si>
    <t>ООО "Торгбытсервис"</t>
  </si>
  <si>
    <t>ООО "Торговая компания "Юность"</t>
  </si>
  <si>
    <t>ООО "Торговая фирма "Кредо"</t>
  </si>
  <si>
    <t>ООО "Торговая фирма "ЛЮКС-С" Лтд</t>
  </si>
  <si>
    <t>ООО "Традиция"(Шмидта)</t>
  </si>
  <si>
    <t>ООО "Аргус" №1</t>
  </si>
  <si>
    <t>ООО "ВиноГрад" (п.Новозавидовский,Транспортная)</t>
  </si>
  <si>
    <t>ООО "Мега-Трейд"</t>
  </si>
  <si>
    <t>ООО "Стандарт"</t>
  </si>
  <si>
    <t>ООО "Фаворит" маг. №3</t>
  </si>
  <si>
    <t>ООО "Фаворит" маг.№2</t>
  </si>
  <si>
    <t>ООО "Фирма "ОСТ"</t>
  </si>
  <si>
    <t>ИП Алексеев Игорь Анатольевич (Восход м-н копеечк)</t>
  </si>
  <si>
    <t>ООО "КОНТУР" /Ржев/</t>
  </si>
  <si>
    <t>ООО "ОКЕАН"</t>
  </si>
  <si>
    <t>ООО "ТК "ВИКИНГ"(Хромова)</t>
  </si>
  <si>
    <t>ООО "ТК" ВИКИНГ" (Ленина)</t>
  </si>
  <si>
    <t>ООО "ТК"ВИКИНГ" (Дружинная)</t>
  </si>
  <si>
    <t>ООО "ТК"ВИКИНГ" (Орджоникидзе)</t>
  </si>
  <si>
    <t>ООО "ТК"Викинг" (П. Савельевой)</t>
  </si>
  <si>
    <t>ООО "ТК"ВИКИНГ" (Победы)</t>
  </si>
  <si>
    <t>ООО "ТК"ВИКИНГ" (Тверской пр-т)</t>
  </si>
  <si>
    <t>ООО "ТК"ВИКИНГ" (Туполева)</t>
  </si>
  <si>
    <t>ООО "ТК"ВИКИНГ" (Чайковского)</t>
  </si>
  <si>
    <t>ООО "Фирма "Омега-97"</t>
  </si>
  <si>
    <t>ООО "Аир-Люкс"</t>
  </si>
  <si>
    <t>ООО "Арагон"</t>
  </si>
  <si>
    <t>ООО "Виват-М"</t>
  </si>
  <si>
    <t>ООО "ВиноГрад" (Громова)</t>
  </si>
  <si>
    <t>ООО "ВиноГрад" (Калинина)</t>
  </si>
  <si>
    <t>ООО "ВиноГрад" (Ленина)</t>
  </si>
  <si>
    <t>ООО "Волжанка - Трейд"</t>
  </si>
  <si>
    <t>ООО "Галерея Вин"(Калинина)</t>
  </si>
  <si>
    <t>ООО "Алина"</t>
  </si>
  <si>
    <t>ООО "Гарант"</t>
  </si>
  <si>
    <t>ООО "Лукоморье" ул. Краностроителей</t>
  </si>
  <si>
    <t>ООО "Мост"  маг. Любава</t>
  </si>
  <si>
    <t>ООО "Мост" ул. Вокзальная</t>
  </si>
  <si>
    <t>ООО "Мост" ул. Грацинского</t>
  </si>
  <si>
    <t>ООО "Успех"</t>
  </si>
  <si>
    <t>ООО Торговый Дом "Тверьхлебпрома"</t>
  </si>
  <si>
    <t>ООО " Любимый"</t>
  </si>
  <si>
    <t>ООО "Имерети"</t>
  </si>
  <si>
    <t>ООО "СДЛ АЗС" Торжок - Осташков</t>
  </si>
  <si>
    <t>ООО "Степанов"      Микрорайон д.14</t>
  </si>
  <si>
    <t>Селижаровское РАЙПО</t>
  </si>
  <si>
    <t>Оленинское ПОСПО</t>
  </si>
  <si>
    <t>ООО  "РУССКИЕ ИСТОКИ"</t>
  </si>
  <si>
    <t>ООО "Айсберг"</t>
  </si>
  <si>
    <t>ООО "Берег"</t>
  </si>
  <si>
    <t>ООО "Зубцовзернопродукт"</t>
  </si>
  <si>
    <t>ООО "Лад"</t>
  </si>
  <si>
    <t>Зубцовское ГОРПО</t>
  </si>
  <si>
    <t>ООО "Дельта"</t>
  </si>
  <si>
    <t>ООО "Лукоморье" ул. Б.Спасская</t>
  </si>
  <si>
    <t>ООО "Магазин "Универсальный"</t>
  </si>
  <si>
    <t>ООО "Монолит-Г"</t>
  </si>
  <si>
    <t>ООО "Содействие"</t>
  </si>
  <si>
    <t>ООО "Винторг"</t>
  </si>
  <si>
    <t>ООО "Елена"</t>
  </si>
  <si>
    <t>ООО "Луч ЛТД"</t>
  </si>
  <si>
    <t>ООО "Мечта"</t>
  </si>
  <si>
    <t>ООО "Орлино"</t>
  </si>
  <si>
    <t>ООО "Ост-лайн"</t>
  </si>
  <si>
    <t>ООО "Русское подворье"</t>
  </si>
  <si>
    <t>ООО "СИТИ"</t>
  </si>
  <si>
    <t>ООО "Стиль"</t>
  </si>
  <si>
    <t>ООО "Тонус"</t>
  </si>
  <si>
    <t>Осташковское РАЙПО</t>
  </si>
  <si>
    <t>Анализ продаж (руб.)</t>
  </si>
  <si>
    <t>Покупатель</t>
  </si>
  <si>
    <t>Продажи</t>
  </si>
  <si>
    <t>Прибыль</t>
  </si>
  <si>
    <t xml:space="preserve"> </t>
  </si>
  <si>
    <t>Бежецкое райпо магазин ул. Кашинская №6</t>
  </si>
  <si>
    <t>ЗАО "Ла Винчи"</t>
  </si>
  <si>
    <t>ООО "Торговый Дом "Винтер К"(Псков)</t>
  </si>
  <si>
    <t>Сонковское райпо кафе "Престиж"</t>
  </si>
  <si>
    <t>ООО " Тверской продукт" /Бурашевское ш./</t>
  </si>
  <si>
    <t>Андреапольское потреб. общ-во "ОБЩЕПИТ"*</t>
  </si>
  <si>
    <t>ООО"Базис"</t>
  </si>
  <si>
    <t>ООО"Берег"</t>
  </si>
  <si>
    <t>ООО"Гранат"</t>
  </si>
  <si>
    <t>ООО"ИСТОК"</t>
  </si>
  <si>
    <t>ООО"КРИВИТЕСК"</t>
  </si>
  <si>
    <t>ООО"КРЫНИЦА"</t>
  </si>
  <si>
    <t>ООО"Тандем"</t>
  </si>
  <si>
    <t>ООО"Тенкс и Ко"</t>
  </si>
  <si>
    <t>ООО"Широкова"</t>
  </si>
  <si>
    <t>Торопецкое РАЙПО</t>
  </si>
  <si>
    <t>ООО"КОНТАКТ"</t>
  </si>
  <si>
    <t>ООО"Родник"</t>
  </si>
  <si>
    <t>ООО"Сервис"</t>
  </si>
  <si>
    <t>ООО"ЮКОН"</t>
  </si>
  <si>
    <t>Торопецкое РАЙПО/ д. Озерец/ маг. №54</t>
  </si>
  <si>
    <t>Торопецкое РАЙПО/ д.Волок/ маг.№6</t>
  </si>
  <si>
    <t>Торопецкое РАЙПО/ д.Талица/ маг.№7</t>
  </si>
  <si>
    <t>Торопецкое РАЙПО/ маг. №62 ул. Советская</t>
  </si>
  <si>
    <t>Торопецкое РАЙПО/ ул.Советская маг №38</t>
  </si>
  <si>
    <t>Торопецкое РАЙПО/д. Выдры/маг.№31</t>
  </si>
  <si>
    <t>Торопецкое РАЙПО/д. Нишевицы/ маг. №68</t>
  </si>
  <si>
    <t>ООО "Виктория" Березовая роща</t>
  </si>
  <si>
    <t>ООО "Виктория" Озерный</t>
  </si>
  <si>
    <t>ООО "СТ-Весь" магазин "Вкусный мир"</t>
  </si>
  <si>
    <t>ООО "СТ-Весь" магазин "Продукты"</t>
  </si>
  <si>
    <t>ОАО  "Тверьхлебпром" кафе</t>
  </si>
  <si>
    <t>ООО "Прогресс и Корпешина"</t>
  </si>
  <si>
    <t>ООО "СДЛ АЗС" Кирова</t>
  </si>
  <si>
    <t>ООО ТД "Тверьхлебпром" м-н</t>
  </si>
  <si>
    <t>ООО "МАХИ"</t>
  </si>
  <si>
    <t>ООО "Ритм-2000"  г. Лихославль</t>
  </si>
  <si>
    <t>Лесное районное потребительское  общество</t>
  </si>
  <si>
    <t>Максатихинское райпо кафе Рыбинское Заручье</t>
  </si>
  <si>
    <t>Максатихинское райпо м-н "Северный"</t>
  </si>
  <si>
    <t>ООО "Мария" м-н "для Вас"</t>
  </si>
  <si>
    <t>ООО "Юнитэк"</t>
  </si>
  <si>
    <t>ООО фирма "Оникс"</t>
  </si>
  <si>
    <t>ООО "Афанасий" мкр Солнечный"</t>
  </si>
  <si>
    <t>ООО "Афанасий" ул. Часовая</t>
  </si>
  <si>
    <t>ООО "Афанасий"ул. Ростовская</t>
  </si>
  <si>
    <t>ООО "Добрый"</t>
  </si>
  <si>
    <t>ООО "Маяк" п-н "Продукты"</t>
  </si>
  <si>
    <t>ООО "Нико С" "Натали А"</t>
  </si>
  <si>
    <t>ООО "Нико С" "Натали"</t>
  </si>
  <si>
    <t>ООО "Нико С" "Наташа"</t>
  </si>
  <si>
    <t>ООО "Оникс" ул Вонжинская</t>
  </si>
  <si>
    <t>ООО "Оникс" ул К. Маркса</t>
  </si>
  <si>
    <t>ООО "Меховые традиции" (кафе)</t>
  </si>
  <si>
    <t>ООО "Меховые традиции" (магазин)</t>
  </si>
  <si>
    <t>Спировское РАЙПО</t>
  </si>
  <si>
    <t>ООО " Ритм-2000"    г. Торжок</t>
  </si>
  <si>
    <t>ООО " Сударушка"</t>
  </si>
  <si>
    <t>ООО "Санаторий Митино"</t>
  </si>
  <si>
    <t>ООО "ТЗК" ТВЕРЦА" маг. №2</t>
  </si>
  <si>
    <t>ООО "ТЗК" ТВЕРЦА" маг. №3</t>
  </si>
  <si>
    <t>ООО "Торжокский хлеб" маг. №2</t>
  </si>
  <si>
    <t>ООО "Торжокский хлеб" маг. №4</t>
  </si>
  <si>
    <t>ООО "Торжокский хлеб" маг. №6</t>
  </si>
  <si>
    <t>ООО "Транзит Сервис"</t>
  </si>
  <si>
    <t>ООО "Удача"</t>
  </si>
  <si>
    <t>ООО "Юрвес"</t>
  </si>
  <si>
    <t>ООО санаторий "Митино" кафе-бар</t>
  </si>
  <si>
    <t>ООО"Асмар"</t>
  </si>
  <si>
    <t>ООО "Торгсервис"</t>
  </si>
  <si>
    <t>ООО"ТАЛИСМАН"/ул.Рабочая, д.4</t>
  </si>
  <si>
    <t>ООО"Телекс"</t>
  </si>
  <si>
    <t>ООО"УльтраВел"</t>
  </si>
  <si>
    <t>ООО"Эмбер"/пр-т Гагарина д.40</t>
  </si>
  <si>
    <t>ООО"Эра"/пр.Гагарина,д.48</t>
  </si>
  <si>
    <t>ООО"ЮНИТЭЛ"</t>
  </si>
  <si>
    <t>ЗАО "Транзит-Плюс"</t>
  </si>
  <si>
    <t>Нелидовское райпо</t>
  </si>
  <si>
    <t>ООО "Кедр"</t>
  </si>
  <si>
    <t>ООО "ЛОРА"</t>
  </si>
  <si>
    <t>ООО "Спутник"</t>
  </si>
  <si>
    <t>ООО "Бежецкое хлебоприемное предприятие" маг.№3</t>
  </si>
  <si>
    <t>ООО "Бежецкое хлебоприемное предприятие" маг.№4</t>
  </si>
  <si>
    <t>ООО "Бежецкое хлебоприемное предприятие"маг.№1</t>
  </si>
  <si>
    <t>ООО "Бежецкое хлебоприемное предприятие"маг.№5</t>
  </si>
  <si>
    <t>ООО "Гром" Л.Тлстого 4</t>
  </si>
  <si>
    <t>ООО "Гром" Л.Толстого 4</t>
  </si>
  <si>
    <t>ООО "Гром" Советский 5</t>
  </si>
  <si>
    <t>ООО "Гром"Восточный пр-д 13</t>
  </si>
  <si>
    <t>ООО "Гром"Л.Толстого 4</t>
  </si>
  <si>
    <t>ООО "ПРЕСТИЖ"</t>
  </si>
  <si>
    <t>ООО "Селена"  (чернышевского)</t>
  </si>
  <si>
    <t>ООО "Селена" (Восход)</t>
  </si>
  <si>
    <t>ООО "Селена" кафе "Фламинго", Николаева, 13а</t>
  </si>
  <si>
    <t>ООО "Селена" м-н "Копеечка"</t>
  </si>
  <si>
    <t>ООО "Селена" Ничаева, д.62</t>
  </si>
  <si>
    <t>ООО "Селена" Тверская, д.60</t>
  </si>
  <si>
    <t>ООО "Селена" Южный</t>
  </si>
  <si>
    <t>ООО Гром" Нечаева 25</t>
  </si>
  <si>
    <t>ООО ТД "Тверьхлебпром" большая</t>
  </si>
  <si>
    <t>ООО Торговый дом "Тверьхлебпром"</t>
  </si>
  <si>
    <t>ООО " Ланст" кафе "Дуэт"</t>
  </si>
  <si>
    <t>ООО "Авангард"</t>
  </si>
  <si>
    <t>ООО "Ритм-2000"  /Кимры/ Коммунистическая</t>
  </si>
  <si>
    <t>ООО "Ритм-2000"  /Кимры/ Кропоткина</t>
  </si>
  <si>
    <t>ООО "Ритм-2000"  /Кимры/ Орджоникидзе</t>
  </si>
  <si>
    <t>ООО "Ритм-2000" /Кимры/ (Песочная)</t>
  </si>
  <si>
    <t>ООО "Балласт"</t>
  </si>
  <si>
    <t>ООО "Балласт"  маг. Ночной</t>
  </si>
  <si>
    <t>ООО "Балласт" м-н "Добрыня"</t>
  </si>
  <si>
    <t>ООО "БРиК°" Гагарина,5.</t>
  </si>
  <si>
    <t>ООО "БРиК°" Коммунистический пер.,2.</t>
  </si>
  <si>
    <t>ООО "Глобал ЛИНК"</t>
  </si>
  <si>
    <t>ООО "Лидер" 50 лет ВЛКСМ,36.</t>
  </si>
  <si>
    <t>ООО "Лидер" Орджоникидзе,12.</t>
  </si>
  <si>
    <t>ООО "Монблан" м-н "Волжанка"</t>
  </si>
  <si>
    <t>ООО "Патриот"</t>
  </si>
  <si>
    <t>ООО "Сова" Коммунистическая</t>
  </si>
  <si>
    <t>ООО "Сова" Чапаева</t>
  </si>
  <si>
    <t>ООО "Сталкер" Кропоткина,16.</t>
  </si>
  <si>
    <t>ООО "Фортуна" Кирова</t>
  </si>
  <si>
    <t>ООО "Фортуна" Коммунистическая</t>
  </si>
  <si>
    <t>ООО "Фортуна" Орджоникидзе 34</t>
  </si>
  <si>
    <t>ООО "Фортуна" Орджоникидзе 42</t>
  </si>
  <si>
    <t>ООО "Фортуна" Чапаева</t>
  </si>
  <si>
    <t>ООО "Чародейка"  Старое Савелово</t>
  </si>
  <si>
    <t>ООО "Чародейка" ф-л "Гея"</t>
  </si>
  <si>
    <t>ООО "Чародейка" ф-л "Кумир"</t>
  </si>
  <si>
    <t>ООО "Чародейка" ф-л "Северный"</t>
  </si>
  <si>
    <t>ООО "Чародейка" ф-л "Чародейка"</t>
  </si>
  <si>
    <t>ООО "Чародейка" ф-л "Эра"</t>
  </si>
  <si>
    <t>ООО "Энергомаш"</t>
  </si>
  <si>
    <t>ООО "Эталон"</t>
  </si>
  <si>
    <t>ООО ТД "Хлебокомбинат" магазин № 15</t>
  </si>
  <si>
    <t>ООО ТД "Хлебокомбинат" магазин № 58</t>
  </si>
  <si>
    <t>ООО ТД "Хлебокомбинат" магазин № 88</t>
  </si>
  <si>
    <t>ООО ТД "Хлебокомбинат" магазин №18</t>
  </si>
  <si>
    <t>ООО "ПКП "Велес"</t>
  </si>
  <si>
    <t>ООО  "Фортуна"</t>
  </si>
  <si>
    <t>ООО "Ажур"</t>
  </si>
  <si>
    <t>ООО "Ингода"</t>
  </si>
  <si>
    <t>ООО "Интек"</t>
  </si>
  <si>
    <t>ООО "Компания "Сказка"</t>
  </si>
  <si>
    <t>ООО "Компания ФМ"</t>
  </si>
  <si>
    <t>ООО "Конект Плюс"</t>
  </si>
  <si>
    <t>ООО "Культура"</t>
  </si>
  <si>
    <t>ООО "Менада"</t>
  </si>
  <si>
    <t>ООО "Параллели"</t>
  </si>
  <si>
    <t>ООО "Пегас"</t>
  </si>
  <si>
    <t>ООО "Производственная Компания "Строй Индустрия"</t>
  </si>
  <si>
    <t>ООО "ПХА Тверской Центр-плюс"</t>
  </si>
  <si>
    <t>ООО "Ресторан Тверской"</t>
  </si>
  <si>
    <t>ООО "Скат" (Трехсвятская)</t>
  </si>
  <si>
    <t>ООО " Тверской продукт" /Вагонников/</t>
  </si>
  <si>
    <t>ООО " Тверской продукт" /Волоколамский пр-т, д.33/</t>
  </si>
  <si>
    <t>С 01.01.07 по 31.03.07</t>
  </si>
  <si>
    <t>ИП Алексеев Игорь Анатольевич (Восход)</t>
  </si>
  <si>
    <t>ИП Баранов Игорь Алексеевич</t>
  </si>
  <si>
    <t>ИП Бурилов Павел Анатольевич (визит)</t>
  </si>
  <si>
    <t>ИП Бурилов Павел Анатольевич (карина)</t>
  </si>
  <si>
    <t>ИП Бурилов Павел Анатольевич (схт)</t>
  </si>
  <si>
    <t>ИП Бурилов Павел Анатольевич (уют)</t>
  </si>
  <si>
    <t>ИП Бурилов Павел Анатольевич(маг.№16)</t>
  </si>
  <si>
    <t>ИП Бурилов Павел Анатольевич(октябрьский)</t>
  </si>
  <si>
    <t>ООО "ГИЗА"</t>
  </si>
  <si>
    <t>ООО "Громова И.Е."</t>
  </si>
  <si>
    <t>ООО "Ларан"</t>
  </si>
  <si>
    <t>ООО "ЛЕНЕЯ" (Железнодорожников)</t>
  </si>
  <si>
    <t>ООО "ЛЕНЕЯ"(Машинистов)</t>
  </si>
  <si>
    <t>ООО "Магазин № 31 "ОВОЩИ""</t>
  </si>
  <si>
    <t>ООО "Магазин №140 "Продукты"</t>
  </si>
  <si>
    <t>ООО "Магазин №29 "Продукты"</t>
  </si>
  <si>
    <t>ООО "Магазин №50 "Продукты"</t>
  </si>
  <si>
    <t>ООО "Океан"</t>
  </si>
  <si>
    <t>ООО "Пищевик"</t>
  </si>
  <si>
    <t>ООО "Светлячок-1"</t>
  </si>
  <si>
    <t>ООО "Статус" (Мигалово)</t>
  </si>
  <si>
    <t>ООО "Фаворит"</t>
  </si>
  <si>
    <t>ООО "Энвер"</t>
  </si>
  <si>
    <t>ЗАО "М-12" пав. "Астра"</t>
  </si>
  <si>
    <t>ЗАО "М-12" пав. "Прима"</t>
  </si>
  <si>
    <t>ООО "31 Квартал"</t>
  </si>
  <si>
    <t>ООО "Алвис Плюс"</t>
  </si>
  <si>
    <t>ООО "Диллер"</t>
  </si>
  <si>
    <t>ООО "Кабанчик"</t>
  </si>
  <si>
    <t>ООО "Компания Грандэкс"</t>
  </si>
  <si>
    <t>ООО "КРОН" /Советская/</t>
  </si>
  <si>
    <t>ООО "КРОН" /Транспортная/</t>
  </si>
  <si>
    <t>ООО "Никос"</t>
  </si>
  <si>
    <t>ООО "Формула Е"</t>
  </si>
  <si>
    <t>ООО "Хуторок"</t>
  </si>
  <si>
    <t>ООО "Чинар"</t>
  </si>
  <si>
    <t>Среднеме-сячные продажи</t>
  </si>
  <si>
    <t>ООО "Селена" м-н "7 ступенек" ул. Остричинская</t>
  </si>
  <si>
    <t>Определить долю рынка фирмы "К" по числу клиентов</t>
  </si>
  <si>
    <t xml:space="preserve">Кол-во клиентов фирмы "К" </t>
  </si>
  <si>
    <t>Итого</t>
  </si>
  <si>
    <t>Доля рынка</t>
  </si>
  <si>
    <t>A</t>
  </si>
  <si>
    <t>B</t>
  </si>
  <si>
    <t>C</t>
  </si>
  <si>
    <t>Накопительно</t>
  </si>
  <si>
    <t>ABC-анализ</t>
  </si>
  <si>
    <t>Средние продажи на одного клиента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</si>
</sst>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8"/>
      <name val="Arial"/>
      <family val="2"/>
      <charset val="204"/>
    </font>
    <font>
      <b/>
      <i/>
      <u/>
      <sz val="16"/>
      <color indexed="10"/>
      <name val="Arial"/>
      <family val="2"/>
      <charset val="204"/>
    </font>
    <font>
      <sz val="8"/>
      <color indexed="10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u/>
      <sz val="11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1"/>
      <color indexed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44">
    <xf numFmtId="0" fontId="0" fillId="0" borderId="0" xfId="0" applyAlignment="1"/>
    <xf numFmtId="0" fontId="0" fillId="0" borderId="0" xfId="0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0" fillId="0" borderId="0" xfId="0" applyFill="1" applyAlignment="1"/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5" fillId="0" borderId="2" xfId="0" applyFont="1" applyFill="1" applyBorder="1" applyAlignment="1"/>
    <xf numFmtId="0" fontId="0" fillId="2" borderId="0" xfId="0" applyFill="1" applyAlignment="1"/>
    <xf numFmtId="0" fontId="3" fillId="0" borderId="3" xfId="0" applyFont="1" applyFill="1" applyBorder="1" applyAlignment="1">
      <alignment vertical="top" wrapText="1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3" fontId="3" fillId="0" borderId="6" xfId="0" applyNumberFormat="1" applyFont="1" applyFill="1" applyBorder="1" applyAlignment="1">
      <alignment horizontal="right" vertical="top"/>
    </xf>
    <xf numFmtId="3" fontId="3" fillId="2" borderId="6" xfId="0" applyNumberFormat="1" applyFont="1" applyFill="1" applyBorder="1" applyAlignment="1">
      <alignment horizontal="right" vertical="top"/>
    </xf>
    <xf numFmtId="3" fontId="3" fillId="0" borderId="1" xfId="0" applyNumberFormat="1" applyFont="1" applyFill="1" applyBorder="1" applyAlignment="1">
      <alignment horizontal="right" vertical="center" wrapText="1"/>
    </xf>
    <xf numFmtId="3" fontId="0" fillId="0" borderId="0" xfId="0" applyNumberFormat="1" applyFill="1" applyAlignment="1"/>
    <xf numFmtId="0" fontId="3" fillId="0" borderId="6" xfId="0" applyFont="1" applyFill="1" applyBorder="1" applyAlignment="1">
      <alignment vertical="top" wrapText="1"/>
    </xf>
    <xf numFmtId="0" fontId="9" fillId="0" borderId="0" xfId="0" applyFont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3" fontId="7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3" fontId="6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7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7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vertical="center"/>
    </xf>
    <xf numFmtId="2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3" fontId="6" fillId="4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25" name="Текст 1"/>
        <xdr:cNvSpPr txBox="1">
          <a:spLocks noChangeArrowheads="1"/>
        </xdr:cNvSpPr>
      </xdr:nvSpPr>
      <xdr:spPr bwMode="auto">
        <a:xfrm>
          <a:off x="2689860" y="0"/>
          <a:ext cx="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26" name="Текст 2"/>
        <xdr:cNvSpPr txBox="1">
          <a:spLocks noChangeArrowheads="1"/>
        </xdr:cNvSpPr>
      </xdr:nvSpPr>
      <xdr:spPr bwMode="auto">
        <a:xfrm>
          <a:off x="0" y="0"/>
          <a:ext cx="268986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27" name="Текст 1"/>
        <xdr:cNvSpPr txBox="1">
          <a:spLocks noChangeArrowheads="1"/>
        </xdr:cNvSpPr>
      </xdr:nvSpPr>
      <xdr:spPr bwMode="auto">
        <a:xfrm>
          <a:off x="2689860" y="0"/>
          <a:ext cx="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28" name="Текст 2"/>
        <xdr:cNvSpPr txBox="1">
          <a:spLocks noChangeArrowheads="1"/>
        </xdr:cNvSpPr>
      </xdr:nvSpPr>
      <xdr:spPr bwMode="auto">
        <a:xfrm>
          <a:off x="0" y="0"/>
          <a:ext cx="268986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workbookViewId="0">
      <pane xSplit="1" ySplit="3" topLeftCell="B4" activePane="bottomRight" state="frozen"/>
      <selection pane="topRight" activeCell="F1" sqref="F1"/>
      <selection pane="bottomLeft" activeCell="A4" sqref="A4"/>
      <selection pane="bottomRight" activeCell="A3" sqref="A3"/>
    </sheetView>
  </sheetViews>
  <sheetFormatPr defaultColWidth="10.33203125" defaultRowHeight="15" x14ac:dyDescent="0.2"/>
  <cols>
    <col min="1" max="1" width="63.6640625" style="24" customWidth="1"/>
    <col min="2" max="2" width="16" style="24" customWidth="1"/>
    <col min="3" max="4" width="18.6640625" style="24" customWidth="1"/>
    <col min="5" max="5" width="13" style="24" customWidth="1"/>
    <col min="6" max="6" width="17.5" style="36" customWidth="1"/>
    <col min="7" max="7" width="14.1640625" style="36" bestFit="1" customWidth="1"/>
    <col min="8" max="16384" width="10.33203125" style="24"/>
  </cols>
  <sheetData>
    <row r="1" spans="1:7" x14ac:dyDescent="0.2">
      <c r="A1" s="33" t="s">
        <v>746</v>
      </c>
      <c r="B1" s="34"/>
      <c r="C1" s="34"/>
      <c r="D1" s="31"/>
    </row>
    <row r="2" spans="1:7" x14ac:dyDescent="0.2">
      <c r="A2" s="19"/>
    </row>
    <row r="3" spans="1:7" ht="45" x14ac:dyDescent="0.2">
      <c r="A3" s="20" t="s">
        <v>404</v>
      </c>
      <c r="B3" s="21" t="s">
        <v>747</v>
      </c>
      <c r="C3" s="21" t="s">
        <v>744</v>
      </c>
      <c r="D3" s="39" t="s">
        <v>755</v>
      </c>
      <c r="E3" s="40" t="s">
        <v>749</v>
      </c>
      <c r="F3" s="41" t="s">
        <v>753</v>
      </c>
      <c r="G3" s="42" t="s">
        <v>754</v>
      </c>
    </row>
    <row r="4" spans="1:7" x14ac:dyDescent="0.2">
      <c r="A4" s="22" t="s">
        <v>39</v>
      </c>
      <c r="B4" s="29">
        <v>1</v>
      </c>
      <c r="C4" s="25">
        <f>IFERROR(VLOOKUP(A4,продажи!A15:C702,3,0),0)/3</f>
        <v>132530.66666666666</v>
      </c>
      <c r="D4" s="43">
        <f>IFERROR(C4/B4,0)</f>
        <v>132530.66666666666</v>
      </c>
      <c r="E4" s="35">
        <f>D4/$C$100</f>
        <v>0.15863382123484654</v>
      </c>
      <c r="F4" s="35">
        <f>E4</f>
        <v>0.15863382123484654</v>
      </c>
      <c r="G4" s="38" t="s">
        <v>750</v>
      </c>
    </row>
    <row r="5" spans="1:7" x14ac:dyDescent="0.2">
      <c r="A5" s="22" t="s">
        <v>40</v>
      </c>
      <c r="B5" s="29">
        <v>1</v>
      </c>
      <c r="C5" s="25">
        <f>IFERROR(VLOOKUP(A5,продажи!A50:C737,3,0),0)/3</f>
        <v>96181.96</v>
      </c>
      <c r="D5" s="43">
        <f t="shared" ref="D5:D68" si="0">IFERROR(C5/B5,0)</f>
        <v>96181.96</v>
      </c>
      <c r="E5" s="35">
        <f t="shared" ref="E5:E68" si="1">D5/$C$100</f>
        <v>0.11512589676344465</v>
      </c>
      <c r="F5" s="35">
        <f t="shared" ref="F5:F68" si="2">IFERROR(E5+F4,"-")</f>
        <v>0.27375971799829119</v>
      </c>
      <c r="G5" s="38" t="s">
        <v>750</v>
      </c>
    </row>
    <row r="6" spans="1:7" x14ac:dyDescent="0.2">
      <c r="A6" s="22" t="s">
        <v>230</v>
      </c>
      <c r="B6" s="29">
        <v>1</v>
      </c>
      <c r="C6" s="25">
        <f>IFERROR(VLOOKUP(A6,продажи!A45:C732,3,0),0)/3</f>
        <v>44582.96</v>
      </c>
      <c r="D6" s="43">
        <f t="shared" si="0"/>
        <v>44582.96</v>
      </c>
      <c r="E6" s="35">
        <f t="shared" si="1"/>
        <v>5.3363991026682982E-2</v>
      </c>
      <c r="F6" s="35">
        <f t="shared" si="2"/>
        <v>0.32712370902497417</v>
      </c>
      <c r="G6" s="38" t="s">
        <v>750</v>
      </c>
    </row>
    <row r="7" spans="1:7" x14ac:dyDescent="0.2">
      <c r="A7" s="22" t="s">
        <v>227</v>
      </c>
      <c r="B7" s="29">
        <v>1</v>
      </c>
      <c r="C7" s="25">
        <f>IFERROR(VLOOKUP(A7,продажи!A42:C729,3,0),0)/3</f>
        <v>33346.83</v>
      </c>
      <c r="D7" s="43">
        <f t="shared" si="0"/>
        <v>33346.83</v>
      </c>
      <c r="E7" s="35">
        <f t="shared" si="1"/>
        <v>3.9914800113952126E-2</v>
      </c>
      <c r="F7" s="35">
        <f t="shared" si="2"/>
        <v>0.36703850913892633</v>
      </c>
      <c r="G7" s="38" t="s">
        <v>750</v>
      </c>
    </row>
    <row r="8" spans="1:7" x14ac:dyDescent="0.2">
      <c r="A8" s="22" t="s">
        <v>219</v>
      </c>
      <c r="B8" s="29">
        <v>1</v>
      </c>
      <c r="C8" s="25">
        <f>IFERROR(VLOOKUP(A8,продажи!A34:C721,3,0),0)/3</f>
        <v>28187.333333333332</v>
      </c>
      <c r="D8" s="43">
        <f t="shared" si="0"/>
        <v>28187.333333333332</v>
      </c>
      <c r="E8" s="35">
        <f t="shared" si="1"/>
        <v>3.37390923138823E-2</v>
      </c>
      <c r="F8" s="35">
        <f t="shared" si="2"/>
        <v>0.40077760145280861</v>
      </c>
      <c r="G8" s="38" t="s">
        <v>750</v>
      </c>
    </row>
    <row r="9" spans="1:7" x14ac:dyDescent="0.2">
      <c r="A9" s="22" t="s">
        <v>240</v>
      </c>
      <c r="B9" s="29">
        <v>1</v>
      </c>
      <c r="C9" s="25">
        <f>IFERROR(VLOOKUP(A9,продажи!A26:C713,3,0),0)/3</f>
        <v>25773.10666666667</v>
      </c>
      <c r="D9" s="43">
        <f t="shared" si="0"/>
        <v>25773.10666666667</v>
      </c>
      <c r="E9" s="35">
        <f t="shared" si="1"/>
        <v>3.0849361121149058E-2</v>
      </c>
      <c r="F9" s="35">
        <f t="shared" si="2"/>
        <v>0.43162696257395766</v>
      </c>
      <c r="G9" s="38" t="s">
        <v>750</v>
      </c>
    </row>
    <row r="10" spans="1:7" x14ac:dyDescent="0.2">
      <c r="A10" s="22" t="s">
        <v>416</v>
      </c>
      <c r="B10" s="29">
        <v>1</v>
      </c>
      <c r="C10" s="25">
        <f>IFERROR(VLOOKUP(A10,продажи!A8:C695,3,0),0)/3</f>
        <v>24795.676666666666</v>
      </c>
      <c r="D10" s="43">
        <f t="shared" si="0"/>
        <v>24795.676666666666</v>
      </c>
      <c r="E10" s="35">
        <f t="shared" si="1"/>
        <v>2.9679417139205935E-2</v>
      </c>
      <c r="F10" s="35">
        <f t="shared" si="2"/>
        <v>0.46130637971316357</v>
      </c>
      <c r="G10" s="38" t="s">
        <v>750</v>
      </c>
    </row>
    <row r="11" spans="1:7" x14ac:dyDescent="0.2">
      <c r="A11" s="22" t="s">
        <v>214</v>
      </c>
      <c r="B11" s="29">
        <v>1</v>
      </c>
      <c r="C11" s="25">
        <f>IFERROR(VLOOKUP(A11,продажи!A30:C717,3,0),0)/3</f>
        <v>24217.796666666665</v>
      </c>
      <c r="D11" s="43">
        <f t="shared" si="0"/>
        <v>24217.796666666665</v>
      </c>
      <c r="E11" s="35">
        <f t="shared" si="1"/>
        <v>2.8987718267383614E-2</v>
      </c>
      <c r="F11" s="35">
        <f t="shared" si="2"/>
        <v>0.49029409798054718</v>
      </c>
      <c r="G11" s="38" t="s">
        <v>750</v>
      </c>
    </row>
    <row r="12" spans="1:7" x14ac:dyDescent="0.2">
      <c r="A12" s="22" t="s">
        <v>232</v>
      </c>
      <c r="B12" s="29">
        <v>1</v>
      </c>
      <c r="C12" s="25">
        <f>IFERROR(VLOOKUP(A12,продажи!A47:C734,3,0),0)/3</f>
        <v>24139.690000000002</v>
      </c>
      <c r="D12" s="43">
        <f t="shared" si="0"/>
        <v>24139.690000000002</v>
      </c>
      <c r="E12" s="35">
        <f t="shared" si="1"/>
        <v>2.8894227762062213E-2</v>
      </c>
      <c r="F12" s="35">
        <f t="shared" si="2"/>
        <v>0.51918832574260942</v>
      </c>
      <c r="G12" s="38" t="s">
        <v>751</v>
      </c>
    </row>
    <row r="13" spans="1:7" x14ac:dyDescent="0.2">
      <c r="A13" s="22" t="s">
        <v>176</v>
      </c>
      <c r="B13" s="29">
        <v>1</v>
      </c>
      <c r="C13" s="25">
        <f>IFERROR(VLOOKUP(A13,продажи!A14:C701,3,0),0)/3</f>
        <v>22741.483333333334</v>
      </c>
      <c r="D13" s="43">
        <f t="shared" si="0"/>
        <v>22741.483333333334</v>
      </c>
      <c r="E13" s="35">
        <f t="shared" si="1"/>
        <v>2.7220631212765162E-2</v>
      </c>
      <c r="F13" s="35">
        <f t="shared" si="2"/>
        <v>0.54640895695537461</v>
      </c>
      <c r="G13" s="38" t="s">
        <v>751</v>
      </c>
    </row>
    <row r="14" spans="1:7" x14ac:dyDescent="0.2">
      <c r="A14" s="22" t="s">
        <v>238</v>
      </c>
      <c r="B14" s="29">
        <v>1</v>
      </c>
      <c r="C14" s="25">
        <f>IFERROR(VLOOKUP(A14,продажи!A6:C693,3,0),0)/3</f>
        <v>19727.333333333332</v>
      </c>
      <c r="D14" s="43">
        <f t="shared" si="0"/>
        <v>19727.333333333332</v>
      </c>
      <c r="E14" s="35">
        <f t="shared" si="1"/>
        <v>2.3612816174170222E-2</v>
      </c>
      <c r="F14" s="35">
        <f t="shared" si="2"/>
        <v>0.57002177312954483</v>
      </c>
      <c r="G14" s="38" t="s">
        <v>751</v>
      </c>
    </row>
    <row r="15" spans="1:7" x14ac:dyDescent="0.2">
      <c r="A15" s="22" t="s">
        <v>174</v>
      </c>
      <c r="B15" s="29">
        <v>1</v>
      </c>
      <c r="C15" s="25">
        <f>IFERROR(VLOOKUP(A15,продажи!A12:C699,3,0),0)/3</f>
        <v>18976.956666666669</v>
      </c>
      <c r="D15" s="43">
        <f t="shared" si="0"/>
        <v>18976.956666666669</v>
      </c>
      <c r="E15" s="35">
        <f t="shared" si="1"/>
        <v>2.2714645803548081E-2</v>
      </c>
      <c r="F15" s="35">
        <f t="shared" si="2"/>
        <v>0.59273641893309292</v>
      </c>
      <c r="G15" s="38" t="s">
        <v>751</v>
      </c>
    </row>
    <row r="16" spans="1:7" x14ac:dyDescent="0.2">
      <c r="A16" s="22" t="s">
        <v>217</v>
      </c>
      <c r="B16" s="29">
        <v>1</v>
      </c>
      <c r="C16" s="25">
        <f>IFERROR(VLOOKUP(A16,продажи!A32:C719,3,0),0)/3</f>
        <v>18260.146666666667</v>
      </c>
      <c r="D16" s="43">
        <f t="shared" si="0"/>
        <v>18260.146666666667</v>
      </c>
      <c r="E16" s="35">
        <f t="shared" si="1"/>
        <v>2.1856653368594534E-2</v>
      </c>
      <c r="F16" s="35">
        <f t="shared" si="2"/>
        <v>0.61459307230168747</v>
      </c>
      <c r="G16" s="38" t="s">
        <v>751</v>
      </c>
    </row>
    <row r="17" spans="1:7" x14ac:dyDescent="0.2">
      <c r="A17" s="22" t="s">
        <v>210</v>
      </c>
      <c r="B17" s="29">
        <v>1</v>
      </c>
      <c r="C17" s="25">
        <f>IFERROR(VLOOKUP(A17,продажи!A25:C712,3,0),0)/3</f>
        <v>18215.733333333334</v>
      </c>
      <c r="D17" s="43">
        <f t="shared" si="0"/>
        <v>18215.733333333334</v>
      </c>
      <c r="E17" s="35">
        <f t="shared" si="1"/>
        <v>2.1803492413793302E-2</v>
      </c>
      <c r="F17" s="35">
        <f t="shared" si="2"/>
        <v>0.63639656471548078</v>
      </c>
      <c r="G17" s="38" t="s">
        <v>751</v>
      </c>
    </row>
    <row r="18" spans="1:7" x14ac:dyDescent="0.2">
      <c r="A18" s="22" t="s">
        <v>182</v>
      </c>
      <c r="B18" s="29">
        <v>1</v>
      </c>
      <c r="C18" s="25">
        <f>IFERROR(VLOOKUP(A18,продажи!A22:C709,3,0),0)/3</f>
        <v>17284.886666666669</v>
      </c>
      <c r="D18" s="43">
        <f t="shared" si="0"/>
        <v>17284.886666666669</v>
      </c>
      <c r="E18" s="35">
        <f t="shared" si="1"/>
        <v>2.0689306788450847E-2</v>
      </c>
      <c r="F18" s="35">
        <f t="shared" si="2"/>
        <v>0.65708587150393161</v>
      </c>
      <c r="G18" s="38" t="s">
        <v>751</v>
      </c>
    </row>
    <row r="19" spans="1:7" x14ac:dyDescent="0.2">
      <c r="A19" s="22" t="s">
        <v>172</v>
      </c>
      <c r="B19" s="29">
        <v>1</v>
      </c>
      <c r="C19" s="25">
        <f>IFERROR(VLOOKUP(A19,продажи!A10:C697,3,0),0)/3</f>
        <v>16943.36</v>
      </c>
      <c r="D19" s="43">
        <f t="shared" si="0"/>
        <v>16943.36</v>
      </c>
      <c r="E19" s="35">
        <f t="shared" si="1"/>
        <v>2.0280513249947053E-2</v>
      </c>
      <c r="F19" s="35">
        <f t="shared" si="2"/>
        <v>0.67736638475387867</v>
      </c>
      <c r="G19" s="38" t="s">
        <v>751</v>
      </c>
    </row>
    <row r="20" spans="1:7" x14ac:dyDescent="0.2">
      <c r="A20" s="22" t="s">
        <v>216</v>
      </c>
      <c r="B20" s="29">
        <v>1</v>
      </c>
      <c r="C20" s="25">
        <f>IFERROR(VLOOKUP(A20,продажи!A31:C718,3,0),0)/3</f>
        <v>16929.126666666667</v>
      </c>
      <c r="D20" s="43">
        <f t="shared" si="0"/>
        <v>16929.126666666667</v>
      </c>
      <c r="E20" s="35">
        <f t="shared" si="1"/>
        <v>2.0263476528466922E-2</v>
      </c>
      <c r="F20" s="35">
        <f t="shared" si="2"/>
        <v>0.69762986128234561</v>
      </c>
      <c r="G20" s="38" t="s">
        <v>751</v>
      </c>
    </row>
    <row r="21" spans="1:7" x14ac:dyDescent="0.2">
      <c r="A21" s="22" t="s">
        <v>180</v>
      </c>
      <c r="B21" s="29">
        <v>1</v>
      </c>
      <c r="C21" s="25">
        <f>IFERROR(VLOOKUP(A21,продажи!A19:C706,3,0),0)/3</f>
        <v>16795.689999999999</v>
      </c>
      <c r="D21" s="43">
        <f t="shared" si="0"/>
        <v>16795.689999999999</v>
      </c>
      <c r="E21" s="35">
        <f t="shared" si="1"/>
        <v>2.0103758262056827E-2</v>
      </c>
      <c r="F21" s="35">
        <f t="shared" si="2"/>
        <v>0.7177336195444024</v>
      </c>
      <c r="G21" s="38" t="s">
        <v>751</v>
      </c>
    </row>
    <row r="22" spans="1:7" x14ac:dyDescent="0.2">
      <c r="A22" s="22" t="s">
        <v>417</v>
      </c>
      <c r="B22" s="29">
        <v>1</v>
      </c>
      <c r="C22" s="25">
        <f>IFERROR(VLOOKUP(A22,продажи!A9:C696,3,0),0)/3</f>
        <v>16611.826666666668</v>
      </c>
      <c r="D22" s="43">
        <f t="shared" si="0"/>
        <v>16611.826666666668</v>
      </c>
      <c r="E22" s="35">
        <f t="shared" si="1"/>
        <v>1.9883681325259993E-2</v>
      </c>
      <c r="F22" s="35">
        <f t="shared" si="2"/>
        <v>0.73761730086966237</v>
      </c>
      <c r="G22" s="38" t="s">
        <v>751</v>
      </c>
    </row>
    <row r="23" spans="1:7" x14ac:dyDescent="0.2">
      <c r="A23" s="22" t="s">
        <v>173</v>
      </c>
      <c r="B23" s="29">
        <v>1</v>
      </c>
      <c r="C23" s="25">
        <f>IFERROR(VLOOKUP(A23,продажи!A11:C698,3,0),0)/3</f>
        <v>15917.596666666666</v>
      </c>
      <c r="D23" s="43">
        <f t="shared" si="0"/>
        <v>15917.596666666666</v>
      </c>
      <c r="E23" s="35">
        <f t="shared" si="1"/>
        <v>1.9052716232532765E-2</v>
      </c>
      <c r="F23" s="35">
        <f t="shared" si="2"/>
        <v>0.75667001710219517</v>
      </c>
      <c r="G23" s="38" t="s">
        <v>751</v>
      </c>
    </row>
    <row r="24" spans="1:7" x14ac:dyDescent="0.2">
      <c r="A24" s="22" t="s">
        <v>231</v>
      </c>
      <c r="B24" s="29">
        <v>1</v>
      </c>
      <c r="C24" s="25">
        <f>IFERROR(VLOOKUP(A24,продажи!A46:C733,3,0),0)/3</f>
        <v>14970.956666666667</v>
      </c>
      <c r="D24" s="43">
        <f t="shared" si="0"/>
        <v>14970.956666666667</v>
      </c>
      <c r="E24" s="35">
        <f t="shared" si="1"/>
        <v>1.7919626629117041E-2</v>
      </c>
      <c r="F24" s="35">
        <f t="shared" si="2"/>
        <v>0.77458964373131223</v>
      </c>
      <c r="G24" s="38" t="s">
        <v>751</v>
      </c>
    </row>
    <row r="25" spans="1:7" x14ac:dyDescent="0.2">
      <c r="A25" s="22" t="s">
        <v>552</v>
      </c>
      <c r="B25" s="29">
        <v>1</v>
      </c>
      <c r="C25" s="25">
        <f>IFERROR(VLOOKUP(A25,продажи!A20:C707,3,0),0)/3</f>
        <v>13777.980000000001</v>
      </c>
      <c r="D25" s="43">
        <f t="shared" si="0"/>
        <v>13777.980000000001</v>
      </c>
      <c r="E25" s="35">
        <f t="shared" si="1"/>
        <v>1.6491682048159605E-2</v>
      </c>
      <c r="F25" s="35">
        <f t="shared" si="2"/>
        <v>0.79108132577947188</v>
      </c>
      <c r="G25" s="38" t="s">
        <v>751</v>
      </c>
    </row>
    <row r="26" spans="1:7" x14ac:dyDescent="0.2">
      <c r="A26" s="22" t="s">
        <v>211</v>
      </c>
      <c r="B26" s="29">
        <v>1</v>
      </c>
      <c r="C26" s="25">
        <f>IFERROR(VLOOKUP(A26,продажи!A28:C715,3,0),0)/3</f>
        <v>13740.556666666665</v>
      </c>
      <c r="D26" s="43">
        <f t="shared" si="0"/>
        <v>13740.556666666665</v>
      </c>
      <c r="E26" s="35">
        <f t="shared" si="1"/>
        <v>1.6446887839246856E-2</v>
      </c>
      <c r="F26" s="35">
        <f t="shared" si="2"/>
        <v>0.80752821361871874</v>
      </c>
      <c r="G26" s="38" t="s">
        <v>752</v>
      </c>
    </row>
    <row r="27" spans="1:7" x14ac:dyDescent="0.2">
      <c r="A27" s="22" t="s">
        <v>178</v>
      </c>
      <c r="B27" s="29">
        <v>1</v>
      </c>
      <c r="C27" s="25">
        <f>IFERROR(VLOOKUP(A27,продажи!A17:C704,3,0),0)/3</f>
        <v>12701.646666666667</v>
      </c>
      <c r="D27" s="43">
        <f t="shared" si="0"/>
        <v>12701.646666666667</v>
      </c>
      <c r="E27" s="35">
        <f t="shared" si="1"/>
        <v>1.5203354796184414E-2</v>
      </c>
      <c r="F27" s="35">
        <f t="shared" si="2"/>
        <v>0.82273156841490314</v>
      </c>
      <c r="G27" s="38" t="s">
        <v>752</v>
      </c>
    </row>
    <row r="28" spans="1:7" x14ac:dyDescent="0.2">
      <c r="A28" s="22" t="s">
        <v>642</v>
      </c>
      <c r="B28" s="29">
        <v>1</v>
      </c>
      <c r="C28" s="25">
        <f>IFERROR(VLOOKUP(A28,продажи!A35:C722,3,0),0)/3</f>
        <v>12179.633333333333</v>
      </c>
      <c r="D28" s="43">
        <f t="shared" si="0"/>
        <v>12179.633333333333</v>
      </c>
      <c r="E28" s="35">
        <f t="shared" si="1"/>
        <v>1.4578526053637735E-2</v>
      </c>
      <c r="F28" s="35">
        <f t="shared" si="2"/>
        <v>0.83731009446854088</v>
      </c>
      <c r="G28" s="38" t="s">
        <v>752</v>
      </c>
    </row>
    <row r="29" spans="1:7" x14ac:dyDescent="0.2">
      <c r="A29" s="22" t="s">
        <v>229</v>
      </c>
      <c r="B29" s="29">
        <v>1</v>
      </c>
      <c r="C29" s="25">
        <f>IFERROR(VLOOKUP(A29,продажи!A44:C731,3,0),0)/3</f>
        <v>12090.603333333333</v>
      </c>
      <c r="D29" s="43">
        <f t="shared" si="0"/>
        <v>12090.603333333333</v>
      </c>
      <c r="E29" s="35">
        <f t="shared" si="1"/>
        <v>1.4471960762299842E-2</v>
      </c>
      <c r="F29" s="35">
        <f t="shared" si="2"/>
        <v>0.85178205523084072</v>
      </c>
      <c r="G29" s="38" t="s">
        <v>752</v>
      </c>
    </row>
    <row r="30" spans="1:7" x14ac:dyDescent="0.2">
      <c r="A30" s="22" t="s">
        <v>239</v>
      </c>
      <c r="B30" s="29">
        <v>1</v>
      </c>
      <c r="C30" s="25">
        <f>IFERROR(VLOOKUP(A30,продажи!A7:C694,3,0),0)/3</f>
        <v>11243.58</v>
      </c>
      <c r="D30" s="43">
        <f t="shared" si="0"/>
        <v>11243.58</v>
      </c>
      <c r="E30" s="35">
        <f t="shared" si="1"/>
        <v>1.3458108259922451E-2</v>
      </c>
      <c r="F30" s="35">
        <f t="shared" si="2"/>
        <v>0.86524016349076316</v>
      </c>
      <c r="G30" s="38" t="s">
        <v>752</v>
      </c>
    </row>
    <row r="31" spans="1:7" x14ac:dyDescent="0.2">
      <c r="A31" s="22" t="s">
        <v>226</v>
      </c>
      <c r="B31" s="29">
        <v>1</v>
      </c>
      <c r="C31" s="25">
        <f>IFERROR(VLOOKUP(A31,продажи!A41:C728,3,0),0)/3</f>
        <v>10670.933333333332</v>
      </c>
      <c r="D31" s="43">
        <f t="shared" si="0"/>
        <v>10670.933333333332</v>
      </c>
      <c r="E31" s="35">
        <f t="shared" si="1"/>
        <v>1.2772673475389079E-2</v>
      </c>
      <c r="F31" s="35">
        <f t="shared" si="2"/>
        <v>0.87801283696615229</v>
      </c>
      <c r="G31" s="38" t="s">
        <v>752</v>
      </c>
    </row>
    <row r="32" spans="1:7" x14ac:dyDescent="0.2">
      <c r="A32" s="22" t="s">
        <v>237</v>
      </c>
      <c r="B32" s="29">
        <v>1</v>
      </c>
      <c r="C32" s="25">
        <f>IFERROR(VLOOKUP(A32,продажи!A5:C692,3,0),0)/3</f>
        <v>9699.8333333333339</v>
      </c>
      <c r="D32" s="43">
        <f t="shared" si="0"/>
        <v>9699.8333333333339</v>
      </c>
      <c r="E32" s="35">
        <f t="shared" si="1"/>
        <v>1.161030624616043E-2</v>
      </c>
      <c r="F32" s="35">
        <f t="shared" si="2"/>
        <v>0.88962314321231273</v>
      </c>
      <c r="G32" s="38" t="s">
        <v>752</v>
      </c>
    </row>
    <row r="33" spans="1:7" x14ac:dyDescent="0.2">
      <c r="A33" s="22" t="s">
        <v>185</v>
      </c>
      <c r="B33" s="29">
        <v>1</v>
      </c>
      <c r="C33" s="25">
        <f>IFERROR(VLOOKUP(A33,продажи!A24:C711,3,0),0)/3</f>
        <v>9362.0866666666661</v>
      </c>
      <c r="D33" s="43">
        <f t="shared" si="0"/>
        <v>9362.0866666666661</v>
      </c>
      <c r="E33" s="35">
        <f t="shared" si="1"/>
        <v>1.1206037214016935E-2</v>
      </c>
      <c r="F33" s="35">
        <f t="shared" si="2"/>
        <v>0.90082918042632965</v>
      </c>
      <c r="G33" s="38" t="s">
        <v>752</v>
      </c>
    </row>
    <row r="34" spans="1:7" x14ac:dyDescent="0.2">
      <c r="A34" s="22" t="s">
        <v>183</v>
      </c>
      <c r="B34" s="29">
        <v>1</v>
      </c>
      <c r="C34" s="25">
        <f>IFERROR(VLOOKUP(A34,продажи!A52:C739,3,0),0)/3</f>
        <v>9020.74</v>
      </c>
      <c r="D34" s="43">
        <f t="shared" si="0"/>
        <v>9020.74</v>
      </c>
      <c r="E34" s="35">
        <f t="shared" si="1"/>
        <v>1.0797459128196968E-2</v>
      </c>
      <c r="F34" s="35">
        <f t="shared" si="2"/>
        <v>0.91162663955452661</v>
      </c>
      <c r="G34" s="38" t="s">
        <v>752</v>
      </c>
    </row>
    <row r="35" spans="1:7" x14ac:dyDescent="0.2">
      <c r="A35" s="22" t="s">
        <v>225</v>
      </c>
      <c r="B35" s="29">
        <v>1</v>
      </c>
      <c r="C35" s="25">
        <f>IFERROR(VLOOKUP(A35,продажи!A39:C726,3,0),0)/3</f>
        <v>8850.56</v>
      </c>
      <c r="D35" s="43">
        <f t="shared" si="0"/>
        <v>8850.56</v>
      </c>
      <c r="E35" s="35">
        <f t="shared" si="1"/>
        <v>1.0593760585235241E-2</v>
      </c>
      <c r="F35" s="35">
        <f t="shared" si="2"/>
        <v>0.92222040013976181</v>
      </c>
      <c r="G35" s="38" t="s">
        <v>752</v>
      </c>
    </row>
    <row r="36" spans="1:7" x14ac:dyDescent="0.2">
      <c r="A36" s="22" t="s">
        <v>225</v>
      </c>
      <c r="B36" s="29">
        <v>1</v>
      </c>
      <c r="C36" s="25">
        <f>IFERROR(VLOOKUP(A36,продажи!A40:C727,3,0),0)/3</f>
        <v>8850.56</v>
      </c>
      <c r="D36" s="43">
        <f t="shared" si="0"/>
        <v>8850.56</v>
      </c>
      <c r="E36" s="35">
        <f t="shared" si="1"/>
        <v>1.0593760585235241E-2</v>
      </c>
      <c r="F36" s="35">
        <f t="shared" si="2"/>
        <v>0.93281416072499701</v>
      </c>
      <c r="G36" s="38" t="s">
        <v>752</v>
      </c>
    </row>
    <row r="37" spans="1:7" x14ac:dyDescent="0.2">
      <c r="A37" s="22" t="s">
        <v>179</v>
      </c>
      <c r="B37" s="29">
        <v>1</v>
      </c>
      <c r="C37" s="25">
        <f>IFERROR(VLOOKUP(A37,продажи!A18:C705,3,0),0)/3</f>
        <v>7531.2466666666669</v>
      </c>
      <c r="D37" s="43">
        <f t="shared" si="0"/>
        <v>7531.2466666666669</v>
      </c>
      <c r="E37" s="35">
        <f t="shared" si="1"/>
        <v>9.014596149285202E-3</v>
      </c>
      <c r="F37" s="35">
        <f t="shared" si="2"/>
        <v>0.94182875687428225</v>
      </c>
      <c r="G37" s="38" t="s">
        <v>752</v>
      </c>
    </row>
    <row r="38" spans="1:7" x14ac:dyDescent="0.2">
      <c r="A38" s="22" t="s">
        <v>212</v>
      </c>
      <c r="B38" s="29">
        <v>1</v>
      </c>
      <c r="C38" s="25">
        <f>IFERROR(VLOOKUP(A38,продажи!A29:C716,3,0),0)/3</f>
        <v>7381.5766666666668</v>
      </c>
      <c r="D38" s="43">
        <f t="shared" si="0"/>
        <v>7381.5766666666668</v>
      </c>
      <c r="E38" s="35">
        <f t="shared" si="1"/>
        <v>8.8354472426858278E-3</v>
      </c>
      <c r="F38" s="35">
        <f t="shared" si="2"/>
        <v>0.95066420411696806</v>
      </c>
      <c r="G38" s="38" t="s">
        <v>752</v>
      </c>
    </row>
    <row r="39" spans="1:7" x14ac:dyDescent="0.2">
      <c r="A39" s="22" t="s">
        <v>177</v>
      </c>
      <c r="B39" s="29">
        <v>1</v>
      </c>
      <c r="C39" s="25">
        <f>IFERROR(VLOOKUP(A39,продажи!A16:C703,3,0),0)/3</f>
        <v>6835.3633333333337</v>
      </c>
      <c r="D39" s="43">
        <f t="shared" si="0"/>
        <v>6835.3633333333337</v>
      </c>
      <c r="E39" s="35">
        <f t="shared" si="1"/>
        <v>8.181652083758411E-3</v>
      </c>
      <c r="F39" s="35">
        <f t="shared" si="2"/>
        <v>0.95884585620072649</v>
      </c>
      <c r="G39" s="38" t="s">
        <v>752</v>
      </c>
    </row>
    <row r="40" spans="1:7" x14ac:dyDescent="0.2">
      <c r="A40" s="22" t="s">
        <v>175</v>
      </c>
      <c r="B40" s="29">
        <v>1</v>
      </c>
      <c r="C40" s="25">
        <f>IFERROR(VLOOKUP(A40,продажи!A13:C700,3,0),0)/3</f>
        <v>5594.0800000000008</v>
      </c>
      <c r="D40" s="43">
        <f t="shared" si="0"/>
        <v>5594.0800000000008</v>
      </c>
      <c r="E40" s="35">
        <f t="shared" si="1"/>
        <v>6.6958863862459292E-3</v>
      </c>
      <c r="F40" s="35">
        <f t="shared" si="2"/>
        <v>0.96554174258697245</v>
      </c>
      <c r="G40" s="38" t="s">
        <v>752</v>
      </c>
    </row>
    <row r="41" spans="1:7" x14ac:dyDescent="0.2">
      <c r="A41" s="22" t="s">
        <v>228</v>
      </c>
      <c r="B41" s="29">
        <v>1</v>
      </c>
      <c r="C41" s="25">
        <f>IFERROR(VLOOKUP(A41,продажи!A43:C730,3,0),0)/3</f>
        <v>5370.8266666666668</v>
      </c>
      <c r="D41" s="43">
        <f t="shared" si="0"/>
        <v>5370.8266666666668</v>
      </c>
      <c r="E41" s="35">
        <f t="shared" si="1"/>
        <v>6.428661220472344E-3</v>
      </c>
      <c r="F41" s="35">
        <f t="shared" si="2"/>
        <v>0.97197040380744482</v>
      </c>
      <c r="G41" s="38" t="s">
        <v>752</v>
      </c>
    </row>
    <row r="42" spans="1:7" x14ac:dyDescent="0.2">
      <c r="A42" s="22" t="s">
        <v>236</v>
      </c>
      <c r="B42" s="29">
        <v>1</v>
      </c>
      <c r="C42" s="25">
        <f>IFERROR(VLOOKUP(A42,продажи!A49:C736,3,0),0)/3</f>
        <v>4618.1333333333332</v>
      </c>
      <c r="D42" s="43">
        <f t="shared" si="0"/>
        <v>4618.1333333333332</v>
      </c>
      <c r="E42" s="35">
        <f t="shared" si="1"/>
        <v>5.5277178940120976E-3</v>
      </c>
      <c r="F42" s="35">
        <f t="shared" si="2"/>
        <v>0.97749812170145689</v>
      </c>
      <c r="G42" s="38" t="s">
        <v>752</v>
      </c>
    </row>
    <row r="43" spans="1:7" x14ac:dyDescent="0.2">
      <c r="A43" s="22" t="s">
        <v>234</v>
      </c>
      <c r="B43" s="29">
        <v>1</v>
      </c>
      <c r="C43" s="25">
        <f>IFERROR(VLOOKUP(A43,продажи!A51:C738,3,0),0)/3</f>
        <v>3874.7933333333331</v>
      </c>
      <c r="D43" s="43">
        <f t="shared" si="0"/>
        <v>3874.7933333333331</v>
      </c>
      <c r="E43" s="35">
        <f t="shared" si="1"/>
        <v>4.6379701273816512E-3</v>
      </c>
      <c r="F43" s="35">
        <f t="shared" si="2"/>
        <v>0.98213609182883854</v>
      </c>
      <c r="G43" s="38" t="s">
        <v>752</v>
      </c>
    </row>
    <row r="44" spans="1:7" x14ac:dyDescent="0.2">
      <c r="A44" s="22" t="s">
        <v>181</v>
      </c>
      <c r="B44" s="29">
        <v>1</v>
      </c>
      <c r="C44" s="25">
        <f>IFERROR(VLOOKUP(A44,продажи!A21:C708,3,0),0)/3</f>
        <v>3031.0066666666667</v>
      </c>
      <c r="D44" s="43">
        <f t="shared" si="0"/>
        <v>3031.0066666666667</v>
      </c>
      <c r="E44" s="35">
        <f t="shared" si="1"/>
        <v>3.6279917834485713E-3</v>
      </c>
      <c r="F44" s="35">
        <f t="shared" si="2"/>
        <v>0.98576408361228707</v>
      </c>
      <c r="G44" s="38" t="s">
        <v>752</v>
      </c>
    </row>
    <row r="45" spans="1:7" x14ac:dyDescent="0.2">
      <c r="A45" s="22" t="s">
        <v>734</v>
      </c>
      <c r="B45" s="29">
        <v>1</v>
      </c>
      <c r="C45" s="25">
        <f>IFERROR(VLOOKUP(A45,продажи!A27:C714,3,0),0)/3</f>
        <v>2820.4599999999996</v>
      </c>
      <c r="D45" s="43">
        <f t="shared" si="0"/>
        <v>2820.4599999999996</v>
      </c>
      <c r="E45" s="35">
        <f t="shared" si="1"/>
        <v>3.375975981207131E-3</v>
      </c>
      <c r="F45" s="35">
        <f t="shared" si="2"/>
        <v>0.98914005959349416</v>
      </c>
      <c r="G45" s="38" t="s">
        <v>752</v>
      </c>
    </row>
    <row r="46" spans="1:7" x14ac:dyDescent="0.2">
      <c r="A46" s="22" t="s">
        <v>223</v>
      </c>
      <c r="B46" s="29">
        <v>1</v>
      </c>
      <c r="C46" s="25">
        <f>IFERROR(VLOOKUP(A46,продажи!A38:C725,3,0),0)/3</f>
        <v>2340.92</v>
      </c>
      <c r="D46" s="43">
        <f t="shared" si="0"/>
        <v>2340.92</v>
      </c>
      <c r="E46" s="35">
        <f t="shared" si="1"/>
        <v>2.8019860923138066E-3</v>
      </c>
      <c r="F46" s="35">
        <f t="shared" si="2"/>
        <v>0.99194204568580802</v>
      </c>
      <c r="G46" s="38" t="s">
        <v>752</v>
      </c>
    </row>
    <row r="47" spans="1:7" x14ac:dyDescent="0.2">
      <c r="A47" s="22" t="s">
        <v>235</v>
      </c>
      <c r="B47" s="29">
        <v>1</v>
      </c>
      <c r="C47" s="25">
        <f>IFERROR(VLOOKUP(A47,продажи!A48:C735,3,0),0)/3</f>
        <v>2278.87</v>
      </c>
      <c r="D47" s="43">
        <f t="shared" si="0"/>
        <v>2278.87</v>
      </c>
      <c r="E47" s="35">
        <f t="shared" si="1"/>
        <v>2.727714764362372E-3</v>
      </c>
      <c r="F47" s="35">
        <f t="shared" si="2"/>
        <v>0.99466976045017041</v>
      </c>
      <c r="G47" s="38" t="s">
        <v>752</v>
      </c>
    </row>
    <row r="48" spans="1:7" x14ac:dyDescent="0.2">
      <c r="A48" s="22" t="s">
        <v>221</v>
      </c>
      <c r="B48" s="29">
        <v>1</v>
      </c>
      <c r="C48" s="25">
        <f>IFERROR(VLOOKUP(A48,продажи!A36:C723,3,0),0)/3</f>
        <v>1855.1666666666667</v>
      </c>
      <c r="D48" s="43">
        <f t="shared" si="0"/>
        <v>1855.1666666666667</v>
      </c>
      <c r="E48" s="35">
        <f t="shared" si="1"/>
        <v>2.2205590959640496E-3</v>
      </c>
      <c r="F48" s="35">
        <f t="shared" si="2"/>
        <v>0.9968903195461345</v>
      </c>
      <c r="G48" s="38" t="s">
        <v>752</v>
      </c>
    </row>
    <row r="49" spans="1:7" x14ac:dyDescent="0.2">
      <c r="A49" s="22" t="s">
        <v>222</v>
      </c>
      <c r="B49" s="29">
        <v>1</v>
      </c>
      <c r="C49" s="25">
        <f>IFERROR(VLOOKUP(A49,продажи!A37:C724,3,0),0)/3</f>
        <v>1359.05</v>
      </c>
      <c r="D49" s="43">
        <f t="shared" si="0"/>
        <v>1359.05</v>
      </c>
      <c r="E49" s="35">
        <f t="shared" si="1"/>
        <v>1.6267276108363714E-3</v>
      </c>
      <c r="F49" s="35">
        <f t="shared" si="2"/>
        <v>0.99851704715697087</v>
      </c>
      <c r="G49" s="38" t="s">
        <v>752</v>
      </c>
    </row>
    <row r="50" spans="1:7" x14ac:dyDescent="0.2">
      <c r="A50" s="22" t="s">
        <v>184</v>
      </c>
      <c r="B50" s="29">
        <v>1</v>
      </c>
      <c r="C50" s="25">
        <f>IFERROR(VLOOKUP(A50,продажи!A23:C710,3,0),0)/3</f>
        <v>671.33333333333337</v>
      </c>
      <c r="D50" s="43">
        <f t="shared" si="0"/>
        <v>671.33333333333337</v>
      </c>
      <c r="E50" s="35">
        <f t="shared" si="1"/>
        <v>8.0355871337195158E-4</v>
      </c>
      <c r="F50" s="35">
        <f t="shared" si="2"/>
        <v>0.99932060587034277</v>
      </c>
      <c r="G50" s="38" t="s">
        <v>752</v>
      </c>
    </row>
    <row r="51" spans="1:7" x14ac:dyDescent="0.2">
      <c r="A51" s="22" t="s">
        <v>218</v>
      </c>
      <c r="B51" s="29">
        <v>1</v>
      </c>
      <c r="C51" s="25">
        <f>IFERROR(VLOOKUP(A51,продажи!A33:C720,3,0),0)/3</f>
        <v>567.6</v>
      </c>
      <c r="D51" s="43">
        <f t="shared" si="0"/>
        <v>567.6</v>
      </c>
      <c r="E51" s="35">
        <f t="shared" si="1"/>
        <v>6.7939412965727856E-4</v>
      </c>
      <c r="F51" s="35">
        <f t="shared" si="2"/>
        <v>1</v>
      </c>
      <c r="G51" s="38" t="s">
        <v>752</v>
      </c>
    </row>
    <row r="52" spans="1:7" x14ac:dyDescent="0.2">
      <c r="A52" s="22" t="s">
        <v>352</v>
      </c>
      <c r="B52" s="29"/>
      <c r="C52" s="25">
        <f>IFERROR(VLOOKUP(A52,продажи!A53:C740,3,0),0)/3</f>
        <v>0</v>
      </c>
      <c r="D52" s="43">
        <f t="shared" si="0"/>
        <v>0</v>
      </c>
      <c r="E52" s="35">
        <f t="shared" si="1"/>
        <v>0</v>
      </c>
      <c r="F52" s="35">
        <f t="shared" si="2"/>
        <v>1</v>
      </c>
      <c r="G52" s="38" t="s">
        <v>752</v>
      </c>
    </row>
    <row r="53" spans="1:7" x14ac:dyDescent="0.2">
      <c r="A53" s="22" t="s">
        <v>490</v>
      </c>
      <c r="B53" s="29"/>
      <c r="C53" s="25">
        <f>IFERROR(VLOOKUP(A53,продажи!A54:C741,3,0),0)/3</f>
        <v>0</v>
      </c>
      <c r="D53" s="43">
        <f t="shared" si="0"/>
        <v>0</v>
      </c>
      <c r="E53" s="35">
        <f t="shared" si="1"/>
        <v>0</v>
      </c>
      <c r="F53" s="35">
        <f t="shared" si="2"/>
        <v>1</v>
      </c>
      <c r="G53" s="38" t="s">
        <v>752</v>
      </c>
    </row>
    <row r="54" spans="1:7" x14ac:dyDescent="0.2">
      <c r="A54" s="22" t="s">
        <v>708</v>
      </c>
      <c r="B54" s="29"/>
      <c r="C54" s="25">
        <f>IFERROR(VLOOKUP(A54,продажи!A55:C742,3,0),0)/3</f>
        <v>0</v>
      </c>
      <c r="D54" s="43">
        <f t="shared" si="0"/>
        <v>0</v>
      </c>
      <c r="E54" s="35">
        <f t="shared" si="1"/>
        <v>0</v>
      </c>
      <c r="F54" s="35">
        <f t="shared" si="2"/>
        <v>1</v>
      </c>
      <c r="G54" s="38" t="s">
        <v>752</v>
      </c>
    </row>
    <row r="55" spans="1:7" x14ac:dyDescent="0.2">
      <c r="A55" s="22" t="s">
        <v>709</v>
      </c>
      <c r="B55" s="29"/>
      <c r="C55" s="25">
        <f>IFERROR(VLOOKUP(A55,продажи!A56:C743,3,0),0)/3</f>
        <v>0</v>
      </c>
      <c r="D55" s="43">
        <f t="shared" si="0"/>
        <v>0</v>
      </c>
      <c r="E55" s="35">
        <f t="shared" si="1"/>
        <v>0</v>
      </c>
      <c r="F55" s="35">
        <f t="shared" si="2"/>
        <v>1</v>
      </c>
      <c r="G55" s="38" t="s">
        <v>752</v>
      </c>
    </row>
    <row r="56" spans="1:7" x14ac:dyDescent="0.2">
      <c r="A56" s="22" t="s">
        <v>710</v>
      </c>
      <c r="B56" s="29"/>
      <c r="C56" s="25">
        <f>IFERROR(VLOOKUP(A56,продажи!A57:C744,3,0),0)/3</f>
        <v>0</v>
      </c>
      <c r="D56" s="43">
        <f t="shared" si="0"/>
        <v>0</v>
      </c>
      <c r="E56" s="35">
        <f t="shared" si="1"/>
        <v>0</v>
      </c>
      <c r="F56" s="35">
        <f t="shared" si="2"/>
        <v>1</v>
      </c>
      <c r="G56" s="38" t="s">
        <v>752</v>
      </c>
    </row>
    <row r="57" spans="1:7" x14ac:dyDescent="0.2">
      <c r="A57" s="22" t="s">
        <v>711</v>
      </c>
      <c r="B57" s="29"/>
      <c r="C57" s="25">
        <f>IFERROR(VLOOKUP(A57,продажи!A58:C745,3,0),0)/3</f>
        <v>0</v>
      </c>
      <c r="D57" s="43">
        <f t="shared" si="0"/>
        <v>0</v>
      </c>
      <c r="E57" s="35">
        <f t="shared" si="1"/>
        <v>0</v>
      </c>
      <c r="F57" s="35">
        <f t="shared" si="2"/>
        <v>1</v>
      </c>
      <c r="G57" s="38" t="s">
        <v>752</v>
      </c>
    </row>
    <row r="58" spans="1:7" x14ac:dyDescent="0.2">
      <c r="A58" s="22" t="s">
        <v>712</v>
      </c>
      <c r="B58" s="29"/>
      <c r="C58" s="25">
        <f>IFERROR(VLOOKUP(A58,продажи!A59:C746,3,0),0)/3</f>
        <v>0</v>
      </c>
      <c r="D58" s="43">
        <f t="shared" si="0"/>
        <v>0</v>
      </c>
      <c r="E58" s="35">
        <f t="shared" si="1"/>
        <v>0</v>
      </c>
      <c r="F58" s="35">
        <f t="shared" si="2"/>
        <v>1</v>
      </c>
      <c r="G58" s="38" t="s">
        <v>752</v>
      </c>
    </row>
    <row r="59" spans="1:7" x14ac:dyDescent="0.2">
      <c r="A59" s="22" t="s">
        <v>713</v>
      </c>
      <c r="B59" s="29"/>
      <c r="C59" s="25">
        <f>IFERROR(VLOOKUP(A59,продажи!A60:C747,3,0),0)/3</f>
        <v>0</v>
      </c>
      <c r="D59" s="43">
        <f t="shared" si="0"/>
        <v>0</v>
      </c>
      <c r="E59" s="35">
        <f t="shared" si="1"/>
        <v>0</v>
      </c>
      <c r="F59" s="35">
        <f t="shared" si="2"/>
        <v>1</v>
      </c>
      <c r="G59" s="38" t="s">
        <v>752</v>
      </c>
    </row>
    <row r="60" spans="1:7" x14ac:dyDescent="0.2">
      <c r="A60" s="22" t="s">
        <v>714</v>
      </c>
      <c r="B60" s="29"/>
      <c r="C60" s="25">
        <f>IFERROR(VLOOKUP(A60,продажи!A61:C748,3,0),0)/3</f>
        <v>0</v>
      </c>
      <c r="D60" s="43">
        <f t="shared" si="0"/>
        <v>0</v>
      </c>
      <c r="E60" s="35">
        <f t="shared" si="1"/>
        <v>0</v>
      </c>
      <c r="F60" s="35">
        <f t="shared" si="2"/>
        <v>1</v>
      </c>
      <c r="G60" s="38" t="s">
        <v>752</v>
      </c>
    </row>
    <row r="61" spans="1:7" x14ac:dyDescent="0.2">
      <c r="A61" s="22" t="s">
        <v>715</v>
      </c>
      <c r="B61" s="29"/>
      <c r="C61" s="25">
        <f>IFERROR(VLOOKUP(A61,продажи!A62:C749,3,0),0)/3</f>
        <v>0</v>
      </c>
      <c r="D61" s="43">
        <f t="shared" si="0"/>
        <v>0</v>
      </c>
      <c r="E61" s="35">
        <f t="shared" si="1"/>
        <v>0</v>
      </c>
      <c r="F61" s="35">
        <f t="shared" si="2"/>
        <v>1</v>
      </c>
      <c r="G61" s="38" t="s">
        <v>752</v>
      </c>
    </row>
    <row r="62" spans="1:7" x14ac:dyDescent="0.2">
      <c r="A62" s="22" t="s">
        <v>418</v>
      </c>
      <c r="B62" s="29"/>
      <c r="C62" s="25">
        <f>IFERROR(VLOOKUP(A62,продажи!A63:C750,3,0),0)/3</f>
        <v>0</v>
      </c>
      <c r="D62" s="43">
        <f t="shared" si="0"/>
        <v>0</v>
      </c>
      <c r="E62" s="35">
        <f t="shared" si="1"/>
        <v>0</v>
      </c>
      <c r="F62" s="35">
        <f t="shared" si="2"/>
        <v>1</v>
      </c>
      <c r="G62" s="38" t="s">
        <v>752</v>
      </c>
    </row>
    <row r="63" spans="1:7" x14ac:dyDescent="0.2">
      <c r="A63" s="22" t="s">
        <v>158</v>
      </c>
      <c r="B63" s="29"/>
      <c r="C63" s="25">
        <f>IFERROR(VLOOKUP(A63,продажи!A64:C751,3,0),0)/3</f>
        <v>0</v>
      </c>
      <c r="D63" s="43">
        <f t="shared" si="0"/>
        <v>0</v>
      </c>
      <c r="E63" s="35">
        <f t="shared" si="1"/>
        <v>0</v>
      </c>
      <c r="F63" s="35">
        <f t="shared" si="2"/>
        <v>1</v>
      </c>
      <c r="G63" s="38" t="s">
        <v>752</v>
      </c>
    </row>
    <row r="64" spans="1:7" x14ac:dyDescent="0.2">
      <c r="A64" s="22" t="s">
        <v>159</v>
      </c>
      <c r="B64" s="29"/>
      <c r="C64" s="25">
        <f>IFERROR(VLOOKUP(A64,продажи!A65:C752,3,0),0)/3</f>
        <v>0</v>
      </c>
      <c r="D64" s="43">
        <f t="shared" si="0"/>
        <v>0</v>
      </c>
      <c r="E64" s="35">
        <f t="shared" si="1"/>
        <v>0</v>
      </c>
      <c r="F64" s="35">
        <f t="shared" si="2"/>
        <v>1</v>
      </c>
      <c r="G64" s="38" t="s">
        <v>752</v>
      </c>
    </row>
    <row r="65" spans="1:7" x14ac:dyDescent="0.2">
      <c r="A65" s="22" t="s">
        <v>353</v>
      </c>
      <c r="B65" s="29"/>
      <c r="C65" s="25">
        <f>IFERROR(VLOOKUP(A65,продажи!A66:C753,3,0),0)/3</f>
        <v>0</v>
      </c>
      <c r="D65" s="43">
        <f t="shared" si="0"/>
        <v>0</v>
      </c>
      <c r="E65" s="35">
        <f t="shared" si="1"/>
        <v>0</v>
      </c>
      <c r="F65" s="35">
        <f t="shared" si="2"/>
        <v>1</v>
      </c>
      <c r="G65" s="38" t="s">
        <v>752</v>
      </c>
    </row>
    <row r="66" spans="1:7" x14ac:dyDescent="0.2">
      <c r="A66" s="22" t="s">
        <v>633</v>
      </c>
      <c r="B66" s="29"/>
      <c r="C66" s="25">
        <f>IFERROR(VLOOKUP(A66,продажи!A67:C754,3,0),0)/3</f>
        <v>0</v>
      </c>
      <c r="D66" s="43">
        <f t="shared" si="0"/>
        <v>0</v>
      </c>
      <c r="E66" s="35">
        <f t="shared" si="1"/>
        <v>0</v>
      </c>
      <c r="F66" s="35">
        <f t="shared" si="2"/>
        <v>1</v>
      </c>
      <c r="G66" s="38" t="s">
        <v>752</v>
      </c>
    </row>
    <row r="67" spans="1:7" x14ac:dyDescent="0.2">
      <c r="A67" s="22" t="s">
        <v>634</v>
      </c>
      <c r="B67" s="29"/>
      <c r="C67" s="25">
        <f>IFERROR(VLOOKUP(A67,продажи!A68:C755,3,0),0)/3</f>
        <v>0</v>
      </c>
      <c r="D67" s="43">
        <f t="shared" si="0"/>
        <v>0</v>
      </c>
      <c r="E67" s="35">
        <f t="shared" si="1"/>
        <v>0</v>
      </c>
      <c r="F67" s="35">
        <f t="shared" si="2"/>
        <v>1</v>
      </c>
      <c r="G67" s="38" t="s">
        <v>752</v>
      </c>
    </row>
    <row r="68" spans="1:7" x14ac:dyDescent="0.2">
      <c r="A68" s="22" t="s">
        <v>635</v>
      </c>
      <c r="B68" s="29"/>
      <c r="C68" s="25">
        <f>IFERROR(VLOOKUP(A68,продажи!A69:C756,3,0),0)/3</f>
        <v>0</v>
      </c>
      <c r="D68" s="43">
        <f t="shared" si="0"/>
        <v>0</v>
      </c>
      <c r="E68" s="35">
        <f t="shared" si="1"/>
        <v>0</v>
      </c>
      <c r="F68" s="35">
        <f t="shared" si="2"/>
        <v>1</v>
      </c>
      <c r="G68" s="38" t="s">
        <v>752</v>
      </c>
    </row>
    <row r="69" spans="1:7" x14ac:dyDescent="0.2">
      <c r="A69" s="22" t="s">
        <v>636</v>
      </c>
      <c r="B69" s="29"/>
      <c r="C69" s="25">
        <f>IFERROR(VLOOKUP(A69,продажи!A70:C757,3,0),0)/3</f>
        <v>0</v>
      </c>
      <c r="D69" s="43">
        <f t="shared" ref="D69:D99" si="3">IFERROR(C69/B69,0)</f>
        <v>0</v>
      </c>
      <c r="E69" s="35">
        <f t="shared" ref="E69:E99" si="4">D69/$C$100</f>
        <v>0</v>
      </c>
      <c r="F69" s="35">
        <f t="shared" ref="F69:F99" si="5">IFERROR(E69+F68,"-")</f>
        <v>1</v>
      </c>
      <c r="G69" s="38" t="s">
        <v>752</v>
      </c>
    </row>
    <row r="70" spans="1:7" x14ac:dyDescent="0.2">
      <c r="A70" s="22" t="s">
        <v>215</v>
      </c>
      <c r="B70" s="29"/>
      <c r="C70" s="25">
        <f>IFERROR(VLOOKUP(A70,продажи!A71:C758,3,0),0)/3</f>
        <v>0</v>
      </c>
      <c r="D70" s="43">
        <f t="shared" si="3"/>
        <v>0</v>
      </c>
      <c r="E70" s="35">
        <f t="shared" si="4"/>
        <v>0</v>
      </c>
      <c r="F70" s="35">
        <f t="shared" si="5"/>
        <v>1</v>
      </c>
      <c r="G70" s="38" t="s">
        <v>752</v>
      </c>
    </row>
    <row r="71" spans="1:7" x14ac:dyDescent="0.2">
      <c r="A71" s="22" t="s">
        <v>637</v>
      </c>
      <c r="B71" s="29"/>
      <c r="C71" s="25">
        <f>IFERROR(VLOOKUP(A71,продажи!A72:C759,3,0),0)/3</f>
        <v>0</v>
      </c>
      <c r="D71" s="43">
        <f t="shared" si="3"/>
        <v>0</v>
      </c>
      <c r="E71" s="35">
        <f t="shared" si="4"/>
        <v>0</v>
      </c>
      <c r="F71" s="35">
        <f t="shared" si="5"/>
        <v>1</v>
      </c>
      <c r="G71" s="38" t="s">
        <v>752</v>
      </c>
    </row>
    <row r="72" spans="1:7" x14ac:dyDescent="0.2">
      <c r="A72" s="22" t="s">
        <v>638</v>
      </c>
      <c r="B72" s="29"/>
      <c r="C72" s="25">
        <f>IFERROR(VLOOKUP(A72,продажи!A73:C760,3,0),0)/3</f>
        <v>0</v>
      </c>
      <c r="D72" s="43">
        <f t="shared" si="3"/>
        <v>0</v>
      </c>
      <c r="E72" s="35">
        <f t="shared" si="4"/>
        <v>0</v>
      </c>
      <c r="F72" s="35">
        <f t="shared" si="5"/>
        <v>1</v>
      </c>
      <c r="G72" s="38" t="s">
        <v>752</v>
      </c>
    </row>
    <row r="73" spans="1:7" x14ac:dyDescent="0.2">
      <c r="A73" s="22" t="s">
        <v>639</v>
      </c>
      <c r="B73" s="29"/>
      <c r="C73" s="25">
        <f>IFERROR(VLOOKUP(A73,продажи!A74:C761,3,0),0)/3</f>
        <v>0</v>
      </c>
      <c r="D73" s="43">
        <f t="shared" si="3"/>
        <v>0</v>
      </c>
      <c r="E73" s="35">
        <f t="shared" si="4"/>
        <v>0</v>
      </c>
      <c r="F73" s="35">
        <f t="shared" si="5"/>
        <v>1</v>
      </c>
      <c r="G73" s="38" t="s">
        <v>752</v>
      </c>
    </row>
    <row r="74" spans="1:7" x14ac:dyDescent="0.2">
      <c r="A74" s="22" t="s">
        <v>640</v>
      </c>
      <c r="B74" s="29"/>
      <c r="C74" s="25">
        <f>IFERROR(VLOOKUP(A74,продажи!A75:C762,3,0),0)/3</f>
        <v>0</v>
      </c>
      <c r="D74" s="43">
        <f t="shared" si="3"/>
        <v>0</v>
      </c>
      <c r="E74" s="35">
        <f t="shared" si="4"/>
        <v>0</v>
      </c>
      <c r="F74" s="35">
        <f t="shared" si="5"/>
        <v>1</v>
      </c>
      <c r="G74" s="38" t="s">
        <v>752</v>
      </c>
    </row>
    <row r="75" spans="1:7" x14ac:dyDescent="0.2">
      <c r="A75" s="22" t="s">
        <v>641</v>
      </c>
      <c r="B75" s="29"/>
      <c r="C75" s="25">
        <f>IFERROR(VLOOKUP(A75,продажи!A76:C763,3,0),0)/3</f>
        <v>0</v>
      </c>
      <c r="D75" s="43">
        <f t="shared" si="3"/>
        <v>0</v>
      </c>
      <c r="E75" s="35">
        <f t="shared" si="4"/>
        <v>0</v>
      </c>
      <c r="F75" s="35">
        <f t="shared" si="5"/>
        <v>1</v>
      </c>
      <c r="G75" s="38" t="s">
        <v>752</v>
      </c>
    </row>
    <row r="76" spans="1:7" x14ac:dyDescent="0.2">
      <c r="A76" s="22" t="s">
        <v>351</v>
      </c>
      <c r="B76" s="29"/>
      <c r="C76" s="25">
        <f>IFERROR(VLOOKUP(A76,продажи!A77:C764,3,0),0)/3</f>
        <v>0</v>
      </c>
      <c r="D76" s="43">
        <f t="shared" si="3"/>
        <v>0</v>
      </c>
      <c r="E76" s="35">
        <f t="shared" si="4"/>
        <v>0</v>
      </c>
      <c r="F76" s="35">
        <f t="shared" si="5"/>
        <v>1</v>
      </c>
      <c r="G76" s="38" t="s">
        <v>752</v>
      </c>
    </row>
    <row r="77" spans="1:7" x14ac:dyDescent="0.2">
      <c r="A77" s="22" t="s">
        <v>643</v>
      </c>
      <c r="B77" s="29"/>
      <c r="C77" s="25">
        <f>IFERROR(VLOOKUP(A77,продажи!A78:C765,3,0),0)/3</f>
        <v>0</v>
      </c>
      <c r="D77" s="43">
        <f t="shared" si="3"/>
        <v>0</v>
      </c>
      <c r="E77" s="35">
        <f t="shared" si="4"/>
        <v>0</v>
      </c>
      <c r="F77" s="35">
        <f t="shared" si="5"/>
        <v>1</v>
      </c>
      <c r="G77" s="38" t="s">
        <v>752</v>
      </c>
    </row>
    <row r="78" spans="1:7" x14ac:dyDescent="0.2">
      <c r="A78" s="22" t="s">
        <v>644</v>
      </c>
      <c r="B78" s="29"/>
      <c r="C78" s="25">
        <f>IFERROR(VLOOKUP(A78,продажи!A79:C766,3,0),0)/3</f>
        <v>0</v>
      </c>
      <c r="D78" s="43">
        <f t="shared" si="3"/>
        <v>0</v>
      </c>
      <c r="E78" s="35">
        <f t="shared" si="4"/>
        <v>0</v>
      </c>
      <c r="F78" s="35">
        <f t="shared" si="5"/>
        <v>1</v>
      </c>
      <c r="G78" s="38" t="s">
        <v>752</v>
      </c>
    </row>
    <row r="79" spans="1:7" x14ac:dyDescent="0.2">
      <c r="A79" s="22" t="s">
        <v>645</v>
      </c>
      <c r="B79" s="29"/>
      <c r="C79" s="25">
        <f>IFERROR(VLOOKUP(A79,продажи!A80:C767,3,0),0)/3</f>
        <v>0</v>
      </c>
      <c r="D79" s="43">
        <f t="shared" si="3"/>
        <v>0</v>
      </c>
      <c r="E79" s="35">
        <f t="shared" si="4"/>
        <v>0</v>
      </c>
      <c r="F79" s="35">
        <f t="shared" si="5"/>
        <v>1</v>
      </c>
      <c r="G79" s="38" t="s">
        <v>752</v>
      </c>
    </row>
    <row r="80" spans="1:7" x14ac:dyDescent="0.2">
      <c r="A80" s="22" t="s">
        <v>745</v>
      </c>
      <c r="B80" s="29"/>
      <c r="C80" s="25">
        <f>IFERROR(VLOOKUP(A80,продажи!A81:C768,3,0),0)/3</f>
        <v>0</v>
      </c>
      <c r="D80" s="43">
        <f t="shared" si="3"/>
        <v>0</v>
      </c>
      <c r="E80" s="35">
        <f t="shared" si="4"/>
        <v>0</v>
      </c>
      <c r="F80" s="35">
        <f t="shared" si="5"/>
        <v>1</v>
      </c>
      <c r="G80" s="38" t="s">
        <v>752</v>
      </c>
    </row>
    <row r="81" spans="1:7" x14ac:dyDescent="0.2">
      <c r="A81" s="22" t="s">
        <v>646</v>
      </c>
      <c r="B81" s="29"/>
      <c r="C81" s="25">
        <f>IFERROR(VLOOKUP(A81,продажи!A82:C769,3,0),0)/3</f>
        <v>0</v>
      </c>
      <c r="D81" s="43">
        <f t="shared" si="3"/>
        <v>0</v>
      </c>
      <c r="E81" s="35">
        <f t="shared" si="4"/>
        <v>0</v>
      </c>
      <c r="F81" s="35">
        <f t="shared" si="5"/>
        <v>1</v>
      </c>
      <c r="G81" s="38" t="s">
        <v>752</v>
      </c>
    </row>
    <row r="82" spans="1:7" x14ac:dyDescent="0.2">
      <c r="A82" s="22" t="s">
        <v>647</v>
      </c>
      <c r="B82" s="29"/>
      <c r="C82" s="25">
        <f>IFERROR(VLOOKUP(A82,продажи!A83:C770,3,0),0)/3</f>
        <v>0</v>
      </c>
      <c r="D82" s="43">
        <f t="shared" si="3"/>
        <v>0</v>
      </c>
      <c r="E82" s="35">
        <f t="shared" si="4"/>
        <v>0</v>
      </c>
      <c r="F82" s="35">
        <f t="shared" si="5"/>
        <v>1</v>
      </c>
      <c r="G82" s="38" t="s">
        <v>752</v>
      </c>
    </row>
    <row r="83" spans="1:7" x14ac:dyDescent="0.2">
      <c r="A83" s="22" t="s">
        <v>233</v>
      </c>
      <c r="B83" s="29"/>
      <c r="C83" s="25">
        <f>IFERROR(VLOOKUP(A83,продажи!A84:C771,3,0),0)/3</f>
        <v>0</v>
      </c>
      <c r="D83" s="43">
        <f t="shared" si="3"/>
        <v>0</v>
      </c>
      <c r="E83" s="35">
        <f t="shared" si="4"/>
        <v>0</v>
      </c>
      <c r="F83" s="35">
        <f t="shared" si="5"/>
        <v>1</v>
      </c>
      <c r="G83" s="38" t="s">
        <v>752</v>
      </c>
    </row>
    <row r="84" spans="1:7" x14ac:dyDescent="0.2">
      <c r="A84" s="22" t="s">
        <v>648</v>
      </c>
      <c r="B84" s="29"/>
      <c r="C84" s="25">
        <f>IFERROR(VLOOKUP(A84,продажи!A85:C772,3,0),0)/3</f>
        <v>0</v>
      </c>
      <c r="D84" s="43">
        <f t="shared" si="3"/>
        <v>0</v>
      </c>
      <c r="E84" s="35">
        <f t="shared" si="4"/>
        <v>0</v>
      </c>
      <c r="F84" s="35">
        <f t="shared" si="5"/>
        <v>1</v>
      </c>
      <c r="G84" s="38" t="s">
        <v>752</v>
      </c>
    </row>
    <row r="85" spans="1:7" x14ac:dyDescent="0.2">
      <c r="A85" s="22" t="s">
        <v>649</v>
      </c>
      <c r="B85" s="29"/>
      <c r="C85" s="25">
        <f>IFERROR(VLOOKUP(A85,продажи!A86:C773,3,0),0)/3</f>
        <v>0</v>
      </c>
      <c r="D85" s="43">
        <f t="shared" si="3"/>
        <v>0</v>
      </c>
      <c r="E85" s="35">
        <f t="shared" si="4"/>
        <v>0</v>
      </c>
      <c r="F85" s="35">
        <f t="shared" si="5"/>
        <v>1</v>
      </c>
      <c r="G85" s="38" t="s">
        <v>752</v>
      </c>
    </row>
    <row r="86" spans="1:7" x14ac:dyDescent="0.2">
      <c r="A86" s="22" t="s">
        <v>213</v>
      </c>
      <c r="B86" s="29"/>
      <c r="C86" s="25">
        <f>IFERROR(VLOOKUP(A86,продажи!A87:C774,3,0),0)/3</f>
        <v>0</v>
      </c>
      <c r="D86" s="43">
        <f t="shared" si="3"/>
        <v>0</v>
      </c>
      <c r="E86" s="35">
        <f t="shared" si="4"/>
        <v>0</v>
      </c>
      <c r="F86" s="35">
        <f t="shared" si="5"/>
        <v>1</v>
      </c>
      <c r="G86" s="38" t="s">
        <v>752</v>
      </c>
    </row>
    <row r="87" spans="1:7" x14ac:dyDescent="0.2">
      <c r="A87" s="22" t="s">
        <v>650</v>
      </c>
      <c r="B87" s="29"/>
      <c r="C87" s="25">
        <f>IFERROR(VLOOKUP(A87,продажи!A88:C775,3,0),0)/3</f>
        <v>0</v>
      </c>
      <c r="D87" s="43">
        <f t="shared" si="3"/>
        <v>0</v>
      </c>
      <c r="E87" s="35">
        <f t="shared" si="4"/>
        <v>0</v>
      </c>
      <c r="F87" s="35">
        <f t="shared" si="5"/>
        <v>1</v>
      </c>
      <c r="G87" s="38" t="s">
        <v>752</v>
      </c>
    </row>
    <row r="88" spans="1:7" x14ac:dyDescent="0.2">
      <c r="A88" s="22" t="s">
        <v>651</v>
      </c>
      <c r="B88" s="29"/>
      <c r="C88" s="25">
        <f>IFERROR(VLOOKUP(A88,продажи!A89:C776,3,0),0)/3</f>
        <v>0</v>
      </c>
      <c r="D88" s="43">
        <f t="shared" si="3"/>
        <v>0</v>
      </c>
      <c r="E88" s="35">
        <f t="shared" si="4"/>
        <v>0</v>
      </c>
      <c r="F88" s="35">
        <f t="shared" si="5"/>
        <v>1</v>
      </c>
      <c r="G88" s="38" t="s">
        <v>752</v>
      </c>
    </row>
    <row r="89" spans="1:7" x14ac:dyDescent="0.2">
      <c r="A89" s="22" t="s">
        <v>652</v>
      </c>
      <c r="B89" s="29"/>
      <c r="C89" s="25">
        <f>IFERROR(VLOOKUP(A89,продажи!A90:C777,3,0),0)/3</f>
        <v>0</v>
      </c>
      <c r="D89" s="43">
        <f t="shared" si="3"/>
        <v>0</v>
      </c>
      <c r="E89" s="35">
        <f t="shared" si="4"/>
        <v>0</v>
      </c>
      <c r="F89" s="35">
        <f t="shared" si="5"/>
        <v>1</v>
      </c>
      <c r="G89" s="38" t="s">
        <v>752</v>
      </c>
    </row>
    <row r="90" spans="1:7" x14ac:dyDescent="0.2">
      <c r="A90" s="22" t="s">
        <v>160</v>
      </c>
      <c r="B90" s="29"/>
      <c r="C90" s="25">
        <f>IFERROR(VLOOKUP(A90,продажи!A91:C778,3,0),0)/3</f>
        <v>0</v>
      </c>
      <c r="D90" s="43">
        <f t="shared" si="3"/>
        <v>0</v>
      </c>
      <c r="E90" s="35">
        <f t="shared" si="4"/>
        <v>0</v>
      </c>
      <c r="F90" s="35">
        <f t="shared" si="5"/>
        <v>1</v>
      </c>
      <c r="G90" s="38" t="s">
        <v>752</v>
      </c>
    </row>
    <row r="91" spans="1:7" x14ac:dyDescent="0.2">
      <c r="A91" s="22" t="s">
        <v>161</v>
      </c>
      <c r="B91" s="29"/>
      <c r="C91" s="25">
        <f>IFERROR(VLOOKUP(A91,продажи!A92:C779,3,0),0)/3</f>
        <v>0</v>
      </c>
      <c r="D91" s="43">
        <f t="shared" si="3"/>
        <v>0</v>
      </c>
      <c r="E91" s="35">
        <f t="shared" si="4"/>
        <v>0</v>
      </c>
      <c r="F91" s="35">
        <f t="shared" si="5"/>
        <v>1</v>
      </c>
      <c r="G91" s="38" t="s">
        <v>752</v>
      </c>
    </row>
    <row r="92" spans="1:7" x14ac:dyDescent="0.2">
      <c r="A92" s="22" t="s">
        <v>162</v>
      </c>
      <c r="B92" s="29"/>
      <c r="C92" s="25">
        <f>IFERROR(VLOOKUP(A92,продажи!A93:C780,3,0),0)/3</f>
        <v>0</v>
      </c>
      <c r="D92" s="43">
        <f t="shared" si="3"/>
        <v>0</v>
      </c>
      <c r="E92" s="35">
        <f t="shared" si="4"/>
        <v>0</v>
      </c>
      <c r="F92" s="35">
        <f t="shared" si="5"/>
        <v>1</v>
      </c>
      <c r="G92" s="38" t="s">
        <v>752</v>
      </c>
    </row>
    <row r="93" spans="1:7" x14ac:dyDescent="0.2">
      <c r="A93" s="22" t="s">
        <v>163</v>
      </c>
      <c r="B93" s="29"/>
      <c r="C93" s="25">
        <f>IFERROR(VLOOKUP(A93,продажи!A94:C781,3,0),0)/3</f>
        <v>0</v>
      </c>
      <c r="D93" s="43">
        <f t="shared" si="3"/>
        <v>0</v>
      </c>
      <c r="E93" s="35">
        <f t="shared" si="4"/>
        <v>0</v>
      </c>
      <c r="F93" s="35">
        <f t="shared" si="5"/>
        <v>1</v>
      </c>
      <c r="G93" s="38" t="s">
        <v>752</v>
      </c>
    </row>
    <row r="94" spans="1:7" x14ac:dyDescent="0.2">
      <c r="A94" s="22" t="s">
        <v>164</v>
      </c>
      <c r="B94" s="29"/>
      <c r="C94" s="25">
        <f>IFERROR(VLOOKUP(A94,продажи!A95:C782,3,0),0)/3</f>
        <v>0</v>
      </c>
      <c r="D94" s="43">
        <f t="shared" si="3"/>
        <v>0</v>
      </c>
      <c r="E94" s="35">
        <f t="shared" si="4"/>
        <v>0</v>
      </c>
      <c r="F94" s="35">
        <f t="shared" si="5"/>
        <v>1</v>
      </c>
      <c r="G94" s="38" t="s">
        <v>752</v>
      </c>
    </row>
    <row r="95" spans="1:7" x14ac:dyDescent="0.2">
      <c r="A95" s="22" t="s">
        <v>165</v>
      </c>
      <c r="B95" s="29"/>
      <c r="C95" s="25">
        <f>IFERROR(VLOOKUP(A95,продажи!A96:C783,3,0),0)/3</f>
        <v>0</v>
      </c>
      <c r="D95" s="43">
        <f t="shared" si="3"/>
        <v>0</v>
      </c>
      <c r="E95" s="35">
        <f t="shared" si="4"/>
        <v>0</v>
      </c>
      <c r="F95" s="35">
        <f t="shared" si="5"/>
        <v>1</v>
      </c>
      <c r="G95" s="38" t="s">
        <v>752</v>
      </c>
    </row>
    <row r="96" spans="1:7" x14ac:dyDescent="0.2">
      <c r="A96" s="22" t="s">
        <v>325</v>
      </c>
      <c r="B96" s="29"/>
      <c r="C96" s="25">
        <f>IFERROR(VLOOKUP(A96,продажи!A97:C784,3,0),0)/3</f>
        <v>0</v>
      </c>
      <c r="D96" s="43">
        <f t="shared" si="3"/>
        <v>0</v>
      </c>
      <c r="E96" s="35">
        <f t="shared" si="4"/>
        <v>0</v>
      </c>
      <c r="F96" s="35">
        <f t="shared" si="5"/>
        <v>1</v>
      </c>
      <c r="G96" s="38" t="s">
        <v>752</v>
      </c>
    </row>
    <row r="97" spans="1:7" x14ac:dyDescent="0.2">
      <c r="A97" s="22" t="s">
        <v>166</v>
      </c>
      <c r="B97" s="29"/>
      <c r="C97" s="25">
        <f>IFERROR(VLOOKUP(A97,продажи!A98:C785,3,0),0)/3</f>
        <v>0</v>
      </c>
      <c r="D97" s="43">
        <f t="shared" si="3"/>
        <v>0</v>
      </c>
      <c r="E97" s="35">
        <f t="shared" si="4"/>
        <v>0</v>
      </c>
      <c r="F97" s="35">
        <f t="shared" si="5"/>
        <v>1</v>
      </c>
      <c r="G97" s="38" t="s">
        <v>752</v>
      </c>
    </row>
    <row r="98" spans="1:7" x14ac:dyDescent="0.2">
      <c r="A98" s="22" t="s">
        <v>167</v>
      </c>
      <c r="B98" s="29"/>
      <c r="C98" s="25">
        <f>IFERROR(VLOOKUP(A98,продажи!A99:C786,3,0),0)/3</f>
        <v>0</v>
      </c>
      <c r="D98" s="43">
        <f t="shared" si="3"/>
        <v>0</v>
      </c>
      <c r="E98" s="35">
        <f t="shared" si="4"/>
        <v>0</v>
      </c>
      <c r="F98" s="35">
        <f t="shared" si="5"/>
        <v>1</v>
      </c>
      <c r="G98" s="38" t="s">
        <v>752</v>
      </c>
    </row>
    <row r="99" spans="1:7" x14ac:dyDescent="0.2">
      <c r="A99" s="22" t="s">
        <v>168</v>
      </c>
      <c r="B99" s="29"/>
      <c r="C99" s="25">
        <f>IFERROR(VLOOKUP(A99,продажи!A100:C787,3,0),0)/3</f>
        <v>0</v>
      </c>
      <c r="D99" s="43">
        <f t="shared" si="3"/>
        <v>0</v>
      </c>
      <c r="E99" s="35">
        <f t="shared" si="4"/>
        <v>0</v>
      </c>
      <c r="F99" s="35">
        <f t="shared" si="5"/>
        <v>1</v>
      </c>
      <c r="G99" s="38" t="s">
        <v>752</v>
      </c>
    </row>
    <row r="100" spans="1:7" s="28" customFormat="1" x14ac:dyDescent="0.2">
      <c r="A100" s="23" t="s">
        <v>748</v>
      </c>
      <c r="B100" s="26">
        <f>SUM(B4:B99)</f>
        <v>48</v>
      </c>
      <c r="C100" s="27">
        <f>SUM(C4:C99)</f>
        <v>835450.25666666671</v>
      </c>
      <c r="D100" s="37">
        <f>SUM(D4:D99)</f>
        <v>835450.25666666671</v>
      </c>
      <c r="E100" s="32">
        <f>SUM(E4:E99)</f>
        <v>1</v>
      </c>
      <c r="F100" s="30"/>
      <c r="G100" s="30"/>
    </row>
  </sheetData>
  <sortState ref="A4:C99">
    <sortCondition descending="1" ref="C4:C99"/>
  </sortState>
  <mergeCells count="1">
    <mergeCell ref="A1:C1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5"/>
  <sheetViews>
    <sheetView workbookViewId="0">
      <pane xSplit="1" ySplit="4" topLeftCell="B335" activePane="bottomRight" state="frozen"/>
      <selection pane="topRight" activeCell="C1" sqref="C1"/>
      <selection pane="bottomLeft" activeCell="A5" sqref="A5"/>
      <selection pane="bottomRight" activeCell="F570" sqref="F570"/>
    </sheetView>
  </sheetViews>
  <sheetFormatPr defaultColWidth="10.33203125" defaultRowHeight="11.25" x14ac:dyDescent="0.2"/>
  <cols>
    <col min="1" max="1" width="50.5" style="3" customWidth="1"/>
    <col min="2" max="2" width="13.1640625" style="3" customWidth="1"/>
    <col min="3" max="3" width="12.33203125" style="3" customWidth="1"/>
    <col min="4" max="4" width="12.5" style="3" customWidth="1"/>
    <col min="5" max="16384" width="10.33203125" style="3"/>
  </cols>
  <sheetData>
    <row r="1" spans="1:4" ht="20.25" x14ac:dyDescent="0.3">
      <c r="A1" s="2" t="s">
        <v>547</v>
      </c>
      <c r="B1" s="1"/>
      <c r="C1" s="1"/>
      <c r="D1" s="1"/>
    </row>
    <row r="2" spans="1:4" x14ac:dyDescent="0.2">
      <c r="A2" s="9" t="s">
        <v>707</v>
      </c>
      <c r="B2" s="1"/>
      <c r="C2" s="1"/>
      <c r="D2" s="1"/>
    </row>
    <row r="3" spans="1:4" ht="12" customHeight="1" thickBot="1" x14ac:dyDescent="0.25">
      <c r="A3" s="10"/>
      <c r="B3" s="10"/>
      <c r="C3" s="10"/>
      <c r="D3" s="10"/>
    </row>
    <row r="4" spans="1:4" ht="13.5" customHeight="1" thickBot="1" x14ac:dyDescent="0.25">
      <c r="A4" s="11" t="s">
        <v>548</v>
      </c>
      <c r="B4" s="4" t="s">
        <v>1</v>
      </c>
      <c r="C4" s="4" t="s">
        <v>549</v>
      </c>
      <c r="D4" s="4" t="s">
        <v>550</v>
      </c>
    </row>
    <row r="5" spans="1:4" ht="12" customHeight="1" x14ac:dyDescent="0.2">
      <c r="A5" s="8" t="s">
        <v>237</v>
      </c>
      <c r="B5" s="14">
        <v>24739.74</v>
      </c>
      <c r="C5" s="14">
        <v>29099.5</v>
      </c>
      <c r="D5" s="14">
        <v>4359.76</v>
      </c>
    </row>
    <row r="6" spans="1:4" ht="12" customHeight="1" x14ac:dyDescent="0.2">
      <c r="A6" s="8" t="s">
        <v>238</v>
      </c>
      <c r="B6" s="14">
        <v>51215.95</v>
      </c>
      <c r="C6" s="14">
        <v>59182</v>
      </c>
      <c r="D6" s="14">
        <v>7966.05</v>
      </c>
    </row>
    <row r="7" spans="1:4" ht="12" customHeight="1" x14ac:dyDescent="0.2">
      <c r="A7" s="8" t="s">
        <v>239</v>
      </c>
      <c r="B7" s="14">
        <v>29407.24</v>
      </c>
      <c r="C7" s="14">
        <v>33730.74</v>
      </c>
      <c r="D7" s="14">
        <v>4323.5</v>
      </c>
    </row>
    <row r="8" spans="1:4" ht="12" customHeight="1" x14ac:dyDescent="0.2">
      <c r="A8" s="8" t="s">
        <v>557</v>
      </c>
      <c r="B8" s="14">
        <v>15206.99</v>
      </c>
      <c r="C8" s="14">
        <v>18528.400000000001</v>
      </c>
      <c r="D8" s="14">
        <v>3321.41</v>
      </c>
    </row>
    <row r="9" spans="1:4" ht="12" customHeight="1" x14ac:dyDescent="0.2">
      <c r="A9" s="8" t="s">
        <v>416</v>
      </c>
      <c r="B9" s="14">
        <v>66004.649999999994</v>
      </c>
      <c r="C9" s="14">
        <v>74387.03</v>
      </c>
      <c r="D9" s="14">
        <v>8382.3799999999992</v>
      </c>
    </row>
    <row r="10" spans="1:4" ht="12" customHeight="1" x14ac:dyDescent="0.2">
      <c r="A10" s="8" t="s">
        <v>417</v>
      </c>
      <c r="B10" s="14">
        <v>41934.720000000001</v>
      </c>
      <c r="C10" s="14">
        <v>49835.48</v>
      </c>
      <c r="D10" s="14">
        <v>7900.76</v>
      </c>
    </row>
    <row r="11" spans="1:4" ht="12" customHeight="1" x14ac:dyDescent="0.2">
      <c r="A11" s="8" t="s">
        <v>172</v>
      </c>
      <c r="B11" s="14">
        <v>42801.599999999999</v>
      </c>
      <c r="C11" s="14">
        <v>50830.080000000002</v>
      </c>
      <c r="D11" s="14">
        <v>8028.48</v>
      </c>
    </row>
    <row r="12" spans="1:4" ht="12" customHeight="1" x14ac:dyDescent="0.2">
      <c r="A12" s="8" t="s">
        <v>173</v>
      </c>
      <c r="B12" s="14">
        <v>40538.71</v>
      </c>
      <c r="C12" s="14">
        <v>47752.79</v>
      </c>
      <c r="D12" s="14">
        <v>7214.08</v>
      </c>
    </row>
    <row r="13" spans="1:4" ht="12" customHeight="1" x14ac:dyDescent="0.2">
      <c r="A13" s="8" t="s">
        <v>174</v>
      </c>
      <c r="B13" s="14">
        <v>47885.38</v>
      </c>
      <c r="C13" s="14">
        <v>56930.87</v>
      </c>
      <c r="D13" s="14">
        <v>9045.49</v>
      </c>
    </row>
    <row r="14" spans="1:4" ht="12" customHeight="1" x14ac:dyDescent="0.2">
      <c r="A14" s="8" t="s">
        <v>175</v>
      </c>
      <c r="B14" s="14">
        <v>14097.43</v>
      </c>
      <c r="C14" s="14">
        <v>16782.240000000002</v>
      </c>
      <c r="D14" s="14">
        <v>2684.81</v>
      </c>
    </row>
    <row r="15" spans="1:4" ht="12" customHeight="1" x14ac:dyDescent="0.2">
      <c r="A15" s="8" t="s">
        <v>176</v>
      </c>
      <c r="B15" s="14">
        <v>56881.86</v>
      </c>
      <c r="C15" s="14">
        <v>68224.45</v>
      </c>
      <c r="D15" s="14">
        <v>11342.59</v>
      </c>
    </row>
    <row r="16" spans="1:4" ht="12" customHeight="1" x14ac:dyDescent="0.2">
      <c r="A16" s="8" t="s">
        <v>39</v>
      </c>
      <c r="B16" s="14">
        <v>314551.94</v>
      </c>
      <c r="C16" s="14">
        <v>397592</v>
      </c>
      <c r="D16" s="14">
        <v>83040.06</v>
      </c>
    </row>
    <row r="17" spans="1:4" ht="12" customHeight="1" x14ac:dyDescent="0.2">
      <c r="A17" s="8" t="s">
        <v>177</v>
      </c>
      <c r="B17" s="14">
        <v>17279.830000000002</v>
      </c>
      <c r="C17" s="14">
        <v>20506.09</v>
      </c>
      <c r="D17" s="14">
        <v>3226.26</v>
      </c>
    </row>
    <row r="18" spans="1:4" ht="12" customHeight="1" x14ac:dyDescent="0.2">
      <c r="A18" s="8" t="s">
        <v>178</v>
      </c>
      <c r="B18" s="14">
        <v>32422.03</v>
      </c>
      <c r="C18" s="14">
        <v>38104.94</v>
      </c>
      <c r="D18" s="14">
        <v>5682.91</v>
      </c>
    </row>
    <row r="19" spans="1:4" ht="12" customHeight="1" x14ac:dyDescent="0.2">
      <c r="A19" s="8" t="s">
        <v>179</v>
      </c>
      <c r="B19" s="14">
        <v>18907.28</v>
      </c>
      <c r="C19" s="14">
        <v>22593.74</v>
      </c>
      <c r="D19" s="14">
        <v>3686.46</v>
      </c>
    </row>
    <row r="20" spans="1:4" ht="12" customHeight="1" x14ac:dyDescent="0.2">
      <c r="A20" s="8" t="s">
        <v>180</v>
      </c>
      <c r="B20" s="14">
        <v>43206.42</v>
      </c>
      <c r="C20" s="14">
        <v>50387.07</v>
      </c>
      <c r="D20" s="14">
        <v>7180.65</v>
      </c>
    </row>
    <row r="21" spans="1:4" ht="12" customHeight="1" x14ac:dyDescent="0.2">
      <c r="A21" s="8" t="s">
        <v>552</v>
      </c>
      <c r="B21" s="14">
        <v>35327.01</v>
      </c>
      <c r="C21" s="14">
        <v>41333.94</v>
      </c>
      <c r="D21" s="14">
        <v>6006.93</v>
      </c>
    </row>
    <row r="22" spans="1:4" ht="12" customHeight="1" x14ac:dyDescent="0.2">
      <c r="A22" s="8" t="s">
        <v>181</v>
      </c>
      <c r="B22" s="14">
        <v>7898.69</v>
      </c>
      <c r="C22" s="14">
        <v>9093.02</v>
      </c>
      <c r="D22" s="14">
        <v>1194.33</v>
      </c>
    </row>
    <row r="23" spans="1:4" ht="12" customHeight="1" x14ac:dyDescent="0.2">
      <c r="A23" s="8" t="s">
        <v>182</v>
      </c>
      <c r="B23" s="14">
        <v>44701.85</v>
      </c>
      <c r="C23" s="14">
        <v>51854.66</v>
      </c>
      <c r="D23" s="14">
        <v>7152.81</v>
      </c>
    </row>
    <row r="24" spans="1:4" ht="12" customHeight="1" x14ac:dyDescent="0.2">
      <c r="A24" s="8" t="s">
        <v>306</v>
      </c>
      <c r="B24" s="14">
        <v>131459.32999999999</v>
      </c>
      <c r="C24" s="14">
        <v>149313.10999999999</v>
      </c>
      <c r="D24" s="14">
        <v>17853.78</v>
      </c>
    </row>
    <row r="25" spans="1:4" ht="12" customHeight="1" x14ac:dyDescent="0.2">
      <c r="A25" s="8" t="s">
        <v>307</v>
      </c>
      <c r="B25" s="14">
        <v>14178.5</v>
      </c>
      <c r="C25" s="14">
        <v>15910.05</v>
      </c>
      <c r="D25" s="14">
        <v>1731.55</v>
      </c>
    </row>
    <row r="26" spans="1:4" ht="12" customHeight="1" x14ac:dyDescent="0.2">
      <c r="A26" s="8" t="s">
        <v>308</v>
      </c>
      <c r="B26" s="14">
        <v>18622.400000000001</v>
      </c>
      <c r="C26" s="14">
        <v>20996.2</v>
      </c>
      <c r="D26" s="14">
        <v>2373.8000000000002</v>
      </c>
    </row>
    <row r="27" spans="1:4" ht="12" customHeight="1" x14ac:dyDescent="0.2">
      <c r="A27" s="8" t="s">
        <v>309</v>
      </c>
      <c r="B27" s="14">
        <v>9882.2900000000009</v>
      </c>
      <c r="C27" s="14">
        <v>11937.2</v>
      </c>
      <c r="D27" s="14">
        <v>2054.91</v>
      </c>
    </row>
    <row r="28" spans="1:4" ht="12" customHeight="1" x14ac:dyDescent="0.2">
      <c r="A28" s="8" t="s">
        <v>310</v>
      </c>
      <c r="B28" s="14">
        <v>46731.22</v>
      </c>
      <c r="C28" s="14">
        <v>52421.21</v>
      </c>
      <c r="D28" s="14">
        <v>5689.99</v>
      </c>
    </row>
    <row r="29" spans="1:4" ht="12" customHeight="1" x14ac:dyDescent="0.2">
      <c r="A29" s="8" t="s">
        <v>311</v>
      </c>
      <c r="B29" s="14">
        <v>68832.66</v>
      </c>
      <c r="C29" s="14">
        <v>78768.539999999994</v>
      </c>
      <c r="D29" s="14">
        <v>9935.8799999999992</v>
      </c>
    </row>
    <row r="30" spans="1:4" ht="12" customHeight="1" x14ac:dyDescent="0.2">
      <c r="A30" s="8" t="s">
        <v>312</v>
      </c>
      <c r="B30" s="14">
        <v>10539.1</v>
      </c>
      <c r="C30" s="14">
        <v>12881.88</v>
      </c>
      <c r="D30" s="14">
        <v>2342.7800000000002</v>
      </c>
    </row>
    <row r="31" spans="1:4" ht="12" customHeight="1" x14ac:dyDescent="0.2">
      <c r="A31" s="8" t="s">
        <v>313</v>
      </c>
      <c r="B31" s="14">
        <v>84354.52</v>
      </c>
      <c r="C31" s="14">
        <v>98308.53</v>
      </c>
      <c r="D31" s="14">
        <v>13954.01</v>
      </c>
    </row>
    <row r="32" spans="1:4" ht="12" customHeight="1" x14ac:dyDescent="0.2">
      <c r="A32" s="8" t="s">
        <v>2</v>
      </c>
      <c r="B32" s="14">
        <v>132901.92000000001</v>
      </c>
      <c r="C32" s="14">
        <v>161069.5</v>
      </c>
      <c r="D32" s="14">
        <v>28167.58</v>
      </c>
    </row>
    <row r="33" spans="1:4" ht="12" customHeight="1" x14ac:dyDescent="0.2">
      <c r="A33" s="8" t="s">
        <v>3</v>
      </c>
      <c r="B33" s="14">
        <v>184631.02</v>
      </c>
      <c r="C33" s="14">
        <v>225156</v>
      </c>
      <c r="D33" s="14">
        <v>40524.980000000003</v>
      </c>
    </row>
    <row r="34" spans="1:4" ht="12" customHeight="1" x14ac:dyDescent="0.2">
      <c r="A34" s="8" t="s">
        <v>405</v>
      </c>
      <c r="B34" s="14">
        <v>2506</v>
      </c>
      <c r="C34" s="14">
        <v>2814.8</v>
      </c>
      <c r="D34" s="14">
        <v>308.8</v>
      </c>
    </row>
    <row r="35" spans="1:4" ht="12" customHeight="1" x14ac:dyDescent="0.2">
      <c r="A35" s="8" t="s">
        <v>406</v>
      </c>
      <c r="B35" s="14">
        <v>2953.8</v>
      </c>
      <c r="C35" s="14">
        <v>3295.08</v>
      </c>
      <c r="D35" s="14">
        <v>341.28</v>
      </c>
    </row>
    <row r="36" spans="1:4" ht="12" customHeight="1" x14ac:dyDescent="0.2">
      <c r="A36" s="8" t="s">
        <v>407</v>
      </c>
      <c r="B36" s="14">
        <v>1253</v>
      </c>
      <c r="C36" s="14">
        <v>1407.4</v>
      </c>
      <c r="D36" s="14">
        <v>154.4</v>
      </c>
    </row>
    <row r="37" spans="1:4" ht="12" customHeight="1" x14ac:dyDescent="0.2">
      <c r="A37" s="8" t="s">
        <v>408</v>
      </c>
      <c r="B37" s="14">
        <v>1969.2</v>
      </c>
      <c r="C37" s="14">
        <v>2196.7199999999998</v>
      </c>
      <c r="D37" s="14">
        <v>227.52</v>
      </c>
    </row>
    <row r="38" spans="1:4" ht="12" customHeight="1" x14ac:dyDescent="0.2">
      <c r="A38" s="8" t="s">
        <v>409</v>
      </c>
      <c r="B38" s="14">
        <v>3400.65</v>
      </c>
      <c r="C38" s="14">
        <v>3737.61</v>
      </c>
      <c r="D38" s="14">
        <v>336.96</v>
      </c>
    </row>
    <row r="39" spans="1:4" ht="12" customHeight="1" x14ac:dyDescent="0.2">
      <c r="A39" s="8" t="s">
        <v>410</v>
      </c>
      <c r="B39" s="14">
        <v>5764.05</v>
      </c>
      <c r="C39" s="14">
        <v>6376.86</v>
      </c>
      <c r="D39" s="14">
        <v>612.80999999999995</v>
      </c>
    </row>
    <row r="40" spans="1:4" ht="12" customHeight="1" x14ac:dyDescent="0.2">
      <c r="A40" s="8" t="s">
        <v>4</v>
      </c>
      <c r="B40" s="14">
        <v>169884</v>
      </c>
      <c r="C40" s="14">
        <v>208724.44</v>
      </c>
      <c r="D40" s="14">
        <v>38840.44</v>
      </c>
    </row>
    <row r="41" spans="1:4" ht="12" customHeight="1" x14ac:dyDescent="0.2">
      <c r="A41" s="8" t="s">
        <v>5</v>
      </c>
      <c r="B41" s="14">
        <v>63380.03</v>
      </c>
      <c r="C41" s="14">
        <v>78157.100000000006</v>
      </c>
      <c r="D41" s="14">
        <v>14777.07</v>
      </c>
    </row>
    <row r="42" spans="1:4" ht="12" customHeight="1" x14ac:dyDescent="0.2">
      <c r="A42" s="8" t="s">
        <v>6</v>
      </c>
      <c r="B42" s="14">
        <v>57536.04</v>
      </c>
      <c r="C42" s="14">
        <v>69846.759999999995</v>
      </c>
      <c r="D42" s="14">
        <v>12310.72</v>
      </c>
    </row>
    <row r="43" spans="1:4" ht="12" customHeight="1" x14ac:dyDescent="0.2">
      <c r="A43" s="8" t="s">
        <v>74</v>
      </c>
      <c r="B43" s="14">
        <v>67670.48</v>
      </c>
      <c r="C43" s="14">
        <v>80994.2</v>
      </c>
      <c r="D43" s="14">
        <v>13323.72</v>
      </c>
    </row>
    <row r="44" spans="1:4" ht="12" customHeight="1" x14ac:dyDescent="0.2">
      <c r="A44" s="8" t="s">
        <v>7</v>
      </c>
      <c r="B44" s="14">
        <v>20883.03</v>
      </c>
      <c r="C44" s="14">
        <v>24842.05</v>
      </c>
      <c r="D44" s="14">
        <v>3959.02</v>
      </c>
    </row>
    <row r="45" spans="1:4" ht="12" customHeight="1" x14ac:dyDescent="0.2">
      <c r="A45" s="8" t="s">
        <v>25</v>
      </c>
      <c r="B45" s="14">
        <v>80929.63</v>
      </c>
      <c r="C45" s="14">
        <v>101141.93</v>
      </c>
      <c r="D45" s="14">
        <v>20212.3</v>
      </c>
    </row>
    <row r="46" spans="1:4" ht="12" customHeight="1" x14ac:dyDescent="0.2">
      <c r="A46" s="8" t="s">
        <v>41</v>
      </c>
      <c r="B46" s="14">
        <v>489694.8</v>
      </c>
      <c r="C46" s="14">
        <v>592264.80000000005</v>
      </c>
      <c r="D46" s="14">
        <v>102570</v>
      </c>
    </row>
    <row r="47" spans="1:4" ht="12" customHeight="1" x14ac:dyDescent="0.2">
      <c r="A47" s="8" t="s">
        <v>8</v>
      </c>
      <c r="B47" s="14">
        <v>447211.18</v>
      </c>
      <c r="C47" s="14">
        <v>546110.97</v>
      </c>
      <c r="D47" s="14">
        <v>98899.79</v>
      </c>
    </row>
    <row r="48" spans="1:4" ht="12" customHeight="1" x14ac:dyDescent="0.2">
      <c r="A48" s="8" t="s">
        <v>314</v>
      </c>
      <c r="B48" s="14">
        <v>138148.07999999999</v>
      </c>
      <c r="C48" s="14">
        <v>154137.51</v>
      </c>
      <c r="D48" s="14">
        <v>15989.43</v>
      </c>
    </row>
    <row r="49" spans="1:4" ht="12" customHeight="1" x14ac:dyDescent="0.2">
      <c r="A49" s="8" t="s">
        <v>75</v>
      </c>
      <c r="B49" s="14">
        <v>90493.09</v>
      </c>
      <c r="C49" s="14">
        <v>105592.61</v>
      </c>
      <c r="D49" s="14">
        <v>15099.52</v>
      </c>
    </row>
    <row r="50" spans="1:4" ht="12" customHeight="1" x14ac:dyDescent="0.2">
      <c r="A50" s="8" t="s">
        <v>357</v>
      </c>
      <c r="B50" s="14">
        <v>7121.8</v>
      </c>
      <c r="C50" s="14">
        <v>8196.15</v>
      </c>
      <c r="D50" s="14">
        <v>1074.3499999999999</v>
      </c>
    </row>
    <row r="51" spans="1:4" ht="12" customHeight="1" x14ac:dyDescent="0.2">
      <c r="A51" s="8" t="s">
        <v>553</v>
      </c>
      <c r="B51" s="14">
        <v>121463.6</v>
      </c>
      <c r="C51" s="14">
        <v>121463.6</v>
      </c>
      <c r="D51" s="14" t="s">
        <v>551</v>
      </c>
    </row>
    <row r="52" spans="1:4" ht="12" customHeight="1" x14ac:dyDescent="0.2">
      <c r="A52" s="8" t="s">
        <v>731</v>
      </c>
      <c r="B52" s="14">
        <v>283371.02</v>
      </c>
      <c r="C52" s="14">
        <v>344163.25</v>
      </c>
      <c r="D52" s="14">
        <v>60792.23</v>
      </c>
    </row>
    <row r="53" spans="1:4" ht="12" customHeight="1" x14ac:dyDescent="0.2">
      <c r="A53" s="8" t="s">
        <v>732</v>
      </c>
      <c r="B53" s="14">
        <v>293861.28999999998</v>
      </c>
      <c r="C53" s="14">
        <v>357944.81</v>
      </c>
      <c r="D53" s="14">
        <v>64083.519999999997</v>
      </c>
    </row>
    <row r="54" spans="1:4" ht="12" customHeight="1" x14ac:dyDescent="0.2">
      <c r="A54" s="8" t="s">
        <v>343</v>
      </c>
      <c r="B54" s="14">
        <v>164968.29</v>
      </c>
      <c r="C54" s="14">
        <v>212786.3</v>
      </c>
      <c r="D54" s="14">
        <v>47818.01</v>
      </c>
    </row>
    <row r="55" spans="1:4" ht="12" customHeight="1" x14ac:dyDescent="0.2">
      <c r="A55" s="8" t="s">
        <v>206</v>
      </c>
      <c r="B55" s="14">
        <v>203807.97</v>
      </c>
      <c r="C55" s="14">
        <v>247996.16</v>
      </c>
      <c r="D55" s="14">
        <v>44188.19</v>
      </c>
    </row>
    <row r="56" spans="1:4" ht="12" customHeight="1" x14ac:dyDescent="0.2">
      <c r="A56" s="8" t="s">
        <v>628</v>
      </c>
      <c r="B56" s="14">
        <v>116061.1</v>
      </c>
      <c r="C56" s="14">
        <v>135583.41</v>
      </c>
      <c r="D56" s="14">
        <v>19522.310000000001</v>
      </c>
    </row>
    <row r="57" spans="1:4" ht="12" customHeight="1" x14ac:dyDescent="0.2">
      <c r="A57" s="8" t="s">
        <v>344</v>
      </c>
      <c r="B57" s="14">
        <v>108916.4</v>
      </c>
      <c r="C57" s="14">
        <v>132185.26</v>
      </c>
      <c r="D57" s="14">
        <v>23268.86</v>
      </c>
    </row>
    <row r="58" spans="1:4" ht="12" customHeight="1" x14ac:dyDescent="0.2">
      <c r="A58" s="8" t="s">
        <v>315</v>
      </c>
      <c r="B58" s="14">
        <v>322199.71000000002</v>
      </c>
      <c r="C58" s="14">
        <v>379686.38</v>
      </c>
      <c r="D58" s="14">
        <v>57486.67</v>
      </c>
    </row>
    <row r="59" spans="1:4" ht="12" customHeight="1" x14ac:dyDescent="0.2">
      <c r="A59" s="8" t="s">
        <v>530</v>
      </c>
      <c r="B59" s="14">
        <v>744257.9</v>
      </c>
      <c r="C59" s="14">
        <v>919999.42</v>
      </c>
      <c r="D59" s="14">
        <v>175741.52</v>
      </c>
    </row>
    <row r="60" spans="1:4" ht="12" customHeight="1" x14ac:dyDescent="0.2">
      <c r="A60" s="8" t="s">
        <v>141</v>
      </c>
      <c r="B60" s="14">
        <v>55425.599999999999</v>
      </c>
      <c r="C60" s="14">
        <v>61532.28</v>
      </c>
      <c r="D60" s="14">
        <v>6106.68</v>
      </c>
    </row>
    <row r="61" spans="1:4" ht="12" customHeight="1" x14ac:dyDescent="0.2">
      <c r="A61" s="8" t="s">
        <v>332</v>
      </c>
      <c r="B61" s="14">
        <v>239051.84</v>
      </c>
      <c r="C61" s="14">
        <v>288537.15000000002</v>
      </c>
      <c r="D61" s="14">
        <v>49485.31</v>
      </c>
    </row>
    <row r="62" spans="1:4" ht="12" customHeight="1" x14ac:dyDescent="0.2">
      <c r="A62" s="8" t="s">
        <v>9</v>
      </c>
      <c r="B62" s="14">
        <v>27299.62</v>
      </c>
      <c r="C62" s="14">
        <v>32745.84</v>
      </c>
      <c r="D62" s="14">
        <v>5446.22</v>
      </c>
    </row>
    <row r="63" spans="1:4" ht="12" customHeight="1" x14ac:dyDescent="0.2">
      <c r="A63" s="8" t="s">
        <v>10</v>
      </c>
      <c r="B63" s="14">
        <v>315633.96000000002</v>
      </c>
      <c r="C63" s="14">
        <v>388874.66</v>
      </c>
      <c r="D63" s="14">
        <v>73240.7</v>
      </c>
    </row>
    <row r="64" spans="1:4" ht="12" customHeight="1" x14ac:dyDescent="0.2">
      <c r="A64" s="8" t="s">
        <v>241</v>
      </c>
      <c r="B64" s="14">
        <v>61458.720000000001</v>
      </c>
      <c r="C64" s="14">
        <v>76257.38</v>
      </c>
      <c r="D64" s="14">
        <v>14798.66</v>
      </c>
    </row>
    <row r="65" spans="1:4" ht="12" customHeight="1" x14ac:dyDescent="0.2">
      <c r="A65" s="8" t="s">
        <v>169</v>
      </c>
      <c r="B65" s="14">
        <v>50849.09</v>
      </c>
      <c r="C65" s="14">
        <v>64433.91</v>
      </c>
      <c r="D65" s="14">
        <v>13584.82</v>
      </c>
    </row>
    <row r="66" spans="1:4" ht="12" customHeight="1" x14ac:dyDescent="0.2">
      <c r="A66" s="8" t="s">
        <v>329</v>
      </c>
      <c r="B66" s="14">
        <v>23685.55</v>
      </c>
      <c r="C66" s="14">
        <v>29642.61</v>
      </c>
      <c r="D66" s="14">
        <v>5957.06</v>
      </c>
    </row>
    <row r="67" spans="1:4" ht="12" customHeight="1" x14ac:dyDescent="0.2">
      <c r="A67" s="8" t="s">
        <v>170</v>
      </c>
      <c r="B67" s="14">
        <v>75274.06</v>
      </c>
      <c r="C67" s="14">
        <v>95917.1</v>
      </c>
      <c r="D67" s="14">
        <v>20643.04</v>
      </c>
    </row>
    <row r="68" spans="1:4" ht="12" customHeight="1" x14ac:dyDescent="0.2">
      <c r="A68" s="8" t="s">
        <v>11</v>
      </c>
      <c r="B68" s="14">
        <v>8770.9599999999991</v>
      </c>
      <c r="C68" s="14">
        <v>11476.82</v>
      </c>
      <c r="D68" s="14">
        <v>2705.86</v>
      </c>
    </row>
    <row r="69" spans="1:4" ht="12" customHeight="1" x14ac:dyDescent="0.2">
      <c r="A69" s="8" t="s">
        <v>589</v>
      </c>
      <c r="B69" s="14">
        <v>349202.44</v>
      </c>
      <c r="C69" s="14">
        <v>426810.94</v>
      </c>
      <c r="D69" s="14">
        <v>77608.5</v>
      </c>
    </row>
    <row r="70" spans="1:4" ht="12" customHeight="1" x14ac:dyDescent="0.2">
      <c r="A70" s="8" t="s">
        <v>590</v>
      </c>
      <c r="B70" s="14">
        <v>7894.96</v>
      </c>
      <c r="C70" s="14">
        <v>10326.799999999999</v>
      </c>
      <c r="D70" s="14">
        <v>2431.84</v>
      </c>
    </row>
    <row r="71" spans="1:4" ht="12" customHeight="1" x14ac:dyDescent="0.2">
      <c r="A71" s="8" t="s">
        <v>243</v>
      </c>
      <c r="B71" s="14">
        <f>19390.77+58356.22</f>
        <v>77746.990000000005</v>
      </c>
      <c r="C71" s="14">
        <f>22915.22+70839.65</f>
        <v>93754.87</v>
      </c>
      <c r="D71" s="14">
        <f>3524.45+12483.43</f>
        <v>16007.880000000001</v>
      </c>
    </row>
    <row r="72" spans="1:4" ht="12" customHeight="1" x14ac:dyDescent="0.2">
      <c r="A72" s="8" t="s">
        <v>591</v>
      </c>
      <c r="B72" s="14">
        <v>1815.55</v>
      </c>
      <c r="C72" s="14">
        <v>2228.23</v>
      </c>
      <c r="D72" s="14">
        <v>412.68</v>
      </c>
    </row>
    <row r="73" spans="1:4" ht="12" customHeight="1" x14ac:dyDescent="0.2">
      <c r="A73" s="8" t="s">
        <v>244</v>
      </c>
      <c r="B73" s="14">
        <f>2617.45+36235.42</f>
        <v>38852.869999999995</v>
      </c>
      <c r="C73" s="14">
        <f>3179.65+44557.24</f>
        <v>47736.89</v>
      </c>
      <c r="D73" s="14">
        <f>562.2+8321.82</f>
        <v>8884.02</v>
      </c>
    </row>
    <row r="74" spans="1:4" ht="12" customHeight="1" x14ac:dyDescent="0.2">
      <c r="A74" s="8" t="s">
        <v>245</v>
      </c>
      <c r="B74" s="14">
        <v>5129.54</v>
      </c>
      <c r="C74" s="14">
        <v>6101.65</v>
      </c>
      <c r="D74" s="14">
        <v>972.11</v>
      </c>
    </row>
    <row r="75" spans="1:4" ht="12" customHeight="1" x14ac:dyDescent="0.2">
      <c r="A75" s="8" t="s">
        <v>246</v>
      </c>
      <c r="B75" s="14">
        <v>23940.59</v>
      </c>
      <c r="C75" s="14">
        <v>29630</v>
      </c>
      <c r="D75" s="14">
        <v>5689.41</v>
      </c>
    </row>
    <row r="76" spans="1:4" ht="12" customHeight="1" x14ac:dyDescent="0.2">
      <c r="A76" s="8" t="s">
        <v>247</v>
      </c>
      <c r="B76" s="14">
        <v>10374.33</v>
      </c>
      <c r="C76" s="14">
        <v>13133.34</v>
      </c>
      <c r="D76" s="14">
        <v>2759.01</v>
      </c>
    </row>
    <row r="77" spans="1:4" ht="12" customHeight="1" x14ac:dyDescent="0.2">
      <c r="A77" s="8" t="s">
        <v>248</v>
      </c>
      <c r="B77" s="14">
        <v>7154.75</v>
      </c>
      <c r="C77" s="14">
        <v>8575.7999999999993</v>
      </c>
      <c r="D77" s="14">
        <v>1421.05</v>
      </c>
    </row>
    <row r="78" spans="1:4" ht="12" customHeight="1" x14ac:dyDescent="0.2">
      <c r="A78" s="8" t="s">
        <v>12</v>
      </c>
      <c r="B78" s="14">
        <v>682400.74</v>
      </c>
      <c r="C78" s="14">
        <v>824604.51</v>
      </c>
      <c r="D78" s="14">
        <v>142203.76999999999</v>
      </c>
    </row>
    <row r="79" spans="1:4" ht="12" customHeight="1" x14ac:dyDescent="0.2">
      <c r="A79" s="8" t="s">
        <v>42</v>
      </c>
      <c r="B79" s="14">
        <v>189733.07</v>
      </c>
      <c r="C79" s="14">
        <v>232703.67</v>
      </c>
      <c r="D79" s="14">
        <v>42970.6</v>
      </c>
    </row>
    <row r="80" spans="1:4" ht="12" customHeight="1" x14ac:dyDescent="0.2">
      <c r="A80" s="8" t="s">
        <v>43</v>
      </c>
      <c r="B80" s="14">
        <v>129156.85</v>
      </c>
      <c r="C80" s="14">
        <v>151262.34</v>
      </c>
      <c r="D80" s="14">
        <v>22105.49</v>
      </c>
    </row>
    <row r="81" spans="1:4" ht="12" customHeight="1" x14ac:dyDescent="0.2">
      <c r="A81" s="8" t="s">
        <v>277</v>
      </c>
      <c r="B81" s="14">
        <v>40911.51</v>
      </c>
      <c r="C81" s="14">
        <v>48622.9</v>
      </c>
      <c r="D81" s="14">
        <v>7711.39</v>
      </c>
    </row>
    <row r="82" spans="1:4" ht="12" customHeight="1" x14ac:dyDescent="0.2">
      <c r="A82" s="8" t="s">
        <v>278</v>
      </c>
      <c r="B82" s="14">
        <v>4226.49</v>
      </c>
      <c r="C82" s="14">
        <v>5134.1400000000003</v>
      </c>
      <c r="D82" s="14">
        <v>907.65</v>
      </c>
    </row>
    <row r="83" spans="1:4" ht="12" customHeight="1" x14ac:dyDescent="0.2">
      <c r="A83" s="8" t="s">
        <v>279</v>
      </c>
      <c r="B83" s="14">
        <v>2598.48</v>
      </c>
      <c r="C83" s="14">
        <v>3165.6</v>
      </c>
      <c r="D83" s="14">
        <v>567.12</v>
      </c>
    </row>
    <row r="84" spans="1:4" ht="12" customHeight="1" x14ac:dyDescent="0.2">
      <c r="A84" s="8" t="s">
        <v>44</v>
      </c>
      <c r="B84" s="14">
        <v>302538.89</v>
      </c>
      <c r="C84" s="14">
        <v>372200.24</v>
      </c>
      <c r="D84" s="14">
        <v>69661.350000000006</v>
      </c>
    </row>
    <row r="85" spans="1:4" ht="12" customHeight="1" x14ac:dyDescent="0.2">
      <c r="A85" s="8" t="s">
        <v>13</v>
      </c>
      <c r="B85" s="14">
        <v>255275.87</v>
      </c>
      <c r="C85" s="14">
        <v>314112.32</v>
      </c>
      <c r="D85" s="14">
        <v>58836.45</v>
      </c>
    </row>
    <row r="86" spans="1:4" ht="12" customHeight="1" x14ac:dyDescent="0.2">
      <c r="A86" s="8" t="s">
        <v>14</v>
      </c>
      <c r="B86" s="14">
        <v>60063.14</v>
      </c>
      <c r="C86" s="14">
        <v>71615.34</v>
      </c>
      <c r="D86" s="14">
        <v>11552.2</v>
      </c>
    </row>
    <row r="87" spans="1:4" ht="12" customHeight="1" x14ac:dyDescent="0.2">
      <c r="A87" s="8" t="s">
        <v>629</v>
      </c>
      <c r="B87" s="14">
        <v>345547.67</v>
      </c>
      <c r="C87" s="14">
        <v>388534.18</v>
      </c>
      <c r="D87" s="14">
        <v>42986.51</v>
      </c>
    </row>
    <row r="88" spans="1:4" ht="12" customHeight="1" x14ac:dyDescent="0.2">
      <c r="A88" s="8" t="s">
        <v>583</v>
      </c>
      <c r="B88" s="14">
        <v>45347.91</v>
      </c>
      <c r="C88" s="14">
        <v>54755.14</v>
      </c>
      <c r="D88" s="14">
        <v>9407.23</v>
      </c>
    </row>
    <row r="89" spans="1:4" ht="12" customHeight="1" x14ac:dyDescent="0.2">
      <c r="A89" s="8" t="s">
        <v>45</v>
      </c>
      <c r="B89" s="14">
        <v>283051.56</v>
      </c>
      <c r="C89" s="14">
        <v>341521.67</v>
      </c>
      <c r="D89" s="14">
        <v>58470.11</v>
      </c>
    </row>
    <row r="90" spans="1:4" ht="12" customHeight="1" x14ac:dyDescent="0.2">
      <c r="A90" s="8" t="s">
        <v>349</v>
      </c>
      <c r="B90" s="14">
        <v>97020.67</v>
      </c>
      <c r="C90" s="14">
        <v>113145.83</v>
      </c>
      <c r="D90" s="14">
        <v>16125.16</v>
      </c>
    </row>
    <row r="91" spans="1:4" ht="12" customHeight="1" x14ac:dyDescent="0.2">
      <c r="A91" s="8" t="s">
        <v>142</v>
      </c>
      <c r="B91" s="14">
        <v>142918.07</v>
      </c>
      <c r="C91" s="14">
        <v>176394.82</v>
      </c>
      <c r="D91" s="14">
        <v>33476.75</v>
      </c>
    </row>
    <row r="92" spans="1:4" ht="12" customHeight="1" x14ac:dyDescent="0.2">
      <c r="A92" s="8" t="s">
        <v>396</v>
      </c>
      <c r="B92" s="14">
        <v>11237.32</v>
      </c>
      <c r="C92" s="14">
        <v>13264.64</v>
      </c>
      <c r="D92" s="14">
        <v>2027.32</v>
      </c>
    </row>
    <row r="93" spans="1:4" ht="12" customHeight="1" x14ac:dyDescent="0.2">
      <c r="A93" s="8" t="s">
        <v>143</v>
      </c>
      <c r="B93" s="14">
        <v>93524.72</v>
      </c>
      <c r="C93" s="14">
        <v>115970.03</v>
      </c>
      <c r="D93" s="14">
        <v>22445.31</v>
      </c>
    </row>
    <row r="94" spans="1:4" ht="12" customHeight="1" x14ac:dyDescent="0.2">
      <c r="A94" s="8" t="s">
        <v>380</v>
      </c>
      <c r="B94" s="14">
        <v>214746.37</v>
      </c>
      <c r="C94" s="14">
        <v>269411.69</v>
      </c>
      <c r="D94" s="14">
        <v>54665.32</v>
      </c>
    </row>
    <row r="95" spans="1:4" ht="12" customHeight="1" x14ac:dyDescent="0.2">
      <c r="A95" s="8" t="s">
        <v>381</v>
      </c>
      <c r="B95" s="14">
        <v>155740.9</v>
      </c>
      <c r="C95" s="14">
        <v>196277.42</v>
      </c>
      <c r="D95" s="14">
        <v>40536.519999999997</v>
      </c>
    </row>
    <row r="96" spans="1:4" ht="12" customHeight="1" x14ac:dyDescent="0.2">
      <c r="A96" s="8" t="s">
        <v>46</v>
      </c>
      <c r="B96" s="14">
        <v>49749.58</v>
      </c>
      <c r="C96" s="14">
        <v>60488.25</v>
      </c>
      <c r="D96" s="14">
        <v>10738.67</v>
      </c>
    </row>
    <row r="97" spans="1:4" ht="12" customHeight="1" x14ac:dyDescent="0.2">
      <c r="A97" s="8" t="s">
        <v>350</v>
      </c>
      <c r="B97" s="14">
        <v>8223604.0499999998</v>
      </c>
      <c r="C97" s="14">
        <v>9451715.5399999991</v>
      </c>
      <c r="D97" s="14">
        <v>1228111.49</v>
      </c>
    </row>
    <row r="98" spans="1:4" ht="12" customHeight="1" x14ac:dyDescent="0.2">
      <c r="A98" s="8" t="s">
        <v>524</v>
      </c>
      <c r="B98" s="14">
        <v>49768.93</v>
      </c>
      <c r="C98" s="14">
        <v>59141.8</v>
      </c>
      <c r="D98" s="14">
        <v>9372.8700000000008</v>
      </c>
    </row>
    <row r="99" spans="1:4" ht="12" customHeight="1" x14ac:dyDescent="0.2">
      <c r="A99" s="8" t="s">
        <v>26</v>
      </c>
      <c r="B99" s="14">
        <v>209786.59</v>
      </c>
      <c r="C99" s="14">
        <v>256030.05</v>
      </c>
      <c r="D99" s="14">
        <v>46243.46</v>
      </c>
    </row>
    <row r="100" spans="1:4" ht="12" customHeight="1" x14ac:dyDescent="0.2">
      <c r="A100" s="8" t="s">
        <v>525</v>
      </c>
      <c r="B100" s="14">
        <v>33171.94</v>
      </c>
      <c r="C100" s="14">
        <v>38360.519999999997</v>
      </c>
      <c r="D100" s="14">
        <v>5188.58</v>
      </c>
    </row>
    <row r="101" spans="1:4" ht="12" customHeight="1" x14ac:dyDescent="0.2">
      <c r="A101" s="8" t="s">
        <v>690</v>
      </c>
      <c r="B101" s="14">
        <v>7672.51</v>
      </c>
      <c r="C101" s="14">
        <v>9723.49</v>
      </c>
      <c r="D101" s="14">
        <v>2050.98</v>
      </c>
    </row>
    <row r="102" spans="1:4" ht="12" customHeight="1" x14ac:dyDescent="0.2">
      <c r="A102" s="8" t="s">
        <v>234</v>
      </c>
      <c r="B102" s="14">
        <v>9458.56</v>
      </c>
      <c r="C102" s="14">
        <v>11624.38</v>
      </c>
      <c r="D102" s="14">
        <v>2165.8200000000002</v>
      </c>
    </row>
    <row r="103" spans="1:4" ht="12" customHeight="1" x14ac:dyDescent="0.2">
      <c r="A103" s="8" t="s">
        <v>184</v>
      </c>
      <c r="B103" s="14">
        <v>1781.51</v>
      </c>
      <c r="C103" s="14">
        <v>2014</v>
      </c>
      <c r="D103" s="14">
        <v>232.49</v>
      </c>
    </row>
    <row r="104" spans="1:4" ht="12" customHeight="1" x14ac:dyDescent="0.2">
      <c r="A104" s="8" t="s">
        <v>185</v>
      </c>
      <c r="B104" s="14">
        <v>23020.63</v>
      </c>
      <c r="C104" s="14">
        <v>28086.26</v>
      </c>
      <c r="D104" s="14">
        <v>5065.63</v>
      </c>
    </row>
    <row r="105" spans="1:4" ht="12" customHeight="1" x14ac:dyDescent="0.2">
      <c r="A105" s="8" t="s">
        <v>210</v>
      </c>
      <c r="B105" s="14">
        <v>45138.04</v>
      </c>
      <c r="C105" s="14">
        <v>54647.199999999997</v>
      </c>
      <c r="D105" s="14">
        <v>9509.16</v>
      </c>
    </row>
    <row r="106" spans="1:4" ht="12" customHeight="1" x14ac:dyDescent="0.2">
      <c r="A106" s="8" t="s">
        <v>653</v>
      </c>
      <c r="B106" s="14">
        <v>65680.62</v>
      </c>
      <c r="C106" s="14">
        <v>83165.429999999993</v>
      </c>
      <c r="D106" s="14">
        <v>17484.810000000001</v>
      </c>
    </row>
    <row r="107" spans="1:4" ht="12" customHeight="1" x14ac:dyDescent="0.2">
      <c r="A107" s="8" t="s">
        <v>519</v>
      </c>
      <c r="B107" s="14">
        <v>70577.289999999994</v>
      </c>
      <c r="C107" s="14">
        <v>85969.83</v>
      </c>
      <c r="D107" s="14">
        <v>15392.54</v>
      </c>
    </row>
    <row r="108" spans="1:4" ht="12" customHeight="1" x14ac:dyDescent="0.2">
      <c r="A108" s="8" t="s">
        <v>240</v>
      </c>
      <c r="B108" s="14">
        <v>62136.09</v>
      </c>
      <c r="C108" s="14">
        <v>77319.320000000007</v>
      </c>
      <c r="D108" s="14">
        <v>15183.23</v>
      </c>
    </row>
    <row r="109" spans="1:4" ht="12" customHeight="1" x14ac:dyDescent="0.2">
      <c r="A109" s="8" t="s">
        <v>608</v>
      </c>
      <c r="B109" s="14">
        <v>165733.64000000001</v>
      </c>
      <c r="C109" s="14">
        <v>203486.28</v>
      </c>
      <c r="D109" s="14">
        <v>37752.639999999999</v>
      </c>
    </row>
    <row r="110" spans="1:4" ht="12" customHeight="1" x14ac:dyDescent="0.2">
      <c r="A110" s="8" t="s">
        <v>609</v>
      </c>
      <c r="B110" s="14">
        <v>70710.19</v>
      </c>
      <c r="C110" s="14">
        <v>85834.68</v>
      </c>
      <c r="D110" s="14">
        <v>15124.49</v>
      </c>
    </row>
    <row r="111" spans="1:4" ht="12" customHeight="1" x14ac:dyDescent="0.2">
      <c r="A111" s="8" t="s">
        <v>327</v>
      </c>
      <c r="B111" s="14">
        <v>328318.65000000002</v>
      </c>
      <c r="C111" s="14">
        <v>390861.28</v>
      </c>
      <c r="D111" s="14">
        <v>62542.63</v>
      </c>
    </row>
    <row r="112" spans="1:4" ht="12" customHeight="1" x14ac:dyDescent="0.2">
      <c r="A112" s="8" t="s">
        <v>556</v>
      </c>
      <c r="B112" s="14">
        <v>133861.57</v>
      </c>
      <c r="C112" s="14">
        <v>159524.32</v>
      </c>
      <c r="D112" s="14">
        <v>25662.75</v>
      </c>
    </row>
    <row r="113" spans="1:4" ht="12" customHeight="1" x14ac:dyDescent="0.2">
      <c r="A113" s="8" t="s">
        <v>705</v>
      </c>
      <c r="B113" s="14">
        <v>507279.9</v>
      </c>
      <c r="C113" s="14">
        <v>599923.39</v>
      </c>
      <c r="D113" s="14">
        <v>92643.49</v>
      </c>
    </row>
    <row r="114" spans="1:4" ht="12" customHeight="1" x14ac:dyDescent="0.2">
      <c r="A114" s="8" t="s">
        <v>706</v>
      </c>
      <c r="B114" s="14">
        <v>84014.25</v>
      </c>
      <c r="C114" s="14">
        <v>100429.73</v>
      </c>
      <c r="D114" s="14">
        <v>16415.48</v>
      </c>
    </row>
    <row r="115" spans="1:4" ht="12" customHeight="1" x14ac:dyDescent="0.2">
      <c r="A115" s="8" t="s">
        <v>419</v>
      </c>
      <c r="B115" s="14">
        <v>133864.01</v>
      </c>
      <c r="C115" s="14">
        <v>160335.76999999999</v>
      </c>
      <c r="D115" s="14">
        <v>26471.759999999998</v>
      </c>
    </row>
    <row r="116" spans="1:4" ht="12" customHeight="1" x14ac:dyDescent="0.2">
      <c r="A116" s="8" t="s">
        <v>420</v>
      </c>
      <c r="B116" s="14">
        <v>163724.10999999999</v>
      </c>
      <c r="C116" s="14">
        <v>195332.11</v>
      </c>
      <c r="D116" s="14">
        <v>31608</v>
      </c>
    </row>
    <row r="117" spans="1:4" ht="12" customHeight="1" x14ac:dyDescent="0.2">
      <c r="A117" s="8" t="s">
        <v>421</v>
      </c>
      <c r="B117" s="14">
        <v>703285.52</v>
      </c>
      <c r="C117" s="14">
        <v>827448.67</v>
      </c>
      <c r="D117" s="14">
        <v>124163.15</v>
      </c>
    </row>
    <row r="118" spans="1:4" ht="12" customHeight="1" x14ac:dyDescent="0.2">
      <c r="A118" s="8" t="s">
        <v>422</v>
      </c>
      <c r="B118" s="14">
        <v>302818.8</v>
      </c>
      <c r="C118" s="14">
        <v>357861.96</v>
      </c>
      <c r="D118" s="14">
        <v>55043.16</v>
      </c>
    </row>
    <row r="119" spans="1:4" ht="12" customHeight="1" x14ac:dyDescent="0.2">
      <c r="A119" s="8" t="s">
        <v>423</v>
      </c>
      <c r="B119" s="14">
        <v>718403.71</v>
      </c>
      <c r="C119" s="14">
        <v>851888.14</v>
      </c>
      <c r="D119" s="14">
        <v>133484.43</v>
      </c>
    </row>
    <row r="120" spans="1:4" ht="12" customHeight="1" x14ac:dyDescent="0.2">
      <c r="A120" s="8" t="s">
        <v>424</v>
      </c>
      <c r="B120" s="14">
        <v>454828.17</v>
      </c>
      <c r="C120" s="14">
        <v>536514.03</v>
      </c>
      <c r="D120" s="14">
        <v>81685.86</v>
      </c>
    </row>
    <row r="121" spans="1:4" ht="12" customHeight="1" x14ac:dyDescent="0.2">
      <c r="A121" s="8" t="s">
        <v>425</v>
      </c>
      <c r="B121" s="14">
        <v>1002441.75</v>
      </c>
      <c r="C121" s="14">
        <v>1186570.3400000001</v>
      </c>
      <c r="D121" s="14">
        <v>184128.59</v>
      </c>
    </row>
    <row r="122" spans="1:4" ht="12" customHeight="1" x14ac:dyDescent="0.2">
      <c r="A122" s="8" t="s">
        <v>426</v>
      </c>
      <c r="B122" s="14">
        <v>1070098.93</v>
      </c>
      <c r="C122" s="14">
        <v>1256676.56</v>
      </c>
      <c r="D122" s="14">
        <v>186577.63</v>
      </c>
    </row>
    <row r="123" spans="1:4" ht="12" customHeight="1" x14ac:dyDescent="0.2">
      <c r="A123" s="8" t="s">
        <v>427</v>
      </c>
      <c r="B123" s="14">
        <v>115484.49</v>
      </c>
      <c r="C123" s="14">
        <v>137863.25</v>
      </c>
      <c r="D123" s="14">
        <v>22378.76</v>
      </c>
    </row>
    <row r="124" spans="1:4" ht="12" customHeight="1" x14ac:dyDescent="0.2">
      <c r="A124" s="8" t="s">
        <v>428</v>
      </c>
      <c r="B124" s="14">
        <v>105163.35</v>
      </c>
      <c r="C124" s="14">
        <v>124980.53</v>
      </c>
      <c r="D124" s="14">
        <v>19817.18</v>
      </c>
    </row>
    <row r="125" spans="1:4" ht="12" customHeight="1" x14ac:dyDescent="0.2">
      <c r="A125" s="8" t="s">
        <v>76</v>
      </c>
      <c r="B125" s="14">
        <v>15404.68</v>
      </c>
      <c r="C125" s="14">
        <v>18431.990000000002</v>
      </c>
      <c r="D125" s="14">
        <v>3027.31</v>
      </c>
    </row>
    <row r="126" spans="1:4" ht="12" customHeight="1" x14ac:dyDescent="0.2">
      <c r="A126" s="8" t="s">
        <v>733</v>
      </c>
      <c r="B126" s="14">
        <v>317229.59999999998</v>
      </c>
      <c r="C126" s="14">
        <v>385612.76</v>
      </c>
      <c r="D126" s="14">
        <v>68383.16</v>
      </c>
    </row>
    <row r="127" spans="1:4" ht="12" customHeight="1" x14ac:dyDescent="0.2">
      <c r="A127" s="8" t="s">
        <v>654</v>
      </c>
      <c r="B127" s="14">
        <v>328150.2</v>
      </c>
      <c r="C127" s="14">
        <v>397761.58</v>
      </c>
      <c r="D127" s="14">
        <v>69611.38</v>
      </c>
    </row>
    <row r="128" spans="1:4" ht="12" customHeight="1" x14ac:dyDescent="0.2">
      <c r="A128" s="8" t="s">
        <v>382</v>
      </c>
      <c r="B128" s="14">
        <v>26186.71</v>
      </c>
      <c r="C128" s="14">
        <v>32967.620000000003</v>
      </c>
      <c r="D128" s="14">
        <v>6780.91</v>
      </c>
    </row>
    <row r="129" spans="1:4" ht="12" customHeight="1" x14ac:dyDescent="0.2">
      <c r="A129" s="8" t="s">
        <v>132</v>
      </c>
      <c r="B129" s="14">
        <v>40496.78</v>
      </c>
      <c r="C129" s="14">
        <v>46582.64</v>
      </c>
      <c r="D129" s="14">
        <v>6085.86</v>
      </c>
    </row>
    <row r="130" spans="1:4" ht="12" customHeight="1" x14ac:dyDescent="0.2">
      <c r="A130" s="8" t="s">
        <v>77</v>
      </c>
      <c r="B130" s="14">
        <v>156062.69</v>
      </c>
      <c r="C130" s="14">
        <v>186283.85</v>
      </c>
      <c r="D130" s="14">
        <v>30221.16</v>
      </c>
    </row>
    <row r="131" spans="1:4" ht="12" customHeight="1" x14ac:dyDescent="0.2">
      <c r="A131" s="8" t="s">
        <v>144</v>
      </c>
      <c r="B131" s="14">
        <v>33202.44</v>
      </c>
      <c r="C131" s="14">
        <v>38029.56</v>
      </c>
      <c r="D131" s="14">
        <v>4827.12</v>
      </c>
    </row>
    <row r="132" spans="1:4" ht="12" customHeight="1" x14ac:dyDescent="0.2">
      <c r="A132" s="8" t="s">
        <v>691</v>
      </c>
      <c r="B132" s="14">
        <v>9726.83</v>
      </c>
      <c r="C132" s="14">
        <v>11598.05</v>
      </c>
      <c r="D132" s="14">
        <v>1871.22</v>
      </c>
    </row>
    <row r="133" spans="1:4" ht="12" customHeight="1" x14ac:dyDescent="0.2">
      <c r="A133" s="8" t="s">
        <v>503</v>
      </c>
      <c r="B133" s="14">
        <v>35696.65</v>
      </c>
      <c r="C133" s="14">
        <v>43770.75</v>
      </c>
      <c r="D133" s="14">
        <v>8074.1</v>
      </c>
    </row>
    <row r="134" spans="1:4" ht="12" customHeight="1" x14ac:dyDescent="0.2">
      <c r="A134" s="8" t="s">
        <v>526</v>
      </c>
      <c r="B134" s="14">
        <v>68663.149999999994</v>
      </c>
      <c r="C134" s="14">
        <v>87105.37</v>
      </c>
      <c r="D134" s="14">
        <v>18442.22</v>
      </c>
    </row>
    <row r="135" spans="1:4" ht="12" customHeight="1" x14ac:dyDescent="0.2">
      <c r="A135" s="8" t="s">
        <v>734</v>
      </c>
      <c r="B135" s="14">
        <v>6402.88</v>
      </c>
      <c r="C135" s="14">
        <v>8461.3799999999992</v>
      </c>
      <c r="D135" s="14">
        <v>2058.5</v>
      </c>
    </row>
    <row r="136" spans="1:4" ht="12" customHeight="1" x14ac:dyDescent="0.2">
      <c r="A136" s="8" t="s">
        <v>145</v>
      </c>
      <c r="B136" s="14">
        <v>15043.89</v>
      </c>
      <c r="C136" s="14">
        <v>18961.12</v>
      </c>
      <c r="D136" s="14">
        <v>3917.23</v>
      </c>
    </row>
    <row r="137" spans="1:4" ht="12" customHeight="1" x14ac:dyDescent="0.2">
      <c r="A137" s="8" t="s">
        <v>15</v>
      </c>
      <c r="B137" s="14">
        <v>5474.85</v>
      </c>
      <c r="C137" s="14">
        <v>6532.8</v>
      </c>
      <c r="D137" s="14">
        <v>1057.95</v>
      </c>
    </row>
    <row r="138" spans="1:4" ht="12" customHeight="1" x14ac:dyDescent="0.2">
      <c r="A138" s="8" t="s">
        <v>511</v>
      </c>
      <c r="B138" s="14">
        <v>47593.77</v>
      </c>
      <c r="C138" s="14">
        <v>57323.24</v>
      </c>
      <c r="D138" s="14">
        <v>9729.4699999999993</v>
      </c>
    </row>
    <row r="139" spans="1:4" ht="12" customHeight="1" x14ac:dyDescent="0.2">
      <c r="A139" s="8" t="s">
        <v>47</v>
      </c>
      <c r="B139" s="14">
        <v>104241.5</v>
      </c>
      <c r="C139" s="14">
        <v>123971.18</v>
      </c>
      <c r="D139" s="14">
        <v>19729.68</v>
      </c>
    </row>
    <row r="140" spans="1:4" ht="12" customHeight="1" x14ac:dyDescent="0.2">
      <c r="A140" s="8" t="s">
        <v>358</v>
      </c>
      <c r="B140" s="14">
        <v>3225.69</v>
      </c>
      <c r="C140" s="14">
        <v>3548.35</v>
      </c>
      <c r="D140" s="14">
        <v>322.66000000000003</v>
      </c>
    </row>
    <row r="141" spans="1:4" ht="12" customHeight="1" x14ac:dyDescent="0.2">
      <c r="A141" s="8" t="s">
        <v>133</v>
      </c>
      <c r="B141" s="14">
        <v>20778.27</v>
      </c>
      <c r="C141" s="14">
        <v>24553.72</v>
      </c>
      <c r="D141" s="14">
        <v>3775.45</v>
      </c>
    </row>
    <row r="142" spans="1:4" ht="12" customHeight="1" x14ac:dyDescent="0.2">
      <c r="A142" s="8" t="s">
        <v>134</v>
      </c>
      <c r="B142" s="14">
        <v>10996.29</v>
      </c>
      <c r="C142" s="14">
        <v>12481.29</v>
      </c>
      <c r="D142" s="14">
        <v>1485</v>
      </c>
    </row>
    <row r="143" spans="1:4" ht="12" customHeight="1" x14ac:dyDescent="0.2">
      <c r="A143" s="8" t="s">
        <v>359</v>
      </c>
      <c r="B143" s="14">
        <v>99827.18</v>
      </c>
      <c r="C143" s="14">
        <v>123907.53</v>
      </c>
      <c r="D143" s="14">
        <v>24080.35</v>
      </c>
    </row>
    <row r="144" spans="1:4" ht="12" customHeight="1" x14ac:dyDescent="0.2">
      <c r="A144" s="8" t="s">
        <v>48</v>
      </c>
      <c r="B144" s="14">
        <v>418095.09</v>
      </c>
      <c r="C144" s="14">
        <v>512009.88</v>
      </c>
      <c r="D144" s="14">
        <v>93914.79</v>
      </c>
    </row>
    <row r="145" spans="1:4" ht="12" customHeight="1" x14ac:dyDescent="0.2">
      <c r="A145" s="8" t="s">
        <v>429</v>
      </c>
      <c r="B145" s="14">
        <v>765587.54</v>
      </c>
      <c r="C145" s="14">
        <v>929262.59</v>
      </c>
      <c r="D145" s="14">
        <v>163675.04999999999</v>
      </c>
    </row>
    <row r="146" spans="1:4" ht="12" customHeight="1" x14ac:dyDescent="0.2">
      <c r="A146" s="8" t="s">
        <v>430</v>
      </c>
      <c r="B146" s="14">
        <v>231928.65</v>
      </c>
      <c r="C146" s="14">
        <v>279469.89</v>
      </c>
      <c r="D146" s="14">
        <v>47541.24</v>
      </c>
    </row>
    <row r="147" spans="1:4" ht="12" customHeight="1" x14ac:dyDescent="0.2">
      <c r="A147" s="8" t="s">
        <v>78</v>
      </c>
      <c r="B147" s="14">
        <v>6759.4</v>
      </c>
      <c r="C147" s="14">
        <v>8091.64</v>
      </c>
      <c r="D147" s="14">
        <v>1332.24</v>
      </c>
    </row>
    <row r="148" spans="1:4" ht="12" customHeight="1" x14ac:dyDescent="0.2">
      <c r="A148" s="8" t="s">
        <v>383</v>
      </c>
      <c r="B148" s="14">
        <v>85858.7</v>
      </c>
      <c r="C148" s="14">
        <v>105935.59</v>
      </c>
      <c r="D148" s="14">
        <v>20076.89</v>
      </c>
    </row>
    <row r="149" spans="1:4" ht="12" customHeight="1" x14ac:dyDescent="0.2">
      <c r="A149" s="8" t="s">
        <v>504</v>
      </c>
      <c r="B149" s="14">
        <v>11406.14</v>
      </c>
      <c r="C149" s="14">
        <v>14197.9</v>
      </c>
      <c r="D149" s="14">
        <v>2791.76</v>
      </c>
    </row>
    <row r="150" spans="1:4" ht="12" customHeight="1" x14ac:dyDescent="0.2">
      <c r="A150" s="8" t="s">
        <v>49</v>
      </c>
      <c r="B150" s="14">
        <v>191743.4</v>
      </c>
      <c r="C150" s="14">
        <v>233053.95</v>
      </c>
      <c r="D150" s="14">
        <v>41310.550000000003</v>
      </c>
    </row>
    <row r="151" spans="1:4" ht="12" customHeight="1" x14ac:dyDescent="0.2">
      <c r="A151" s="8" t="s">
        <v>483</v>
      </c>
      <c r="B151" s="14">
        <v>18408.63</v>
      </c>
      <c r="C151" s="14">
        <v>22525.5</v>
      </c>
      <c r="D151" s="14">
        <v>4116.87</v>
      </c>
    </row>
    <row r="152" spans="1:4" ht="12" customHeight="1" x14ac:dyDescent="0.2">
      <c r="A152" s="8" t="s">
        <v>360</v>
      </c>
      <c r="B152" s="14">
        <v>1416</v>
      </c>
      <c r="C152" s="14">
        <v>1814.4</v>
      </c>
      <c r="D152" s="14">
        <v>398.4</v>
      </c>
    </row>
    <row r="153" spans="1:4" ht="12" customHeight="1" x14ac:dyDescent="0.2">
      <c r="A153" s="8" t="s">
        <v>316</v>
      </c>
      <c r="B153" s="14">
        <v>88014.32</v>
      </c>
      <c r="C153" s="14">
        <v>105291.1</v>
      </c>
      <c r="D153" s="14">
        <v>17276.78</v>
      </c>
    </row>
    <row r="154" spans="1:4" ht="12" customHeight="1" x14ac:dyDescent="0.2">
      <c r="A154" s="8" t="s">
        <v>117</v>
      </c>
      <c r="B154" s="14">
        <v>18130.830000000002</v>
      </c>
      <c r="C154" s="14">
        <v>23131.31</v>
      </c>
      <c r="D154" s="14">
        <v>5000.4799999999996</v>
      </c>
    </row>
    <row r="155" spans="1:4" ht="12" customHeight="1" x14ac:dyDescent="0.2">
      <c r="A155" s="8" t="s">
        <v>148</v>
      </c>
      <c r="B155" s="14">
        <v>1419366.83</v>
      </c>
      <c r="C155" s="14">
        <v>1576966.92</v>
      </c>
      <c r="D155" s="14">
        <v>157600.09</v>
      </c>
    </row>
    <row r="156" spans="1:4" ht="12" customHeight="1" x14ac:dyDescent="0.2">
      <c r="A156" s="8" t="s">
        <v>595</v>
      </c>
      <c r="B156" s="14">
        <v>8865.56</v>
      </c>
      <c r="C156" s="14">
        <v>10522.63</v>
      </c>
      <c r="D156" s="14">
        <v>1657.07</v>
      </c>
    </row>
    <row r="157" spans="1:4" ht="12" customHeight="1" x14ac:dyDescent="0.2">
      <c r="A157" s="8" t="s">
        <v>596</v>
      </c>
      <c r="B157" s="14">
        <v>92567.27</v>
      </c>
      <c r="C157" s="14">
        <v>107638.95</v>
      </c>
      <c r="D157" s="14">
        <v>15071.68</v>
      </c>
    </row>
    <row r="158" spans="1:4" ht="12" customHeight="1" x14ac:dyDescent="0.2">
      <c r="A158" s="8" t="s">
        <v>597</v>
      </c>
      <c r="B158" s="14">
        <v>62215.54</v>
      </c>
      <c r="C158" s="14">
        <v>74622.02</v>
      </c>
      <c r="D158" s="14">
        <v>12406.48</v>
      </c>
    </row>
    <row r="159" spans="1:4" ht="12" customHeight="1" x14ac:dyDescent="0.2">
      <c r="A159" s="8" t="s">
        <v>659</v>
      </c>
      <c r="B159" s="14">
        <v>191225.14</v>
      </c>
      <c r="C159" s="14">
        <v>225809.24</v>
      </c>
      <c r="D159" s="14">
        <v>34584.1</v>
      </c>
    </row>
    <row r="160" spans="1:4" ht="12" customHeight="1" x14ac:dyDescent="0.2">
      <c r="A160" s="8" t="s">
        <v>660</v>
      </c>
      <c r="B160" s="14">
        <v>247504.64000000001</v>
      </c>
      <c r="C160" s="14">
        <v>291758.71000000002</v>
      </c>
      <c r="D160" s="14">
        <v>44254.07</v>
      </c>
    </row>
    <row r="161" spans="1:4" ht="12" customHeight="1" x14ac:dyDescent="0.2">
      <c r="A161" s="8" t="s">
        <v>661</v>
      </c>
      <c r="B161" s="14">
        <v>79250.44</v>
      </c>
      <c r="C161" s="14">
        <v>93573.81</v>
      </c>
      <c r="D161" s="14">
        <v>14323.37</v>
      </c>
    </row>
    <row r="162" spans="1:4" ht="12" customHeight="1" x14ac:dyDescent="0.2">
      <c r="A162" s="8" t="s">
        <v>361</v>
      </c>
      <c r="B162" s="14">
        <v>4960.8</v>
      </c>
      <c r="C162" s="14">
        <v>7373.81</v>
      </c>
      <c r="D162" s="14">
        <v>2413.0100000000002</v>
      </c>
    </row>
    <row r="163" spans="1:4" ht="12" customHeight="1" x14ac:dyDescent="0.2">
      <c r="A163" s="8" t="s">
        <v>79</v>
      </c>
      <c r="B163" s="14">
        <f>34581.64+31588.75</f>
        <v>66170.39</v>
      </c>
      <c r="C163" s="14">
        <f>42824.46+39166</f>
        <v>81990.459999999992</v>
      </c>
      <c r="D163" s="14">
        <f>8242.82+7577.25</f>
        <v>15820.07</v>
      </c>
    </row>
    <row r="164" spans="1:4" ht="12" customHeight="1" x14ac:dyDescent="0.2">
      <c r="A164" s="8" t="s">
        <v>527</v>
      </c>
      <c r="B164" s="14">
        <v>33112.089999999997</v>
      </c>
      <c r="C164" s="14">
        <v>40226.94</v>
      </c>
      <c r="D164" s="14">
        <v>7114.85</v>
      </c>
    </row>
    <row r="165" spans="1:4" ht="12" customHeight="1" x14ac:dyDescent="0.2">
      <c r="A165" s="8" t="s">
        <v>362</v>
      </c>
      <c r="B165" s="14">
        <v>4192.5600000000004</v>
      </c>
      <c r="C165" s="14">
        <v>4612</v>
      </c>
      <c r="D165" s="14">
        <v>419.44</v>
      </c>
    </row>
    <row r="166" spans="1:4" ht="12" customHeight="1" x14ac:dyDescent="0.2">
      <c r="A166" s="8" t="s">
        <v>200</v>
      </c>
      <c r="B166" s="14">
        <v>267005.21000000002</v>
      </c>
      <c r="C166" s="14">
        <v>322056.78000000003</v>
      </c>
      <c r="D166" s="14">
        <v>55051.57</v>
      </c>
    </row>
    <row r="167" spans="1:4" ht="12" customHeight="1" x14ac:dyDescent="0.2">
      <c r="A167" s="8" t="s">
        <v>130</v>
      </c>
      <c r="B167" s="14">
        <v>59271.95</v>
      </c>
      <c r="C167" s="14">
        <v>70517.81</v>
      </c>
      <c r="D167" s="14">
        <v>11245.86</v>
      </c>
    </row>
    <row r="168" spans="1:4" ht="12" customHeight="1" x14ac:dyDescent="0.2">
      <c r="A168" s="8" t="s">
        <v>662</v>
      </c>
      <c r="B168" s="14">
        <v>660085.66</v>
      </c>
      <c r="C168" s="14">
        <v>771364.18</v>
      </c>
      <c r="D168" s="14">
        <v>111278.52</v>
      </c>
    </row>
    <row r="169" spans="1:4" ht="12" customHeight="1" x14ac:dyDescent="0.2">
      <c r="A169" s="8" t="s">
        <v>663</v>
      </c>
      <c r="B169" s="14">
        <v>955163.72</v>
      </c>
      <c r="C169" s="14">
        <v>1139307.3</v>
      </c>
      <c r="D169" s="14">
        <v>184143.58</v>
      </c>
    </row>
    <row r="170" spans="1:4" ht="12" customHeight="1" x14ac:dyDescent="0.2">
      <c r="A170" s="8" t="s">
        <v>131</v>
      </c>
      <c r="B170" s="14">
        <v>542331.81999999995</v>
      </c>
      <c r="C170" s="14">
        <v>647851.18000000005</v>
      </c>
      <c r="D170" s="14">
        <v>105519.36</v>
      </c>
    </row>
    <row r="171" spans="1:4" ht="12" customHeight="1" x14ac:dyDescent="0.2">
      <c r="A171" s="8" t="s">
        <v>149</v>
      </c>
      <c r="B171" s="14">
        <v>757247.84</v>
      </c>
      <c r="C171" s="14">
        <v>791860.31</v>
      </c>
      <c r="D171" s="14">
        <v>34612.47</v>
      </c>
    </row>
    <row r="172" spans="1:4" ht="12" customHeight="1" x14ac:dyDescent="0.2">
      <c r="A172" s="8" t="s">
        <v>150</v>
      </c>
      <c r="B172" s="14">
        <v>669775.04</v>
      </c>
      <c r="C172" s="14">
        <v>726605.1</v>
      </c>
      <c r="D172" s="14">
        <v>56830.06</v>
      </c>
    </row>
    <row r="173" spans="1:4" ht="12" customHeight="1" x14ac:dyDescent="0.2">
      <c r="A173" s="8" t="s">
        <v>397</v>
      </c>
      <c r="B173" s="14">
        <v>73347.47</v>
      </c>
      <c r="C173" s="14">
        <v>85945.13</v>
      </c>
      <c r="D173" s="14">
        <v>12597.66</v>
      </c>
    </row>
    <row r="174" spans="1:4" ht="12" customHeight="1" x14ac:dyDescent="0.2">
      <c r="A174" s="8" t="s">
        <v>68</v>
      </c>
      <c r="B174" s="14">
        <v>134727.38</v>
      </c>
      <c r="C174" s="14">
        <v>162130.5</v>
      </c>
      <c r="D174" s="14">
        <v>27403.119999999999</v>
      </c>
    </row>
    <row r="175" spans="1:4" ht="12" customHeight="1" x14ac:dyDescent="0.2">
      <c r="A175" s="8" t="s">
        <v>201</v>
      </c>
      <c r="B175" s="14">
        <v>99823.74</v>
      </c>
      <c r="C175" s="14">
        <v>120443.01</v>
      </c>
      <c r="D175" s="14">
        <v>20619.27</v>
      </c>
    </row>
    <row r="176" spans="1:4" ht="12" customHeight="1" x14ac:dyDescent="0.2">
      <c r="A176" s="8" t="s">
        <v>505</v>
      </c>
      <c r="B176" s="14">
        <v>189529.28</v>
      </c>
      <c r="C176" s="14">
        <v>237761.03</v>
      </c>
      <c r="D176" s="14">
        <v>48231.75</v>
      </c>
    </row>
    <row r="177" spans="1:4" ht="12" customHeight="1" x14ac:dyDescent="0.2">
      <c r="A177" s="8" t="s">
        <v>211</v>
      </c>
      <c r="B177" s="14">
        <v>34314.93</v>
      </c>
      <c r="C177" s="14">
        <v>41221.67</v>
      </c>
      <c r="D177" s="14">
        <v>6906.74</v>
      </c>
    </row>
    <row r="178" spans="1:4" ht="12" customHeight="1" x14ac:dyDescent="0.2">
      <c r="A178" s="8" t="s">
        <v>212</v>
      </c>
      <c r="B178" s="14">
        <v>18304.87</v>
      </c>
      <c r="C178" s="14">
        <v>22144.73</v>
      </c>
      <c r="D178" s="14">
        <v>3839.86</v>
      </c>
    </row>
    <row r="179" spans="1:4" ht="12" customHeight="1" x14ac:dyDescent="0.2">
      <c r="A179" s="8" t="s">
        <v>363</v>
      </c>
      <c r="B179" s="14">
        <v>108619.1</v>
      </c>
      <c r="C179" s="14">
        <v>138374.41</v>
      </c>
      <c r="D179" s="14">
        <v>29755.31</v>
      </c>
    </row>
    <row r="180" spans="1:4" ht="12" customHeight="1" x14ac:dyDescent="0.2">
      <c r="A180" s="8" t="s">
        <v>50</v>
      </c>
      <c r="B180" s="14">
        <f>391017.74+281.93</f>
        <v>391299.67</v>
      </c>
      <c r="C180" s="14">
        <f>445058.86+3410.37</f>
        <v>448469.23</v>
      </c>
      <c r="D180" s="14">
        <f>54041.12+3128.44</f>
        <v>57169.560000000005</v>
      </c>
    </row>
    <row r="181" spans="1:4" ht="12" customHeight="1" x14ac:dyDescent="0.2">
      <c r="A181" s="8" t="s">
        <v>579</v>
      </c>
      <c r="B181" s="14">
        <v>50416.95</v>
      </c>
      <c r="C181" s="14">
        <v>57535.05</v>
      </c>
      <c r="D181" s="14">
        <v>7118.1</v>
      </c>
    </row>
    <row r="182" spans="1:4" ht="12" customHeight="1" x14ac:dyDescent="0.2">
      <c r="A182" s="8" t="s">
        <v>580</v>
      </c>
      <c r="B182" s="14">
        <v>35108.33</v>
      </c>
      <c r="C182" s="14">
        <v>38918.79</v>
      </c>
      <c r="D182" s="14">
        <v>3810.46</v>
      </c>
    </row>
    <row r="183" spans="1:4" ht="12" customHeight="1" x14ac:dyDescent="0.2">
      <c r="A183" s="8" t="s">
        <v>16</v>
      </c>
      <c r="B183" s="14">
        <v>8528.25</v>
      </c>
      <c r="C183" s="14">
        <v>11113.95</v>
      </c>
      <c r="D183" s="14">
        <v>2585.6999999999998</v>
      </c>
    </row>
    <row r="184" spans="1:4" ht="12" customHeight="1" x14ac:dyDescent="0.2">
      <c r="A184" s="8" t="s">
        <v>146</v>
      </c>
      <c r="B184" s="14">
        <v>3822.44</v>
      </c>
      <c r="C184" s="14">
        <v>4856.3</v>
      </c>
      <c r="D184" s="14">
        <v>1033.8599999999999</v>
      </c>
    </row>
    <row r="185" spans="1:4" ht="12" customHeight="1" x14ac:dyDescent="0.2">
      <c r="A185" s="8" t="s">
        <v>398</v>
      </c>
      <c r="B185" s="14">
        <v>10943.64</v>
      </c>
      <c r="C185" s="14">
        <v>13490.05</v>
      </c>
      <c r="D185" s="14">
        <v>2546.41</v>
      </c>
    </row>
    <row r="186" spans="1:4" ht="12" customHeight="1" x14ac:dyDescent="0.2">
      <c r="A186" s="8" t="s">
        <v>506</v>
      </c>
      <c r="B186" s="14">
        <v>3917.82</v>
      </c>
      <c r="C186" s="14">
        <v>4772.87</v>
      </c>
      <c r="D186" s="14">
        <v>855.05</v>
      </c>
    </row>
    <row r="187" spans="1:4" ht="12" customHeight="1" x14ac:dyDescent="0.2">
      <c r="A187" s="8" t="s">
        <v>507</v>
      </c>
      <c r="B187" s="14">
        <v>1663.8</v>
      </c>
      <c r="C187" s="14">
        <v>2021.25</v>
      </c>
      <c r="D187" s="14">
        <v>357.45</v>
      </c>
    </row>
    <row r="188" spans="1:4" ht="12" customHeight="1" x14ac:dyDescent="0.2">
      <c r="A188" s="8" t="s">
        <v>508</v>
      </c>
      <c r="B188" s="14">
        <v>5768.43</v>
      </c>
      <c r="C188" s="14">
        <v>7230.56</v>
      </c>
      <c r="D188" s="14">
        <v>1462.13</v>
      </c>
    </row>
    <row r="189" spans="1:4" ht="12" customHeight="1" x14ac:dyDescent="0.2">
      <c r="A189" s="8" t="s">
        <v>484</v>
      </c>
      <c r="B189" s="14">
        <v>10380.870000000001</v>
      </c>
      <c r="C189" s="14">
        <v>12957.49</v>
      </c>
      <c r="D189" s="14">
        <v>2576.62</v>
      </c>
    </row>
    <row r="190" spans="1:4" ht="12" customHeight="1" x14ac:dyDescent="0.2">
      <c r="A190" s="8" t="s">
        <v>399</v>
      </c>
      <c r="B190" s="14">
        <v>1789.32</v>
      </c>
      <c r="C190" s="14">
        <v>2296.5</v>
      </c>
      <c r="D190" s="14">
        <v>507.18</v>
      </c>
    </row>
    <row r="191" spans="1:4" ht="12" customHeight="1" x14ac:dyDescent="0.2">
      <c r="A191" s="8" t="s">
        <v>400</v>
      </c>
      <c r="B191" s="14">
        <v>254.88</v>
      </c>
      <c r="C191" s="14">
        <v>305.14</v>
      </c>
      <c r="D191" s="14">
        <v>50.26</v>
      </c>
    </row>
    <row r="192" spans="1:4" ht="12" customHeight="1" x14ac:dyDescent="0.2">
      <c r="A192" s="8" t="s">
        <v>384</v>
      </c>
      <c r="B192" s="14">
        <v>2524.11</v>
      </c>
      <c r="C192" s="14">
        <v>3306.71</v>
      </c>
      <c r="D192" s="14">
        <v>782.6</v>
      </c>
    </row>
    <row r="193" spans="1:4" ht="12" customHeight="1" x14ac:dyDescent="0.2">
      <c r="A193" s="8" t="s">
        <v>401</v>
      </c>
      <c r="B193" s="14">
        <v>1454.35</v>
      </c>
      <c r="C193" s="14">
        <v>1740.14</v>
      </c>
      <c r="D193" s="14">
        <v>285.79000000000002</v>
      </c>
    </row>
    <row r="194" spans="1:4" ht="12" customHeight="1" x14ac:dyDescent="0.2">
      <c r="A194" s="8" t="s">
        <v>402</v>
      </c>
      <c r="B194" s="14">
        <v>135707.23000000001</v>
      </c>
      <c r="C194" s="14">
        <v>160156.32999999999</v>
      </c>
      <c r="D194" s="14">
        <v>24449.1</v>
      </c>
    </row>
    <row r="195" spans="1:4" ht="12" customHeight="1" x14ac:dyDescent="0.2">
      <c r="A195" s="8" t="s">
        <v>403</v>
      </c>
      <c r="B195" s="14">
        <v>311101.14</v>
      </c>
      <c r="C195" s="14">
        <v>367706.31</v>
      </c>
      <c r="D195" s="14">
        <v>56605.17</v>
      </c>
    </row>
    <row r="196" spans="1:4" ht="12" customHeight="1" x14ac:dyDescent="0.2">
      <c r="A196" s="8" t="s">
        <v>147</v>
      </c>
      <c r="B196" s="14">
        <v>240373.18</v>
      </c>
      <c r="C196" s="14">
        <v>287218.58</v>
      </c>
      <c r="D196" s="14">
        <v>46845.4</v>
      </c>
    </row>
    <row r="197" spans="1:4" ht="12" customHeight="1" x14ac:dyDescent="0.2">
      <c r="A197" s="8" t="s">
        <v>536</v>
      </c>
      <c r="B197" s="14">
        <v>9056.4</v>
      </c>
      <c r="C197" s="14">
        <v>11419.89</v>
      </c>
      <c r="D197" s="14">
        <v>2363.4899999999998</v>
      </c>
    </row>
    <row r="198" spans="1:4" ht="12" customHeight="1" x14ac:dyDescent="0.2">
      <c r="A198" s="8" t="s">
        <v>203</v>
      </c>
      <c r="B198" s="14">
        <v>78602.78</v>
      </c>
      <c r="C198" s="14">
        <v>96640.84</v>
      </c>
      <c r="D198" s="14">
        <v>18038.060000000001</v>
      </c>
    </row>
    <row r="199" spans="1:4" ht="12" customHeight="1" x14ac:dyDescent="0.2">
      <c r="A199" s="8" t="s">
        <v>462</v>
      </c>
      <c r="B199" s="14">
        <v>511814.68</v>
      </c>
      <c r="C199" s="14">
        <v>620004.74</v>
      </c>
      <c r="D199" s="14">
        <v>108190.06</v>
      </c>
    </row>
    <row r="200" spans="1:4" ht="12" customHeight="1" x14ac:dyDescent="0.2">
      <c r="A200" s="8" t="s">
        <v>509</v>
      </c>
      <c r="B200" s="14">
        <v>173837.25</v>
      </c>
      <c r="C200" s="14">
        <v>214026.23999999999</v>
      </c>
      <c r="D200" s="14">
        <v>40188.99</v>
      </c>
    </row>
    <row r="201" spans="1:4" ht="12" customHeight="1" x14ac:dyDescent="0.2">
      <c r="A201" s="8" t="s">
        <v>385</v>
      </c>
      <c r="B201" s="14">
        <v>36079.4</v>
      </c>
      <c r="C201" s="14">
        <v>44843.63</v>
      </c>
      <c r="D201" s="14">
        <v>8764.23</v>
      </c>
    </row>
    <row r="202" spans="1:4" ht="12" customHeight="1" x14ac:dyDescent="0.2">
      <c r="A202" s="8" t="s">
        <v>186</v>
      </c>
      <c r="B202" s="14">
        <v>180664.79</v>
      </c>
      <c r="C202" s="14">
        <v>215146.48</v>
      </c>
      <c r="D202" s="14">
        <v>34481.69</v>
      </c>
    </row>
    <row r="203" spans="1:4" ht="12" customHeight="1" x14ac:dyDescent="0.2">
      <c r="A203" s="8" t="s">
        <v>510</v>
      </c>
      <c r="B203" s="14">
        <v>131972.62</v>
      </c>
      <c r="C203" s="14">
        <v>159629.26</v>
      </c>
      <c r="D203" s="14">
        <v>27656.639999999999</v>
      </c>
    </row>
    <row r="204" spans="1:4" ht="12" customHeight="1" x14ac:dyDescent="0.2">
      <c r="A204" s="8" t="s">
        <v>512</v>
      </c>
      <c r="B204" s="14">
        <v>94496.15</v>
      </c>
      <c r="C204" s="14">
        <v>115584.74</v>
      </c>
      <c r="D204" s="14">
        <v>21088.59</v>
      </c>
    </row>
    <row r="205" spans="1:4" ht="12" customHeight="1" x14ac:dyDescent="0.2">
      <c r="A205" s="8" t="s">
        <v>716</v>
      </c>
      <c r="B205" s="14">
        <v>80857.679999999993</v>
      </c>
      <c r="C205" s="14">
        <v>100211.34</v>
      </c>
      <c r="D205" s="14">
        <v>19353.66</v>
      </c>
    </row>
    <row r="206" spans="1:4" ht="12" customHeight="1" x14ac:dyDescent="0.2">
      <c r="A206" s="8" t="s">
        <v>664</v>
      </c>
      <c r="B206" s="14">
        <v>418543.65</v>
      </c>
      <c r="C206" s="14">
        <v>493255.73</v>
      </c>
      <c r="D206" s="14">
        <v>74712.08</v>
      </c>
    </row>
    <row r="207" spans="1:4" ht="12" customHeight="1" x14ac:dyDescent="0.2">
      <c r="A207" s="8" t="s">
        <v>214</v>
      </c>
      <c r="B207" s="14">
        <v>61660.480000000003</v>
      </c>
      <c r="C207" s="14">
        <v>72653.39</v>
      </c>
      <c r="D207" s="14">
        <v>10992.91</v>
      </c>
    </row>
    <row r="208" spans="1:4" ht="12" customHeight="1" x14ac:dyDescent="0.2">
      <c r="A208" s="8" t="s">
        <v>216</v>
      </c>
      <c r="B208" s="14">
        <v>46257.09</v>
      </c>
      <c r="C208" s="14">
        <v>50787.38</v>
      </c>
      <c r="D208" s="14">
        <v>4530.29</v>
      </c>
    </row>
    <row r="209" spans="1:4" ht="12" customHeight="1" x14ac:dyDescent="0.2">
      <c r="A209" s="8" t="s">
        <v>217</v>
      </c>
      <c r="B209" s="14">
        <v>47824.14</v>
      </c>
      <c r="C209" s="14">
        <v>54780.44</v>
      </c>
      <c r="D209" s="14">
        <v>6956.3</v>
      </c>
    </row>
    <row r="210" spans="1:4" ht="12" customHeight="1" x14ac:dyDescent="0.2">
      <c r="A210" s="8" t="s">
        <v>218</v>
      </c>
      <c r="B210" s="14">
        <v>1365</v>
      </c>
      <c r="C210" s="14">
        <v>1702.8</v>
      </c>
      <c r="D210" s="14">
        <v>337.8</v>
      </c>
    </row>
    <row r="211" spans="1:4" ht="12" customHeight="1" x14ac:dyDescent="0.2">
      <c r="A211" s="8" t="s">
        <v>219</v>
      </c>
      <c r="B211" s="14">
        <v>74139</v>
      </c>
      <c r="C211" s="14">
        <v>84562</v>
      </c>
      <c r="D211" s="14">
        <v>10423</v>
      </c>
    </row>
    <row r="212" spans="1:4" ht="12" customHeight="1" x14ac:dyDescent="0.2">
      <c r="A212" s="8" t="s">
        <v>717</v>
      </c>
      <c r="B212" s="14">
        <v>55730.2</v>
      </c>
      <c r="C212" s="14">
        <v>69067.600000000006</v>
      </c>
      <c r="D212" s="14">
        <v>13337.4</v>
      </c>
    </row>
    <row r="213" spans="1:4" ht="12" customHeight="1" x14ac:dyDescent="0.2">
      <c r="A213" s="8" t="s">
        <v>531</v>
      </c>
      <c r="B213" s="14">
        <v>638038.59</v>
      </c>
      <c r="C213" s="14">
        <v>752600.91</v>
      </c>
      <c r="D213" s="14">
        <v>114562.32</v>
      </c>
    </row>
    <row r="214" spans="1:4" ht="12" customHeight="1" x14ac:dyDescent="0.2">
      <c r="A214" s="8" t="s">
        <v>118</v>
      </c>
      <c r="B214" s="14">
        <v>104422.45</v>
      </c>
      <c r="C214" s="14">
        <v>128757.56</v>
      </c>
      <c r="D214" s="14">
        <v>24335.11</v>
      </c>
    </row>
    <row r="215" spans="1:4" ht="12" customHeight="1" x14ac:dyDescent="0.2">
      <c r="A215" s="8" t="s">
        <v>735</v>
      </c>
      <c r="B215" s="14">
        <v>73822.34</v>
      </c>
      <c r="C215" s="14">
        <v>89749.09</v>
      </c>
      <c r="D215" s="14">
        <v>15926.75</v>
      </c>
    </row>
    <row r="216" spans="1:4" ht="12" customHeight="1" x14ac:dyDescent="0.2">
      <c r="A216" s="8" t="s">
        <v>187</v>
      </c>
      <c r="B216" s="14">
        <v>65209.440000000002</v>
      </c>
      <c r="C216" s="14">
        <v>78894.399999999994</v>
      </c>
      <c r="D216" s="14">
        <v>13684.96</v>
      </c>
    </row>
    <row r="217" spans="1:4" ht="12" customHeight="1" x14ac:dyDescent="0.2">
      <c r="A217" s="8" t="s">
        <v>598</v>
      </c>
      <c r="B217" s="14">
        <v>15080.77</v>
      </c>
      <c r="C217" s="14">
        <v>17558.400000000001</v>
      </c>
      <c r="D217" s="14">
        <v>2477.63</v>
      </c>
    </row>
    <row r="218" spans="1:4" s="7" customFormat="1" ht="12" customHeight="1" x14ac:dyDescent="0.2">
      <c r="A218" s="13" t="s">
        <v>431</v>
      </c>
      <c r="B218" s="15">
        <v>399976.24</v>
      </c>
      <c r="C218" s="15">
        <v>479183.1</v>
      </c>
      <c r="D218" s="15">
        <v>79206.86</v>
      </c>
    </row>
    <row r="219" spans="1:4" s="7" customFormat="1" ht="12" customHeight="1" x14ac:dyDescent="0.2">
      <c r="A219" s="13" t="s">
        <v>80</v>
      </c>
      <c r="B219" s="15">
        <v>49631.839999999997</v>
      </c>
      <c r="C219" s="15">
        <v>59156.57</v>
      </c>
      <c r="D219" s="15">
        <v>9524.73</v>
      </c>
    </row>
    <row r="220" spans="1:4" ht="12" customHeight="1" x14ac:dyDescent="0.2">
      <c r="A220" s="8" t="s">
        <v>330</v>
      </c>
      <c r="B220" s="14">
        <v>56101.56</v>
      </c>
      <c r="C220" s="14">
        <v>66395.08</v>
      </c>
      <c r="D220" s="14">
        <v>10293.52</v>
      </c>
    </row>
    <row r="221" spans="1:4" ht="12" customHeight="1" x14ac:dyDescent="0.2">
      <c r="A221" s="8" t="s">
        <v>188</v>
      </c>
      <c r="B221" s="14">
        <v>222504.29</v>
      </c>
      <c r="C221" s="14">
        <v>264078.61</v>
      </c>
      <c r="D221" s="14">
        <v>41574.32</v>
      </c>
    </row>
    <row r="222" spans="1:4" ht="12" customHeight="1" x14ac:dyDescent="0.2">
      <c r="A222" s="8" t="s">
        <v>51</v>
      </c>
      <c r="B222" s="14">
        <v>102988.5</v>
      </c>
      <c r="C222" s="14">
        <v>126436.83</v>
      </c>
      <c r="D222" s="14">
        <v>23448.33</v>
      </c>
    </row>
    <row r="223" spans="1:4" ht="12" customHeight="1" x14ac:dyDescent="0.2">
      <c r="A223" s="8" t="s">
        <v>537</v>
      </c>
      <c r="B223" s="14">
        <v>72337.33</v>
      </c>
      <c r="C223" s="14">
        <v>85634.31</v>
      </c>
      <c r="D223" s="14">
        <v>13296.98</v>
      </c>
    </row>
    <row r="224" spans="1:4" ht="12" customHeight="1" x14ac:dyDescent="0.2">
      <c r="A224" s="8" t="s">
        <v>69</v>
      </c>
      <c r="B224" s="14">
        <v>399367.94</v>
      </c>
      <c r="C224" s="14">
        <v>465765.16</v>
      </c>
      <c r="D224" s="14">
        <v>66397.22</v>
      </c>
    </row>
    <row r="225" spans="1:4" ht="12" customHeight="1" x14ac:dyDescent="0.2">
      <c r="A225" s="8" t="s">
        <v>364</v>
      </c>
      <c r="B225" s="14">
        <v>56114.04</v>
      </c>
      <c r="C225" s="14">
        <v>69898.84</v>
      </c>
      <c r="D225" s="14">
        <v>13784.8</v>
      </c>
    </row>
    <row r="226" spans="1:4" ht="12" customHeight="1" x14ac:dyDescent="0.2">
      <c r="A226" s="8" t="s">
        <v>463</v>
      </c>
      <c r="B226" s="14">
        <v>17599.900000000001</v>
      </c>
      <c r="C226" s="14">
        <v>21175.1</v>
      </c>
      <c r="D226" s="14">
        <v>3575.2</v>
      </c>
    </row>
    <row r="227" spans="1:4" ht="12" customHeight="1" x14ac:dyDescent="0.2">
      <c r="A227" s="8" t="s">
        <v>528</v>
      </c>
      <c r="B227" s="14">
        <f>99503.98+20436.08</f>
        <v>119940.06</v>
      </c>
      <c r="C227" s="14">
        <f>121089.69+27054.8</f>
        <v>148144.49</v>
      </c>
      <c r="D227" s="14">
        <f>21585.71+6618.72</f>
        <v>28204.43</v>
      </c>
    </row>
    <row r="228" spans="1:4" ht="12" customHeight="1" x14ac:dyDescent="0.2">
      <c r="A228" s="8" t="s">
        <v>317</v>
      </c>
      <c r="B228" s="14">
        <v>564741.15</v>
      </c>
      <c r="C228" s="14">
        <v>634243.88</v>
      </c>
      <c r="D228" s="14">
        <v>69502.73</v>
      </c>
    </row>
    <row r="229" spans="1:4" ht="12" customHeight="1" x14ac:dyDescent="0.2">
      <c r="A229" s="8" t="s">
        <v>520</v>
      </c>
      <c r="B229" s="14">
        <v>20371.36</v>
      </c>
      <c r="C229" s="14">
        <v>25641.94</v>
      </c>
      <c r="D229" s="14">
        <v>5270.58</v>
      </c>
    </row>
    <row r="230" spans="1:4" ht="12" customHeight="1" x14ac:dyDescent="0.2">
      <c r="A230" s="8" t="s">
        <v>692</v>
      </c>
      <c r="B230" s="14">
        <v>2738.4</v>
      </c>
      <c r="C230" s="14">
        <v>3276</v>
      </c>
      <c r="D230" s="14">
        <v>537.6</v>
      </c>
    </row>
    <row r="231" spans="1:4" ht="12" customHeight="1" x14ac:dyDescent="0.2">
      <c r="A231" s="8" t="s">
        <v>365</v>
      </c>
      <c r="B231" s="14">
        <v>39912.69</v>
      </c>
      <c r="C231" s="14">
        <v>50857.86</v>
      </c>
      <c r="D231" s="14">
        <v>10945.17</v>
      </c>
    </row>
    <row r="232" spans="1:4" ht="12" customHeight="1" x14ac:dyDescent="0.2">
      <c r="A232" s="8" t="s">
        <v>693</v>
      </c>
      <c r="B232" s="14">
        <v>9074.76</v>
      </c>
      <c r="C232" s="14">
        <v>11203.85</v>
      </c>
      <c r="D232" s="14">
        <v>2129.09</v>
      </c>
    </row>
    <row r="233" spans="1:4" ht="12" customHeight="1" x14ac:dyDescent="0.2">
      <c r="A233" s="8" t="s">
        <v>151</v>
      </c>
      <c r="B233" s="14">
        <v>697734.49</v>
      </c>
      <c r="C233" s="14">
        <v>791382.84</v>
      </c>
      <c r="D233" s="14">
        <v>93648.35</v>
      </c>
    </row>
    <row r="234" spans="1:4" ht="12" customHeight="1" x14ac:dyDescent="0.2">
      <c r="A234" s="8" t="s">
        <v>736</v>
      </c>
      <c r="B234" s="14">
        <v>5868.66</v>
      </c>
      <c r="C234" s="14">
        <v>7304.41</v>
      </c>
      <c r="D234" s="14">
        <v>1435.75</v>
      </c>
    </row>
    <row r="235" spans="1:4" ht="12" customHeight="1" x14ac:dyDescent="0.2">
      <c r="A235" s="8" t="s">
        <v>464</v>
      </c>
      <c r="B235" s="14">
        <v>88922.6</v>
      </c>
      <c r="C235" s="14">
        <v>104713</v>
      </c>
      <c r="D235" s="14">
        <v>15790.4</v>
      </c>
    </row>
    <row r="236" spans="1:4" ht="12" customHeight="1" x14ac:dyDescent="0.2">
      <c r="A236" s="8" t="s">
        <v>81</v>
      </c>
      <c r="B236" s="14">
        <v>104685.9</v>
      </c>
      <c r="C236" s="14">
        <v>129389.94</v>
      </c>
      <c r="D236" s="14">
        <v>24704.04</v>
      </c>
    </row>
    <row r="237" spans="1:4" ht="12" customHeight="1" x14ac:dyDescent="0.2">
      <c r="A237" s="8" t="s">
        <v>82</v>
      </c>
      <c r="B237" s="14">
        <v>40724.25</v>
      </c>
      <c r="C237" s="14">
        <v>49822.19</v>
      </c>
      <c r="D237" s="14">
        <v>9097.94</v>
      </c>
    </row>
    <row r="238" spans="1:4" ht="12" customHeight="1" x14ac:dyDescent="0.2">
      <c r="A238" s="8" t="s">
        <v>83</v>
      </c>
      <c r="B238" s="14">
        <v>29535.01</v>
      </c>
      <c r="C238" s="14">
        <v>33914.800000000003</v>
      </c>
      <c r="D238" s="14">
        <v>4379.79</v>
      </c>
    </row>
    <row r="239" spans="1:4" ht="12" customHeight="1" x14ac:dyDescent="0.2">
      <c r="A239" s="8" t="s">
        <v>84</v>
      </c>
      <c r="B239" s="14">
        <v>409233.21</v>
      </c>
      <c r="C239" s="14">
        <v>474919.74</v>
      </c>
      <c r="D239" s="14">
        <v>65686.53</v>
      </c>
    </row>
    <row r="240" spans="1:4" ht="12" customHeight="1" x14ac:dyDescent="0.2">
      <c r="A240" s="8" t="s">
        <v>189</v>
      </c>
      <c r="B240" s="14">
        <v>16187.59</v>
      </c>
      <c r="C240" s="14">
        <v>21234.73</v>
      </c>
      <c r="D240" s="14">
        <v>5047.1400000000003</v>
      </c>
    </row>
    <row r="241" spans="1:4" ht="12" customHeight="1" x14ac:dyDescent="0.2">
      <c r="A241" s="8" t="s">
        <v>630</v>
      </c>
      <c r="B241" s="14">
        <v>5854.68</v>
      </c>
      <c r="C241" s="14">
        <v>8324.16</v>
      </c>
      <c r="D241" s="14">
        <v>2469.48</v>
      </c>
    </row>
    <row r="242" spans="1:4" ht="12" customHeight="1" x14ac:dyDescent="0.2">
      <c r="A242" s="8" t="s">
        <v>52</v>
      </c>
      <c r="B242" s="14">
        <v>39202.769999999997</v>
      </c>
      <c r="C242" s="14">
        <v>46835.040000000001</v>
      </c>
      <c r="D242" s="14">
        <v>7632.27</v>
      </c>
    </row>
    <row r="243" spans="1:4" ht="12" customHeight="1" x14ac:dyDescent="0.2">
      <c r="A243" s="8" t="s">
        <v>694</v>
      </c>
      <c r="B243" s="14">
        <v>6789.53</v>
      </c>
      <c r="C243" s="14">
        <v>8111.47</v>
      </c>
      <c r="D243" s="14">
        <v>1321.94</v>
      </c>
    </row>
    <row r="244" spans="1:4" ht="12" customHeight="1" x14ac:dyDescent="0.2">
      <c r="A244" s="8" t="s">
        <v>737</v>
      </c>
      <c r="B244" s="14">
        <f>2223762.85+4466.96</f>
        <v>2228229.81</v>
      </c>
      <c r="C244" s="14">
        <f>2754676.49+5529.04</f>
        <v>2760205.5300000003</v>
      </c>
      <c r="D244" s="14">
        <f>530913.64+1062.08</f>
        <v>531975.72</v>
      </c>
    </row>
    <row r="245" spans="1:4" ht="12" customHeight="1" x14ac:dyDescent="0.2">
      <c r="A245" s="8" t="s">
        <v>695</v>
      </c>
      <c r="B245" s="14">
        <v>818.76</v>
      </c>
      <c r="C245" s="14">
        <v>999.65</v>
      </c>
      <c r="D245" s="14">
        <v>180.89</v>
      </c>
    </row>
    <row r="246" spans="1:4" ht="12" customHeight="1" x14ac:dyDescent="0.2">
      <c r="A246" s="8" t="s">
        <v>696</v>
      </c>
      <c r="B246" s="14">
        <v>37178.699999999997</v>
      </c>
      <c r="C246" s="14">
        <v>45573.23</v>
      </c>
      <c r="D246" s="14">
        <v>8394.5300000000007</v>
      </c>
    </row>
    <row r="247" spans="1:4" ht="12" customHeight="1" x14ac:dyDescent="0.2">
      <c r="A247" s="8" t="s">
        <v>491</v>
      </c>
      <c r="B247" s="14">
        <v>626393.87</v>
      </c>
      <c r="C247" s="14">
        <v>758320.8</v>
      </c>
      <c r="D247" s="14">
        <v>131926.93</v>
      </c>
    </row>
    <row r="248" spans="1:4" ht="12" customHeight="1" x14ac:dyDescent="0.2">
      <c r="A248" s="8" t="s">
        <v>38</v>
      </c>
      <c r="B248" s="14">
        <v>78049.2</v>
      </c>
      <c r="C248" s="14">
        <v>96047.039999999994</v>
      </c>
      <c r="D248" s="14">
        <v>17997.84</v>
      </c>
    </row>
    <row r="249" spans="1:4" ht="12" customHeight="1" x14ac:dyDescent="0.2">
      <c r="A249" s="8" t="s">
        <v>333</v>
      </c>
      <c r="B249" s="14">
        <v>472186.63</v>
      </c>
      <c r="C249" s="14">
        <v>562493.93000000005</v>
      </c>
      <c r="D249" s="14">
        <v>90307.3</v>
      </c>
    </row>
    <row r="250" spans="1:4" ht="12" customHeight="1" x14ac:dyDescent="0.2">
      <c r="A250" s="8" t="s">
        <v>738</v>
      </c>
      <c r="B250" s="14">
        <v>314714.39</v>
      </c>
      <c r="C250" s="14">
        <v>379235.77</v>
      </c>
      <c r="D250" s="14">
        <v>64521.38</v>
      </c>
    </row>
    <row r="251" spans="1:4" ht="12" customHeight="1" x14ac:dyDescent="0.2">
      <c r="A251" s="8" t="s">
        <v>739</v>
      </c>
      <c r="B251" s="14">
        <v>459419.54</v>
      </c>
      <c r="C251" s="14">
        <v>550881.76</v>
      </c>
      <c r="D251" s="14">
        <v>91462.22</v>
      </c>
    </row>
    <row r="252" spans="1:4" ht="12" customHeight="1" x14ac:dyDescent="0.2">
      <c r="A252" s="8" t="s">
        <v>697</v>
      </c>
      <c r="B252" s="14">
        <v>1054</v>
      </c>
      <c r="C252" s="14">
        <v>1422.14</v>
      </c>
      <c r="D252" s="14">
        <v>368.14</v>
      </c>
    </row>
    <row r="253" spans="1:4" ht="12" customHeight="1" x14ac:dyDescent="0.2">
      <c r="A253" s="8" t="s">
        <v>529</v>
      </c>
      <c r="B253" s="14">
        <v>281159.32</v>
      </c>
      <c r="C253" s="14">
        <v>333135.59000000003</v>
      </c>
      <c r="D253" s="14">
        <v>51976.27</v>
      </c>
    </row>
    <row r="254" spans="1:4" ht="12" customHeight="1" x14ac:dyDescent="0.2">
      <c r="A254" s="8" t="s">
        <v>190</v>
      </c>
      <c r="B254" s="14">
        <v>64592.15</v>
      </c>
      <c r="C254" s="14">
        <v>75355.88</v>
      </c>
      <c r="D254" s="14">
        <v>10763.73</v>
      </c>
    </row>
    <row r="255" spans="1:4" ht="12" customHeight="1" x14ac:dyDescent="0.2">
      <c r="A255" s="8" t="s">
        <v>718</v>
      </c>
      <c r="B255" s="14">
        <v>82500.22</v>
      </c>
      <c r="C255" s="14">
        <v>98942.06</v>
      </c>
      <c r="D255" s="14">
        <v>16441.84</v>
      </c>
    </row>
    <row r="256" spans="1:4" ht="12" customHeight="1" x14ac:dyDescent="0.2">
      <c r="A256" s="8" t="s">
        <v>366</v>
      </c>
      <c r="B256" s="14">
        <v>4105.6000000000004</v>
      </c>
      <c r="C256" s="14">
        <v>4694</v>
      </c>
      <c r="D256" s="14">
        <v>588.4</v>
      </c>
    </row>
    <row r="257" spans="1:4" ht="12" customHeight="1" x14ac:dyDescent="0.2">
      <c r="A257" s="8" t="s">
        <v>719</v>
      </c>
      <c r="B257" s="14">
        <v>122197.09</v>
      </c>
      <c r="C257" s="14">
        <v>149412.12</v>
      </c>
      <c r="D257" s="14">
        <v>27215.03</v>
      </c>
    </row>
    <row r="258" spans="1:4" ht="12" customHeight="1" x14ac:dyDescent="0.2">
      <c r="A258" s="8" t="s">
        <v>386</v>
      </c>
      <c r="B258" s="14">
        <v>39953.54</v>
      </c>
      <c r="C258" s="14">
        <v>49316.9</v>
      </c>
      <c r="D258" s="14">
        <v>9363.36</v>
      </c>
    </row>
    <row r="259" spans="1:4" ht="12" customHeight="1" x14ac:dyDescent="0.2">
      <c r="A259" s="8" t="s">
        <v>720</v>
      </c>
      <c r="B259" s="14">
        <v>37385.64</v>
      </c>
      <c r="C259" s="14">
        <v>46154.64</v>
      </c>
      <c r="D259" s="14">
        <v>8769</v>
      </c>
    </row>
    <row r="260" spans="1:4" ht="12" customHeight="1" x14ac:dyDescent="0.2">
      <c r="A260" s="8" t="s">
        <v>432</v>
      </c>
      <c r="B260" s="14">
        <v>137586.96</v>
      </c>
      <c r="C260" s="14">
        <v>164847.21</v>
      </c>
      <c r="D260" s="14">
        <v>27260.25</v>
      </c>
    </row>
    <row r="261" spans="1:4" ht="12" customHeight="1" x14ac:dyDescent="0.2">
      <c r="A261" s="8" t="s">
        <v>665</v>
      </c>
      <c r="B261" s="14">
        <v>195337.85</v>
      </c>
      <c r="C261" s="14">
        <v>232010.57</v>
      </c>
      <c r="D261" s="14">
        <v>36672.720000000001</v>
      </c>
    </row>
    <row r="262" spans="1:4" ht="12" customHeight="1" x14ac:dyDescent="0.2">
      <c r="A262" s="8" t="s">
        <v>666</v>
      </c>
      <c r="B262" s="14">
        <v>295469.62</v>
      </c>
      <c r="C262" s="14">
        <v>357394.06</v>
      </c>
      <c r="D262" s="14">
        <v>61924.44</v>
      </c>
    </row>
    <row r="263" spans="1:4" ht="12" customHeight="1" x14ac:dyDescent="0.2">
      <c r="A263" s="8" t="s">
        <v>152</v>
      </c>
      <c r="B263" s="14">
        <v>1453067.99</v>
      </c>
      <c r="C263" s="14">
        <v>1666013.93</v>
      </c>
      <c r="D263" s="14">
        <v>212945.94</v>
      </c>
    </row>
    <row r="264" spans="1:4" ht="12" customHeight="1" x14ac:dyDescent="0.2">
      <c r="A264" s="8" t="s">
        <v>631</v>
      </c>
      <c r="B264" s="14">
        <v>419406.22</v>
      </c>
      <c r="C264" s="14">
        <v>470574.84</v>
      </c>
      <c r="D264" s="14">
        <v>51168.62</v>
      </c>
    </row>
    <row r="265" spans="1:4" ht="12" customHeight="1" x14ac:dyDescent="0.2">
      <c r="A265" s="8" t="s">
        <v>532</v>
      </c>
      <c r="B265" s="14">
        <v>128346.55</v>
      </c>
      <c r="C265" s="14">
        <v>153201.59</v>
      </c>
      <c r="D265" s="14">
        <v>24855.040000000001</v>
      </c>
    </row>
    <row r="266" spans="1:4" ht="12" customHeight="1" x14ac:dyDescent="0.2">
      <c r="A266" s="8" t="s">
        <v>513</v>
      </c>
      <c r="B266" s="14">
        <v>49493.68</v>
      </c>
      <c r="C266" s="14">
        <v>60620.28</v>
      </c>
      <c r="D266" s="14">
        <v>11126.6</v>
      </c>
    </row>
    <row r="267" spans="1:4" ht="12" customHeight="1" x14ac:dyDescent="0.2">
      <c r="A267" s="8" t="s">
        <v>538</v>
      </c>
      <c r="B267" s="14">
        <v>58917.11</v>
      </c>
      <c r="C267" s="14">
        <v>70327.58</v>
      </c>
      <c r="D267" s="14">
        <v>11410.47</v>
      </c>
    </row>
    <row r="268" spans="1:4" ht="12" customHeight="1" x14ac:dyDescent="0.2">
      <c r="A268" s="8" t="s">
        <v>387</v>
      </c>
      <c r="B268" s="14">
        <v>119962.41</v>
      </c>
      <c r="C268" s="14">
        <v>154741.64000000001</v>
      </c>
      <c r="D268" s="14">
        <v>34779.230000000003</v>
      </c>
    </row>
    <row r="269" spans="1:4" ht="12" customHeight="1" x14ac:dyDescent="0.2">
      <c r="A269" s="8" t="s">
        <v>533</v>
      </c>
      <c r="B269" s="14">
        <v>134618.51999999999</v>
      </c>
      <c r="C269" s="14">
        <v>166226.82</v>
      </c>
      <c r="D269" s="14">
        <v>31608.3</v>
      </c>
    </row>
    <row r="270" spans="1:4" ht="12" customHeight="1" x14ac:dyDescent="0.2">
      <c r="A270" s="8" t="s">
        <v>721</v>
      </c>
      <c r="B270" s="14">
        <v>33132.660000000003</v>
      </c>
      <c r="C270" s="14">
        <v>40771.120000000003</v>
      </c>
      <c r="D270" s="14">
        <v>7638.46</v>
      </c>
    </row>
    <row r="271" spans="1:4" ht="12" customHeight="1" x14ac:dyDescent="0.2">
      <c r="A271" s="8" t="s">
        <v>722</v>
      </c>
      <c r="B271" s="14">
        <v>71163.08</v>
      </c>
      <c r="C271" s="14">
        <v>85388.98</v>
      </c>
      <c r="D271" s="14">
        <v>14225.9</v>
      </c>
    </row>
    <row r="272" spans="1:4" ht="12" customHeight="1" x14ac:dyDescent="0.2">
      <c r="A272" s="8" t="s">
        <v>723</v>
      </c>
      <c r="B272" s="14">
        <v>84447</v>
      </c>
      <c r="C272" s="14">
        <v>101394.04</v>
      </c>
      <c r="D272" s="14">
        <v>16947.04</v>
      </c>
    </row>
    <row r="273" spans="1:4" ht="12" customHeight="1" x14ac:dyDescent="0.2">
      <c r="A273" s="8" t="s">
        <v>724</v>
      </c>
      <c r="B273" s="14">
        <v>36028.25</v>
      </c>
      <c r="C273" s="14">
        <v>43023.199999999997</v>
      </c>
      <c r="D273" s="14">
        <v>6994.95</v>
      </c>
    </row>
    <row r="274" spans="1:4" ht="12" customHeight="1" x14ac:dyDescent="0.2">
      <c r="A274" s="8" t="s">
        <v>70</v>
      </c>
      <c r="B274" s="14">
        <v>1347713.22</v>
      </c>
      <c r="C274" s="14">
        <v>1583679.56</v>
      </c>
      <c r="D274" s="14">
        <v>235966.34</v>
      </c>
    </row>
    <row r="275" spans="1:4" ht="12" customHeight="1" x14ac:dyDescent="0.2">
      <c r="A275" s="8" t="s">
        <v>202</v>
      </c>
      <c r="B275" s="14">
        <v>38411.58</v>
      </c>
      <c r="C275" s="14">
        <v>46014.65</v>
      </c>
      <c r="D275" s="14">
        <v>7603.07</v>
      </c>
    </row>
    <row r="276" spans="1:4" ht="12" customHeight="1" x14ac:dyDescent="0.2">
      <c r="A276" s="8" t="s">
        <v>367</v>
      </c>
      <c r="B276" s="14">
        <v>8511.1200000000008</v>
      </c>
      <c r="C276" s="14">
        <v>11085.52</v>
      </c>
      <c r="D276" s="14">
        <v>2574.4</v>
      </c>
    </row>
    <row r="277" spans="1:4" ht="12" customHeight="1" x14ac:dyDescent="0.2">
      <c r="A277" s="8" t="s">
        <v>592</v>
      </c>
      <c r="B277" s="14">
        <v>178859.11</v>
      </c>
      <c r="C277" s="14">
        <v>226058.52</v>
      </c>
      <c r="D277" s="14">
        <v>47199.41</v>
      </c>
    </row>
    <row r="278" spans="1:4" ht="12" customHeight="1" x14ac:dyDescent="0.2">
      <c r="A278" s="8" t="s">
        <v>249</v>
      </c>
      <c r="B278" s="14">
        <v>17741.2</v>
      </c>
      <c r="C278" s="14">
        <v>22470.94</v>
      </c>
      <c r="D278" s="14">
        <v>4729.74</v>
      </c>
    </row>
    <row r="279" spans="1:4" ht="12" customHeight="1" x14ac:dyDescent="0.2">
      <c r="A279" s="8" t="s">
        <v>85</v>
      </c>
      <c r="B279" s="14">
        <v>1544.64</v>
      </c>
      <c r="C279" s="14">
        <v>1943.46</v>
      </c>
      <c r="D279" s="14">
        <v>398.82</v>
      </c>
    </row>
    <row r="280" spans="1:4" ht="12" customHeight="1" x14ac:dyDescent="0.2">
      <c r="A280" s="8" t="s">
        <v>587</v>
      </c>
      <c r="B280" s="14">
        <v>332683.98</v>
      </c>
      <c r="C280" s="14">
        <v>394162.79</v>
      </c>
      <c r="D280" s="14">
        <v>61478.81</v>
      </c>
    </row>
    <row r="281" spans="1:4" ht="12" customHeight="1" x14ac:dyDescent="0.2">
      <c r="A281" s="8" t="s">
        <v>599</v>
      </c>
      <c r="B281" s="14">
        <v>38194.92</v>
      </c>
      <c r="C281" s="14">
        <v>46451.6</v>
      </c>
      <c r="D281" s="14">
        <v>8256.68</v>
      </c>
    </row>
    <row r="282" spans="1:4" ht="12" customHeight="1" x14ac:dyDescent="0.2">
      <c r="A282" s="8" t="s">
        <v>485</v>
      </c>
      <c r="B282" s="14">
        <v>12864.36</v>
      </c>
      <c r="C282" s="14">
        <v>15723.95</v>
      </c>
      <c r="D282" s="14">
        <v>2859.59</v>
      </c>
    </row>
    <row r="283" spans="1:4" ht="12" customHeight="1" x14ac:dyDescent="0.2">
      <c r="A283" s="8" t="s">
        <v>698</v>
      </c>
      <c r="B283" s="14">
        <v>55562.34</v>
      </c>
      <c r="C283" s="14">
        <v>68676.34</v>
      </c>
      <c r="D283" s="14">
        <v>13114</v>
      </c>
    </row>
    <row r="284" spans="1:4" ht="12" customHeight="1" x14ac:dyDescent="0.2">
      <c r="A284" s="8" t="s">
        <v>465</v>
      </c>
      <c r="B284" s="14">
        <v>19616.53</v>
      </c>
      <c r="C284" s="14">
        <v>25109.85</v>
      </c>
      <c r="D284" s="14">
        <v>5493.32</v>
      </c>
    </row>
    <row r="285" spans="1:4" ht="12" customHeight="1" x14ac:dyDescent="0.2">
      <c r="A285" s="8" t="s">
        <v>466</v>
      </c>
      <c r="B285" s="14">
        <v>75397.91</v>
      </c>
      <c r="C285" s="14">
        <v>94716.64</v>
      </c>
      <c r="D285" s="14">
        <v>19318.73</v>
      </c>
    </row>
    <row r="286" spans="1:4" ht="12" customHeight="1" x14ac:dyDescent="0.2">
      <c r="A286" s="8" t="s">
        <v>605</v>
      </c>
      <c r="B286" s="14">
        <v>32527.79</v>
      </c>
      <c r="C286" s="14">
        <v>40942.17</v>
      </c>
      <c r="D286" s="14">
        <v>8414.3799999999992</v>
      </c>
    </row>
    <row r="287" spans="1:4" ht="12" customHeight="1" x14ac:dyDescent="0.2">
      <c r="A287" s="8" t="s">
        <v>606</v>
      </c>
      <c r="B287" s="14">
        <v>174036.67</v>
      </c>
      <c r="C287" s="14">
        <v>213058.6</v>
      </c>
      <c r="D287" s="14">
        <v>39021.93</v>
      </c>
    </row>
    <row r="288" spans="1:4" ht="12" customHeight="1" x14ac:dyDescent="0.2">
      <c r="A288" s="8" t="s">
        <v>539</v>
      </c>
      <c r="B288" s="14">
        <v>44871.02</v>
      </c>
      <c r="C288" s="14">
        <v>53080.1</v>
      </c>
      <c r="D288" s="14">
        <v>8209.08</v>
      </c>
    </row>
    <row r="289" spans="1:4" ht="12" customHeight="1" x14ac:dyDescent="0.2">
      <c r="A289" s="8" t="s">
        <v>667</v>
      </c>
      <c r="B289" s="14">
        <v>424819.32</v>
      </c>
      <c r="C289" s="14">
        <v>504292.27</v>
      </c>
      <c r="D289" s="14">
        <v>79472.95</v>
      </c>
    </row>
    <row r="290" spans="1:4" ht="12" customHeight="1" x14ac:dyDescent="0.2">
      <c r="A290" s="8" t="s">
        <v>534</v>
      </c>
      <c r="B290" s="14">
        <v>316389.87</v>
      </c>
      <c r="C290" s="14">
        <v>382324.42</v>
      </c>
      <c r="D290" s="14">
        <v>65934.55</v>
      </c>
    </row>
    <row r="291" spans="1:4" ht="12" customHeight="1" x14ac:dyDescent="0.2">
      <c r="A291" s="8" t="s">
        <v>514</v>
      </c>
      <c r="B291" s="14">
        <v>308967.89</v>
      </c>
      <c r="C291" s="14">
        <v>357673.27</v>
      </c>
      <c r="D291" s="14">
        <v>48705.38</v>
      </c>
    </row>
    <row r="292" spans="1:4" ht="12" customHeight="1" x14ac:dyDescent="0.2">
      <c r="A292" s="8" t="s">
        <v>515</v>
      </c>
      <c r="B292" s="14">
        <v>70066.33</v>
      </c>
      <c r="C292" s="14">
        <v>79977.19</v>
      </c>
      <c r="D292" s="14">
        <v>9910.86</v>
      </c>
    </row>
    <row r="293" spans="1:4" ht="12" customHeight="1" x14ac:dyDescent="0.2">
      <c r="A293" s="8" t="s">
        <v>516</v>
      </c>
      <c r="B293" s="14">
        <v>52492.74</v>
      </c>
      <c r="C293" s="14">
        <v>59878.01</v>
      </c>
      <c r="D293" s="14">
        <v>7385.27</v>
      </c>
    </row>
    <row r="294" spans="1:4" ht="12" customHeight="1" x14ac:dyDescent="0.2">
      <c r="A294" s="8" t="s">
        <v>368</v>
      </c>
      <c r="B294" s="14">
        <v>26744.59</v>
      </c>
      <c r="C294" s="14">
        <v>34381</v>
      </c>
      <c r="D294" s="14">
        <v>7636.41</v>
      </c>
    </row>
    <row r="295" spans="1:4" ht="12" customHeight="1" x14ac:dyDescent="0.2">
      <c r="A295" s="8" t="s">
        <v>369</v>
      </c>
      <c r="B295" s="14">
        <v>46541.34</v>
      </c>
      <c r="C295" s="14">
        <v>61043</v>
      </c>
      <c r="D295" s="14">
        <v>14501.66</v>
      </c>
    </row>
    <row r="296" spans="1:4" ht="12" customHeight="1" x14ac:dyDescent="0.2">
      <c r="A296" s="8" t="s">
        <v>318</v>
      </c>
      <c r="B296" s="14">
        <v>93614.04</v>
      </c>
      <c r="C296" s="14">
        <v>100046.62</v>
      </c>
      <c r="D296" s="14">
        <v>6432.58</v>
      </c>
    </row>
    <row r="297" spans="1:4" ht="12" customHeight="1" x14ac:dyDescent="0.2">
      <c r="A297" s="8" t="s">
        <v>467</v>
      </c>
      <c r="B297" s="14">
        <v>41565.919999999998</v>
      </c>
      <c r="C297" s="14">
        <v>51707.08</v>
      </c>
      <c r="D297" s="14">
        <v>10141.16</v>
      </c>
    </row>
    <row r="298" spans="1:4" ht="12" customHeight="1" x14ac:dyDescent="0.2">
      <c r="A298" s="8" t="s">
        <v>53</v>
      </c>
      <c r="B298" s="14">
        <v>791589.05</v>
      </c>
      <c r="C298" s="14">
        <v>950277.69</v>
      </c>
      <c r="D298" s="14">
        <v>158688.64000000001</v>
      </c>
    </row>
    <row r="299" spans="1:4" ht="12" customHeight="1" x14ac:dyDescent="0.2">
      <c r="A299" s="8" t="s">
        <v>119</v>
      </c>
      <c r="B299" s="14">
        <v>25599.119999999999</v>
      </c>
      <c r="C299" s="14">
        <v>31471.439999999999</v>
      </c>
      <c r="D299" s="14">
        <v>5872.32</v>
      </c>
    </row>
    <row r="300" spans="1:4" ht="12" customHeight="1" x14ac:dyDescent="0.2">
      <c r="A300" s="8" t="s">
        <v>191</v>
      </c>
      <c r="B300" s="14">
        <v>63768</v>
      </c>
      <c r="C300" s="14">
        <v>70969.8</v>
      </c>
      <c r="D300" s="14">
        <v>7201.8</v>
      </c>
    </row>
    <row r="301" spans="1:4" ht="12" customHeight="1" x14ac:dyDescent="0.2">
      <c r="A301" s="8" t="s">
        <v>600</v>
      </c>
      <c r="B301" s="14">
        <v>11469.79</v>
      </c>
      <c r="C301" s="14">
        <v>13754.43</v>
      </c>
      <c r="D301" s="14">
        <v>2284.64</v>
      </c>
    </row>
    <row r="302" spans="1:4" ht="12" customHeight="1" x14ac:dyDescent="0.2">
      <c r="A302" s="8" t="s">
        <v>601</v>
      </c>
      <c r="B302" s="14">
        <v>6546.2</v>
      </c>
      <c r="C302" s="14">
        <v>8053.84</v>
      </c>
      <c r="D302" s="14">
        <v>1507.64</v>
      </c>
    </row>
    <row r="303" spans="1:4" ht="12" customHeight="1" x14ac:dyDescent="0.2">
      <c r="A303" s="8" t="s">
        <v>602</v>
      </c>
      <c r="B303" s="14">
        <v>6251.18</v>
      </c>
      <c r="C303" s="14">
        <v>7327.86</v>
      </c>
      <c r="D303" s="14">
        <v>1076.68</v>
      </c>
    </row>
    <row r="304" spans="1:4" ht="12" customHeight="1" x14ac:dyDescent="0.2">
      <c r="A304" s="8" t="s">
        <v>740</v>
      </c>
      <c r="B304" s="14">
        <v>4304.07</v>
      </c>
      <c r="C304" s="14">
        <v>5217.1499999999996</v>
      </c>
      <c r="D304" s="14">
        <v>913.08</v>
      </c>
    </row>
    <row r="305" spans="1:4" ht="12" customHeight="1" x14ac:dyDescent="0.2">
      <c r="A305" s="8" t="s">
        <v>192</v>
      </c>
      <c r="B305" s="14">
        <v>131215.53</v>
      </c>
      <c r="C305" s="14">
        <v>160976.01999999999</v>
      </c>
      <c r="D305" s="14">
        <v>29760.49</v>
      </c>
    </row>
    <row r="306" spans="1:4" ht="12" customHeight="1" x14ac:dyDescent="0.2">
      <c r="A306" s="8" t="s">
        <v>193</v>
      </c>
      <c r="B306" s="14">
        <v>11001.36</v>
      </c>
      <c r="C306" s="14">
        <v>13400.48</v>
      </c>
      <c r="D306" s="14">
        <v>2399.12</v>
      </c>
    </row>
    <row r="307" spans="1:4" ht="12" customHeight="1" x14ac:dyDescent="0.2">
      <c r="A307" s="8" t="s">
        <v>334</v>
      </c>
      <c r="B307" s="14">
        <v>455633.23</v>
      </c>
      <c r="C307" s="14">
        <v>539645.65</v>
      </c>
      <c r="D307" s="14">
        <v>84012.42</v>
      </c>
    </row>
    <row r="308" spans="1:4" s="7" customFormat="1" ht="12" customHeight="1" x14ac:dyDescent="0.2">
      <c r="A308" s="13" t="s">
        <v>725</v>
      </c>
      <c r="B308" s="15">
        <v>500798.64</v>
      </c>
      <c r="C308" s="15">
        <v>615224.56000000006</v>
      </c>
      <c r="D308" s="15">
        <v>114425.92</v>
      </c>
    </row>
    <row r="309" spans="1:4" s="7" customFormat="1" ht="12" customHeight="1" x14ac:dyDescent="0.2">
      <c r="A309" s="13" t="s">
        <v>492</v>
      </c>
      <c r="B309" s="15">
        <v>50347.38</v>
      </c>
      <c r="C309" s="15">
        <v>61276.4</v>
      </c>
      <c r="D309" s="15">
        <v>10929.02</v>
      </c>
    </row>
    <row r="310" spans="1:4" ht="12" customHeight="1" x14ac:dyDescent="0.2">
      <c r="A310" s="8" t="s">
        <v>54</v>
      </c>
      <c r="B310" s="14">
        <v>322435.28000000003</v>
      </c>
      <c r="C310" s="14">
        <v>382669.44</v>
      </c>
      <c r="D310" s="14">
        <v>60234.16</v>
      </c>
    </row>
    <row r="311" spans="1:4" ht="12" customHeight="1" x14ac:dyDescent="0.2">
      <c r="A311" s="8" t="s">
        <v>468</v>
      </c>
      <c r="B311" s="14">
        <v>85536.68</v>
      </c>
      <c r="C311" s="14">
        <v>102236.9</v>
      </c>
      <c r="D311" s="14">
        <v>16700.22</v>
      </c>
    </row>
    <row r="312" spans="1:4" ht="12" customHeight="1" x14ac:dyDescent="0.2">
      <c r="A312" s="8" t="s">
        <v>603</v>
      </c>
      <c r="B312" s="14">
        <v>14094.58</v>
      </c>
      <c r="C312" s="14">
        <v>17335.47</v>
      </c>
      <c r="D312" s="14">
        <v>3240.89</v>
      </c>
    </row>
    <row r="313" spans="1:4" ht="12" customHeight="1" x14ac:dyDescent="0.2">
      <c r="A313" s="8" t="s">
        <v>604</v>
      </c>
      <c r="B313" s="14">
        <v>100802.07</v>
      </c>
      <c r="C313" s="14">
        <v>123022.5</v>
      </c>
      <c r="D313" s="14">
        <v>22220.43</v>
      </c>
    </row>
    <row r="314" spans="1:4" ht="12" customHeight="1" x14ac:dyDescent="0.2">
      <c r="A314" s="8" t="s">
        <v>326</v>
      </c>
      <c r="B314" s="14">
        <v>42593.95</v>
      </c>
      <c r="C314" s="14">
        <v>51753</v>
      </c>
      <c r="D314" s="14">
        <v>9159.0499999999993</v>
      </c>
    </row>
    <row r="315" spans="1:4" ht="12" customHeight="1" x14ac:dyDescent="0.2">
      <c r="A315" s="8" t="s">
        <v>335</v>
      </c>
      <c r="B315" s="14">
        <v>96434.19</v>
      </c>
      <c r="C315" s="14">
        <v>119479.43</v>
      </c>
      <c r="D315" s="14">
        <v>23045.24</v>
      </c>
    </row>
    <row r="316" spans="1:4" ht="12" customHeight="1" x14ac:dyDescent="0.2">
      <c r="A316" s="8" t="s">
        <v>540</v>
      </c>
      <c r="B316" s="14">
        <v>49068.73</v>
      </c>
      <c r="C316" s="14">
        <v>60675.78</v>
      </c>
      <c r="D316" s="14">
        <v>11607.05</v>
      </c>
    </row>
    <row r="317" spans="1:4" ht="12" customHeight="1" x14ac:dyDescent="0.2">
      <c r="A317" s="8" t="s">
        <v>541</v>
      </c>
      <c r="B317" s="14">
        <v>85171.45</v>
      </c>
      <c r="C317" s="14">
        <v>104204.4</v>
      </c>
      <c r="D317" s="14">
        <v>19032.95</v>
      </c>
    </row>
    <row r="318" spans="1:4" ht="12" customHeight="1" x14ac:dyDescent="0.2">
      <c r="A318" s="8" t="s">
        <v>71</v>
      </c>
      <c r="B318" s="14">
        <v>48267.42</v>
      </c>
      <c r="C318" s="14">
        <v>60068.25</v>
      </c>
      <c r="D318" s="14">
        <v>11800.83</v>
      </c>
    </row>
    <row r="319" spans="1:4" ht="12" customHeight="1" x14ac:dyDescent="0.2">
      <c r="A319" s="8" t="s">
        <v>24</v>
      </c>
      <c r="B319" s="14">
        <v>5093.6400000000003</v>
      </c>
      <c r="C319" s="14">
        <v>6034.2</v>
      </c>
      <c r="D319" s="14">
        <v>940.56</v>
      </c>
    </row>
    <row r="320" spans="1:4" ht="12" customHeight="1" x14ac:dyDescent="0.2">
      <c r="A320" s="8" t="s">
        <v>699</v>
      </c>
      <c r="B320" s="14">
        <v>3384.84</v>
      </c>
      <c r="C320" s="14">
        <v>4182.3599999999997</v>
      </c>
      <c r="D320" s="14">
        <v>797.52</v>
      </c>
    </row>
    <row r="321" spans="1:4" ht="12" customHeight="1" x14ac:dyDescent="0.2">
      <c r="A321" s="8" t="s">
        <v>433</v>
      </c>
      <c r="B321" s="14">
        <v>297840.67</v>
      </c>
      <c r="C321" s="14">
        <v>356445.7</v>
      </c>
      <c r="D321" s="14">
        <v>58605.03</v>
      </c>
    </row>
    <row r="322" spans="1:4" ht="12" customHeight="1" x14ac:dyDescent="0.2">
      <c r="A322" s="8" t="s">
        <v>434</v>
      </c>
      <c r="B322" s="14">
        <v>412384.94</v>
      </c>
      <c r="C322" s="14">
        <v>487612.62</v>
      </c>
      <c r="D322" s="14">
        <v>75227.679999999993</v>
      </c>
    </row>
    <row r="323" spans="1:4" ht="12" customHeight="1" x14ac:dyDescent="0.2">
      <c r="A323" s="8" t="s">
        <v>435</v>
      </c>
      <c r="B323" s="14">
        <v>399940.7</v>
      </c>
      <c r="C323" s="14">
        <v>473575.6</v>
      </c>
      <c r="D323" s="14">
        <v>73634.899999999994</v>
      </c>
    </row>
    <row r="324" spans="1:4" ht="12" customHeight="1" x14ac:dyDescent="0.2">
      <c r="A324" s="8" t="s">
        <v>436</v>
      </c>
      <c r="B324" s="14">
        <v>750810.46</v>
      </c>
      <c r="C324" s="14">
        <v>887682.7</v>
      </c>
      <c r="D324" s="14">
        <v>136872.24</v>
      </c>
    </row>
    <row r="325" spans="1:4" ht="12" customHeight="1" x14ac:dyDescent="0.2">
      <c r="A325" s="8" t="s">
        <v>250</v>
      </c>
      <c r="B325" s="14">
        <f>129437.64+35226.86</f>
        <v>164664.5</v>
      </c>
      <c r="C325" s="14">
        <f>150138.81+43702.1</f>
        <v>193840.91</v>
      </c>
      <c r="D325" s="14">
        <f>20701.17+8475.24</f>
        <v>29176.409999999996</v>
      </c>
    </row>
    <row r="326" spans="1:4" ht="12" customHeight="1" x14ac:dyDescent="0.2">
      <c r="A326" s="8" t="s">
        <v>251</v>
      </c>
      <c r="B326" s="14">
        <v>193772.93</v>
      </c>
      <c r="C326" s="14">
        <v>240352.4</v>
      </c>
      <c r="D326" s="14">
        <v>46579.47</v>
      </c>
    </row>
    <row r="327" spans="1:4" ht="12" customHeight="1" x14ac:dyDescent="0.2">
      <c r="A327" s="8" t="s">
        <v>668</v>
      </c>
      <c r="B327" s="14">
        <v>98557.03</v>
      </c>
      <c r="C327" s="14">
        <v>117826.77</v>
      </c>
      <c r="D327" s="14">
        <v>19269.740000000002</v>
      </c>
    </row>
    <row r="328" spans="1:4" ht="12" customHeight="1" x14ac:dyDescent="0.2">
      <c r="A328" s="8" t="s">
        <v>700</v>
      </c>
      <c r="B328" s="14">
        <v>45463.81</v>
      </c>
      <c r="C328" s="14">
        <v>55024.32</v>
      </c>
      <c r="D328" s="14">
        <v>9560.51</v>
      </c>
    </row>
    <row r="329" spans="1:4" ht="12" customHeight="1" x14ac:dyDescent="0.2">
      <c r="A329" s="8" t="s">
        <v>336</v>
      </c>
      <c r="B329" s="14">
        <v>266787.46999999997</v>
      </c>
      <c r="C329" s="14">
        <v>315185.65999999997</v>
      </c>
      <c r="D329" s="14">
        <v>48398.19</v>
      </c>
    </row>
    <row r="330" spans="1:4" ht="12" customHeight="1" x14ac:dyDescent="0.2">
      <c r="A330" s="8" t="s">
        <v>17</v>
      </c>
      <c r="B330" s="14">
        <v>72979.86</v>
      </c>
      <c r="C330" s="14">
        <v>88404.160000000003</v>
      </c>
      <c r="D330" s="14">
        <v>15424.3</v>
      </c>
    </row>
    <row r="331" spans="1:4" ht="12" customHeight="1" x14ac:dyDescent="0.2">
      <c r="A331" s="8" t="s">
        <v>726</v>
      </c>
      <c r="B331" s="14">
        <v>17250.07</v>
      </c>
      <c r="C331" s="14">
        <v>20945.61</v>
      </c>
      <c r="D331" s="14">
        <v>3695.54</v>
      </c>
    </row>
    <row r="332" spans="1:4" ht="12" customHeight="1" x14ac:dyDescent="0.2">
      <c r="A332" s="8" t="s">
        <v>689</v>
      </c>
      <c r="B332" s="14">
        <v>24404.51</v>
      </c>
      <c r="C332" s="14">
        <v>30023.26</v>
      </c>
      <c r="D332" s="14">
        <v>5618.75</v>
      </c>
    </row>
    <row r="333" spans="1:4" ht="12" customHeight="1" x14ac:dyDescent="0.2">
      <c r="A333" s="8" t="s">
        <v>319</v>
      </c>
      <c r="B333" s="14">
        <v>72283.740000000005</v>
      </c>
      <c r="C333" s="14">
        <v>87155.51</v>
      </c>
      <c r="D333" s="14">
        <v>14871.77</v>
      </c>
    </row>
    <row r="334" spans="1:4" ht="12" customHeight="1" x14ac:dyDescent="0.2">
      <c r="A334" s="8" t="s">
        <v>86</v>
      </c>
      <c r="B334" s="14">
        <v>14810.74</v>
      </c>
      <c r="C334" s="14">
        <v>17703.099999999999</v>
      </c>
      <c r="D334" s="14">
        <v>2892.36</v>
      </c>
    </row>
    <row r="335" spans="1:4" ht="12" customHeight="1" x14ac:dyDescent="0.2">
      <c r="A335" s="8" t="s">
        <v>469</v>
      </c>
      <c r="B335" s="14">
        <v>311542.46000000002</v>
      </c>
      <c r="C335" s="14">
        <v>395685.09</v>
      </c>
      <c r="D335" s="14">
        <v>84142.63</v>
      </c>
    </row>
    <row r="336" spans="1:4" ht="12" customHeight="1" x14ac:dyDescent="0.2">
      <c r="A336" s="8" t="s">
        <v>220</v>
      </c>
      <c r="B336" s="14">
        <v>29298.19</v>
      </c>
      <c r="C336" s="14">
        <v>36538.9</v>
      </c>
      <c r="D336" s="14">
        <v>7240.71</v>
      </c>
    </row>
    <row r="337" spans="1:4" ht="12" customHeight="1" x14ac:dyDescent="0.2">
      <c r="A337" s="8" t="s">
        <v>221</v>
      </c>
      <c r="B337" s="14">
        <v>4520.58</v>
      </c>
      <c r="C337" s="14">
        <v>5565.5</v>
      </c>
      <c r="D337" s="14">
        <v>1044.92</v>
      </c>
    </row>
    <row r="338" spans="1:4" ht="12" customHeight="1" x14ac:dyDescent="0.2">
      <c r="A338" s="8" t="s">
        <v>222</v>
      </c>
      <c r="B338" s="14">
        <v>3255.9</v>
      </c>
      <c r="C338" s="14">
        <v>4077.15</v>
      </c>
      <c r="D338" s="14">
        <v>821.25</v>
      </c>
    </row>
    <row r="339" spans="1:4" ht="12" customHeight="1" x14ac:dyDescent="0.2">
      <c r="A339" s="8" t="s">
        <v>223</v>
      </c>
      <c r="B339" s="14">
        <v>5702.68</v>
      </c>
      <c r="C339" s="14">
        <v>7022.76</v>
      </c>
      <c r="D339" s="14">
        <v>1320.08</v>
      </c>
    </row>
    <row r="340" spans="1:4" ht="12" customHeight="1" x14ac:dyDescent="0.2">
      <c r="A340" s="8" t="s">
        <v>584</v>
      </c>
      <c r="B340" s="14">
        <v>616395.43999999994</v>
      </c>
      <c r="C340" s="14">
        <v>761466.07</v>
      </c>
      <c r="D340" s="14">
        <v>145070.63</v>
      </c>
    </row>
    <row r="341" spans="1:4" ht="12" customHeight="1" x14ac:dyDescent="0.2">
      <c r="A341" s="8" t="s">
        <v>204</v>
      </c>
      <c r="B341" s="14">
        <v>54648.26</v>
      </c>
      <c r="C341" s="14">
        <v>71200.11</v>
      </c>
      <c r="D341" s="14">
        <v>16551.849999999999</v>
      </c>
    </row>
    <row r="342" spans="1:4" ht="12" customHeight="1" x14ac:dyDescent="0.2">
      <c r="A342" s="8" t="s">
        <v>701</v>
      </c>
      <c r="B342" s="14">
        <v>16467.39</v>
      </c>
      <c r="C342" s="14">
        <v>20432.57</v>
      </c>
      <c r="D342" s="14">
        <v>3965.18</v>
      </c>
    </row>
    <row r="343" spans="1:4" ht="12" customHeight="1" x14ac:dyDescent="0.2">
      <c r="A343" s="8" t="s">
        <v>702</v>
      </c>
      <c r="B343" s="14">
        <v>14640.2</v>
      </c>
      <c r="C343" s="14">
        <v>17545</v>
      </c>
      <c r="D343" s="14">
        <v>2904.8</v>
      </c>
    </row>
    <row r="344" spans="1:4" ht="12" customHeight="1" x14ac:dyDescent="0.2">
      <c r="A344" s="8" t="s">
        <v>120</v>
      </c>
      <c r="B344" s="14">
        <v>109398.05</v>
      </c>
      <c r="C344" s="14">
        <v>135594.72</v>
      </c>
      <c r="D344" s="14">
        <v>26196.67</v>
      </c>
    </row>
    <row r="345" spans="1:4" ht="12" customHeight="1" x14ac:dyDescent="0.2">
      <c r="A345" s="8" t="s">
        <v>121</v>
      </c>
      <c r="B345" s="14">
        <v>90208.26</v>
      </c>
      <c r="C345" s="14">
        <v>111144.93</v>
      </c>
      <c r="D345" s="14">
        <v>20936.669999999998</v>
      </c>
    </row>
    <row r="346" spans="1:4" ht="12" customHeight="1" x14ac:dyDescent="0.2">
      <c r="A346" s="8" t="s">
        <v>703</v>
      </c>
      <c r="B346" s="14">
        <v>16694.95</v>
      </c>
      <c r="C346" s="14">
        <v>21441.82</v>
      </c>
      <c r="D346" s="14">
        <v>4746.87</v>
      </c>
    </row>
    <row r="347" spans="1:4" ht="12" customHeight="1" x14ac:dyDescent="0.2">
      <c r="A347" s="8" t="s">
        <v>655</v>
      </c>
      <c r="B347" s="14">
        <v>316371.11</v>
      </c>
      <c r="C347" s="14">
        <v>379307.66</v>
      </c>
      <c r="D347" s="14">
        <v>62936.55</v>
      </c>
    </row>
    <row r="348" spans="1:4" ht="12" customHeight="1" x14ac:dyDescent="0.2">
      <c r="A348" s="8" t="s">
        <v>656</v>
      </c>
      <c r="B348" s="14">
        <v>142487.19</v>
      </c>
      <c r="C348" s="14">
        <v>170822.68</v>
      </c>
      <c r="D348" s="14">
        <v>28335.49</v>
      </c>
    </row>
    <row r="349" spans="1:4" ht="12" customHeight="1" x14ac:dyDescent="0.2">
      <c r="A349" s="8" t="s">
        <v>657</v>
      </c>
      <c r="B349" s="14">
        <v>105149.53</v>
      </c>
      <c r="C349" s="14">
        <v>125509</v>
      </c>
      <c r="D349" s="14">
        <v>20359.47</v>
      </c>
    </row>
    <row r="350" spans="1:4" ht="12" customHeight="1" x14ac:dyDescent="0.2">
      <c r="A350" s="8" t="s">
        <v>588</v>
      </c>
      <c r="B350" s="14">
        <v>366396.66</v>
      </c>
      <c r="C350" s="14">
        <v>437960.26</v>
      </c>
      <c r="D350" s="14">
        <v>71563.600000000006</v>
      </c>
    </row>
    <row r="351" spans="1:4" ht="12" customHeight="1" x14ac:dyDescent="0.2">
      <c r="A351" s="8" t="s">
        <v>439</v>
      </c>
      <c r="B351" s="14">
        <v>525797.93000000005</v>
      </c>
      <c r="C351" s="14">
        <v>618287.06000000006</v>
      </c>
      <c r="D351" s="14">
        <v>92489.13</v>
      </c>
    </row>
    <row r="352" spans="1:4" ht="12" customHeight="1" x14ac:dyDescent="0.2">
      <c r="A352" s="8" t="s">
        <v>440</v>
      </c>
      <c r="B352" s="14">
        <v>294171.53999999998</v>
      </c>
      <c r="C352" s="14">
        <v>346104.13</v>
      </c>
      <c r="D352" s="14">
        <v>51932.59</v>
      </c>
    </row>
    <row r="353" spans="1:4" ht="12" customHeight="1" x14ac:dyDescent="0.2">
      <c r="A353" s="8" t="s">
        <v>441</v>
      </c>
      <c r="B353" s="14">
        <v>83810.880000000005</v>
      </c>
      <c r="C353" s="14">
        <v>98228.34</v>
      </c>
      <c r="D353" s="14">
        <v>14417.46</v>
      </c>
    </row>
    <row r="354" spans="1:4" ht="12" customHeight="1" x14ac:dyDescent="0.2">
      <c r="A354" s="8" t="s">
        <v>442</v>
      </c>
      <c r="B354" s="14">
        <v>67050.97</v>
      </c>
      <c r="C354" s="14">
        <v>79240.259999999995</v>
      </c>
      <c r="D354" s="14">
        <v>12189.29</v>
      </c>
    </row>
    <row r="355" spans="1:4" ht="12" customHeight="1" x14ac:dyDescent="0.2">
      <c r="A355" s="8" t="s">
        <v>0</v>
      </c>
      <c r="B355" s="14">
        <v>190094.97</v>
      </c>
      <c r="C355" s="14">
        <v>224996.68</v>
      </c>
      <c r="D355" s="14">
        <v>34901.71</v>
      </c>
    </row>
    <row r="356" spans="1:4" ht="12" customHeight="1" x14ac:dyDescent="0.2">
      <c r="A356" s="8" t="s">
        <v>443</v>
      </c>
      <c r="B356" s="14">
        <v>256204.98</v>
      </c>
      <c r="C356" s="14">
        <v>305598.59999999998</v>
      </c>
      <c r="D356" s="14">
        <v>49393.62</v>
      </c>
    </row>
    <row r="357" spans="1:4" ht="12" customHeight="1" x14ac:dyDescent="0.2">
      <c r="A357" s="8" t="s">
        <v>444</v>
      </c>
      <c r="B357" s="14">
        <v>109903.39</v>
      </c>
      <c r="C357" s="14">
        <v>128992.52</v>
      </c>
      <c r="D357" s="14">
        <v>19089.13</v>
      </c>
    </row>
    <row r="358" spans="1:4" ht="12" customHeight="1" x14ac:dyDescent="0.2">
      <c r="A358" s="8" t="s">
        <v>445</v>
      </c>
      <c r="B358" s="14">
        <v>166046.28</v>
      </c>
      <c r="C358" s="14">
        <v>197251.67</v>
      </c>
      <c r="D358" s="14">
        <v>31205.39</v>
      </c>
    </row>
    <row r="359" spans="1:4" ht="12" customHeight="1" x14ac:dyDescent="0.2">
      <c r="A359" s="8" t="s">
        <v>446</v>
      </c>
      <c r="B359" s="14">
        <v>424197.62</v>
      </c>
      <c r="C359" s="14">
        <v>508411.95</v>
      </c>
      <c r="D359" s="14">
        <v>84214.33</v>
      </c>
    </row>
    <row r="360" spans="1:4" ht="12" customHeight="1" x14ac:dyDescent="0.2">
      <c r="A360" s="8" t="s">
        <v>447</v>
      </c>
      <c r="B360" s="14">
        <v>103321.38</v>
      </c>
      <c r="C360" s="14">
        <v>119849.08</v>
      </c>
      <c r="D360" s="14">
        <v>16527.7</v>
      </c>
    </row>
    <row r="361" spans="1:4" ht="12" customHeight="1" x14ac:dyDescent="0.2">
      <c r="A361" s="8" t="s">
        <v>448</v>
      </c>
      <c r="B361" s="14">
        <v>113413.39</v>
      </c>
      <c r="C361" s="14">
        <v>133711.1</v>
      </c>
      <c r="D361" s="14">
        <v>20297.71</v>
      </c>
    </row>
    <row r="362" spans="1:4" ht="12" customHeight="1" x14ac:dyDescent="0.2">
      <c r="A362" s="8" t="s">
        <v>449</v>
      </c>
      <c r="B362" s="14">
        <v>140306.79</v>
      </c>
      <c r="C362" s="14">
        <v>164368.46</v>
      </c>
      <c r="D362" s="14">
        <v>24061.67</v>
      </c>
    </row>
    <row r="363" spans="1:4" ht="12" customHeight="1" x14ac:dyDescent="0.2">
      <c r="A363" s="8" t="s">
        <v>450</v>
      </c>
      <c r="B363" s="14">
        <v>119369.58</v>
      </c>
      <c r="C363" s="14">
        <v>139264.82999999999</v>
      </c>
      <c r="D363" s="14">
        <v>19895.25</v>
      </c>
    </row>
    <row r="364" spans="1:4" ht="12" customHeight="1" x14ac:dyDescent="0.2">
      <c r="A364" s="8" t="s">
        <v>451</v>
      </c>
      <c r="B364" s="14">
        <v>143538.98000000001</v>
      </c>
      <c r="C364" s="14">
        <v>169880.01</v>
      </c>
      <c r="D364" s="14">
        <v>26341.03</v>
      </c>
    </row>
    <row r="365" spans="1:4" ht="12" customHeight="1" x14ac:dyDescent="0.2">
      <c r="A365" s="8" t="s">
        <v>658</v>
      </c>
      <c r="B365" s="14">
        <v>420235.79</v>
      </c>
      <c r="C365" s="14">
        <v>505961.71</v>
      </c>
      <c r="D365" s="14">
        <v>85725.92</v>
      </c>
    </row>
    <row r="366" spans="1:4" ht="12" customHeight="1" x14ac:dyDescent="0.2">
      <c r="A366" s="8" t="s">
        <v>452</v>
      </c>
      <c r="B366" s="14">
        <v>130647.06</v>
      </c>
      <c r="C366" s="14">
        <v>154059.4</v>
      </c>
      <c r="D366" s="14">
        <v>23412.34</v>
      </c>
    </row>
    <row r="367" spans="1:4" ht="12" customHeight="1" x14ac:dyDescent="0.2">
      <c r="A367" s="8" t="s">
        <v>453</v>
      </c>
      <c r="B367" s="14">
        <v>169295.88</v>
      </c>
      <c r="C367" s="14">
        <v>199920.99</v>
      </c>
      <c r="D367" s="14">
        <v>30625.11</v>
      </c>
    </row>
    <row r="368" spans="1:4" ht="12" customHeight="1" x14ac:dyDescent="0.2">
      <c r="A368" s="8" t="s">
        <v>454</v>
      </c>
      <c r="B368" s="14">
        <v>69433.31</v>
      </c>
      <c r="C368" s="14">
        <v>84792.88</v>
      </c>
      <c r="D368" s="14">
        <v>15359.57</v>
      </c>
    </row>
    <row r="369" spans="1:4" ht="12" customHeight="1" x14ac:dyDescent="0.2">
      <c r="A369" s="8" t="s">
        <v>455</v>
      </c>
      <c r="B369" s="14">
        <v>175878.23</v>
      </c>
      <c r="C369" s="14">
        <v>209731.7</v>
      </c>
      <c r="D369" s="14">
        <v>33853.47</v>
      </c>
    </row>
    <row r="370" spans="1:4" ht="12" customHeight="1" x14ac:dyDescent="0.2">
      <c r="A370" s="8" t="s">
        <v>456</v>
      </c>
      <c r="B370" s="14">
        <v>147168.51</v>
      </c>
      <c r="C370" s="14">
        <v>172730.05</v>
      </c>
      <c r="D370" s="14">
        <v>25561.54</v>
      </c>
    </row>
    <row r="371" spans="1:4" ht="12" customHeight="1" x14ac:dyDescent="0.2">
      <c r="A371" s="8" t="s">
        <v>457</v>
      </c>
      <c r="B371" s="14">
        <v>660300.07999999996</v>
      </c>
      <c r="C371" s="14">
        <v>773231.35</v>
      </c>
      <c r="D371" s="14">
        <v>112931.27</v>
      </c>
    </row>
    <row r="372" spans="1:4" ht="12" customHeight="1" x14ac:dyDescent="0.2">
      <c r="A372" s="8" t="s">
        <v>458</v>
      </c>
      <c r="B372" s="14">
        <v>210180.64</v>
      </c>
      <c r="C372" s="14">
        <v>247228.37</v>
      </c>
      <c r="D372" s="14">
        <v>37047.730000000003</v>
      </c>
    </row>
    <row r="373" spans="1:4" ht="12" customHeight="1" x14ac:dyDescent="0.2">
      <c r="A373" s="8" t="s">
        <v>72</v>
      </c>
      <c r="B373" s="14">
        <v>335243.59000000003</v>
      </c>
      <c r="C373" s="14">
        <v>405175.24</v>
      </c>
      <c r="D373" s="14">
        <v>69931.649999999994</v>
      </c>
    </row>
    <row r="374" spans="1:4" ht="12" customHeight="1" x14ac:dyDescent="0.2">
      <c r="A374" s="8" t="s">
        <v>459</v>
      </c>
      <c r="B374" s="14">
        <v>402605.67</v>
      </c>
      <c r="C374" s="14">
        <v>476944.54</v>
      </c>
      <c r="D374" s="14">
        <v>74338.87</v>
      </c>
    </row>
    <row r="375" spans="1:4" ht="12" customHeight="1" x14ac:dyDescent="0.2">
      <c r="A375" s="8" t="s">
        <v>460</v>
      </c>
      <c r="B375" s="14">
        <v>140034.29999999999</v>
      </c>
      <c r="C375" s="14">
        <v>165877.04</v>
      </c>
      <c r="D375" s="14">
        <v>25842.74</v>
      </c>
    </row>
    <row r="376" spans="1:4" ht="12" customHeight="1" x14ac:dyDescent="0.2">
      <c r="A376" s="8" t="s">
        <v>461</v>
      </c>
      <c r="B376" s="14">
        <v>357921.32</v>
      </c>
      <c r="C376" s="14">
        <v>419425.34</v>
      </c>
      <c r="D376" s="14">
        <v>61504.02</v>
      </c>
    </row>
    <row r="377" spans="1:4" ht="12" customHeight="1" x14ac:dyDescent="0.2">
      <c r="A377" s="8" t="s">
        <v>345</v>
      </c>
      <c r="B377" s="14">
        <v>1167910.76</v>
      </c>
      <c r="C377" s="14">
        <v>1378368.06</v>
      </c>
      <c r="D377" s="14">
        <v>210457.3</v>
      </c>
    </row>
    <row r="378" spans="1:4" ht="12" customHeight="1" x14ac:dyDescent="0.2">
      <c r="A378" s="8" t="s">
        <v>346</v>
      </c>
      <c r="B378" s="14">
        <v>1382611.87</v>
      </c>
      <c r="C378" s="14">
        <v>1637788.97</v>
      </c>
      <c r="D378" s="14">
        <v>255177.1</v>
      </c>
    </row>
    <row r="379" spans="1:4" ht="12" customHeight="1" x14ac:dyDescent="0.2">
      <c r="A379" s="8" t="s">
        <v>347</v>
      </c>
      <c r="B379" s="14">
        <v>201294.97</v>
      </c>
      <c r="C379" s="14">
        <v>236858.58</v>
      </c>
      <c r="D379" s="14">
        <v>35563.61</v>
      </c>
    </row>
    <row r="380" spans="1:4" ht="12" customHeight="1" x14ac:dyDescent="0.2">
      <c r="A380" s="8" t="s">
        <v>348</v>
      </c>
      <c r="B380" s="14">
        <v>333825.02</v>
      </c>
      <c r="C380" s="14">
        <v>393110.64</v>
      </c>
      <c r="D380" s="14">
        <v>59285.62</v>
      </c>
    </row>
    <row r="381" spans="1:4" ht="12" customHeight="1" x14ac:dyDescent="0.2">
      <c r="A381" s="8" t="s">
        <v>370</v>
      </c>
      <c r="B381" s="14">
        <v>43611.92</v>
      </c>
      <c r="C381" s="14">
        <v>54988.45</v>
      </c>
      <c r="D381" s="14">
        <v>11376.53</v>
      </c>
    </row>
    <row r="382" spans="1:4" ht="12" customHeight="1" x14ac:dyDescent="0.2">
      <c r="A382" s="8" t="s">
        <v>55</v>
      </c>
      <c r="B382" s="14">
        <v>84613.25</v>
      </c>
      <c r="C382" s="14">
        <v>101323.59</v>
      </c>
      <c r="D382" s="14">
        <v>16710.34</v>
      </c>
    </row>
    <row r="383" spans="1:4" ht="12" customHeight="1" x14ac:dyDescent="0.2">
      <c r="A383" s="8" t="s">
        <v>122</v>
      </c>
      <c r="B383" s="14">
        <v>13022.08</v>
      </c>
      <c r="C383" s="14">
        <v>16031.56</v>
      </c>
      <c r="D383" s="14">
        <v>3009.48</v>
      </c>
    </row>
    <row r="384" spans="1:4" ht="12" customHeight="1" x14ac:dyDescent="0.2">
      <c r="A384" s="8" t="s">
        <v>123</v>
      </c>
      <c r="B384" s="14">
        <v>25339.58</v>
      </c>
      <c r="C384" s="14">
        <v>30090.26</v>
      </c>
      <c r="D384" s="14">
        <v>4750.68</v>
      </c>
    </row>
    <row r="385" spans="1:4" ht="12" customHeight="1" x14ac:dyDescent="0.2">
      <c r="A385" s="8" t="s">
        <v>124</v>
      </c>
      <c r="B385" s="14">
        <v>7769.6</v>
      </c>
      <c r="C385" s="14">
        <v>9955.82</v>
      </c>
      <c r="D385" s="14">
        <v>2186.2199999999998</v>
      </c>
    </row>
    <row r="386" spans="1:4" ht="12" customHeight="1" x14ac:dyDescent="0.2">
      <c r="A386" s="8" t="s">
        <v>18</v>
      </c>
      <c r="B386" s="14">
        <v>187685.64</v>
      </c>
      <c r="C386" s="14">
        <v>220255.42</v>
      </c>
      <c r="D386" s="14">
        <v>32569.78</v>
      </c>
    </row>
    <row r="387" spans="1:4" ht="12" customHeight="1" x14ac:dyDescent="0.2">
      <c r="A387" s="8" t="s">
        <v>542</v>
      </c>
      <c r="B387" s="14">
        <v>26045.16</v>
      </c>
      <c r="C387" s="14">
        <v>32260.63</v>
      </c>
      <c r="D387" s="14">
        <v>6215.47</v>
      </c>
    </row>
    <row r="388" spans="1:4" ht="12" customHeight="1" x14ac:dyDescent="0.2">
      <c r="A388" s="8" t="s">
        <v>470</v>
      </c>
      <c r="B388" s="14">
        <v>48573.71</v>
      </c>
      <c r="C388" s="14">
        <v>59456.92</v>
      </c>
      <c r="D388" s="14">
        <v>10883.21</v>
      </c>
    </row>
    <row r="389" spans="1:4" ht="12" customHeight="1" x14ac:dyDescent="0.2">
      <c r="A389" s="8" t="s">
        <v>610</v>
      </c>
      <c r="B389" s="14">
        <v>28625.03</v>
      </c>
      <c r="C389" s="14">
        <v>35279.14</v>
      </c>
      <c r="D389" s="14">
        <v>6654.11</v>
      </c>
    </row>
    <row r="390" spans="1:4" ht="12" customHeight="1" x14ac:dyDescent="0.2">
      <c r="A390" s="8" t="s">
        <v>388</v>
      </c>
      <c r="B390" s="14">
        <v>38584.269999999997</v>
      </c>
      <c r="C390" s="14">
        <v>48985.41</v>
      </c>
      <c r="D390" s="14">
        <v>10401.14</v>
      </c>
    </row>
    <row r="391" spans="1:4" ht="12" customHeight="1" x14ac:dyDescent="0.2">
      <c r="A391" s="8" t="s">
        <v>727</v>
      </c>
      <c r="B391" s="14">
        <v>10654.2</v>
      </c>
      <c r="C391" s="14">
        <v>12837.4</v>
      </c>
      <c r="D391" s="14">
        <v>2183.1999999999998</v>
      </c>
    </row>
    <row r="392" spans="1:4" ht="12" customHeight="1" x14ac:dyDescent="0.2">
      <c r="A392" s="8" t="s">
        <v>125</v>
      </c>
      <c r="B392" s="14">
        <v>33365.93</v>
      </c>
      <c r="C392" s="14">
        <v>42047.68</v>
      </c>
      <c r="D392" s="14">
        <v>8681.75</v>
      </c>
    </row>
    <row r="393" spans="1:4" ht="12" customHeight="1" x14ac:dyDescent="0.2">
      <c r="A393" s="8" t="s">
        <v>585</v>
      </c>
      <c r="B393" s="14">
        <v>17074.52</v>
      </c>
      <c r="C393" s="14">
        <v>20221.64</v>
      </c>
      <c r="D393" s="14">
        <v>3147.12</v>
      </c>
    </row>
    <row r="394" spans="1:4" ht="12" customHeight="1" x14ac:dyDescent="0.2">
      <c r="A394" s="8" t="s">
        <v>521</v>
      </c>
      <c r="B394" s="14">
        <v>10518.32</v>
      </c>
      <c r="C394" s="14">
        <v>12969.76</v>
      </c>
      <c r="D394" s="14">
        <v>2451.44</v>
      </c>
    </row>
    <row r="395" spans="1:4" ht="12" customHeight="1" x14ac:dyDescent="0.2">
      <c r="A395" s="8" t="s">
        <v>224</v>
      </c>
      <c r="B395" s="14">
        <v>484928.87</v>
      </c>
      <c r="C395" s="14">
        <v>546426.03</v>
      </c>
      <c r="D395" s="14">
        <v>61497.16</v>
      </c>
    </row>
    <row r="396" spans="1:4" ht="12" customHeight="1" x14ac:dyDescent="0.2">
      <c r="A396" s="8" t="s">
        <v>225</v>
      </c>
      <c r="B396" s="14">
        <v>22768.29</v>
      </c>
      <c r="C396" s="14">
        <v>26551.68</v>
      </c>
      <c r="D396" s="14">
        <v>3783.39</v>
      </c>
    </row>
    <row r="397" spans="1:4" ht="12" customHeight="1" x14ac:dyDescent="0.2">
      <c r="A397" s="8" t="s">
        <v>226</v>
      </c>
      <c r="B397" s="14">
        <v>28042.45</v>
      </c>
      <c r="C397" s="14">
        <v>32012.799999999999</v>
      </c>
      <c r="D397" s="14">
        <v>3970.35</v>
      </c>
    </row>
    <row r="398" spans="1:4" ht="12" customHeight="1" x14ac:dyDescent="0.2">
      <c r="A398" s="8" t="s">
        <v>227</v>
      </c>
      <c r="B398" s="14">
        <v>82841.55</v>
      </c>
      <c r="C398" s="14">
        <v>100040.49</v>
      </c>
      <c r="D398" s="14">
        <v>17198.939999999999</v>
      </c>
    </row>
    <row r="399" spans="1:4" ht="12" customHeight="1" x14ac:dyDescent="0.2">
      <c r="A399" s="8" t="s">
        <v>228</v>
      </c>
      <c r="B399" s="14">
        <v>13556.35</v>
      </c>
      <c r="C399" s="14">
        <v>16112.48</v>
      </c>
      <c r="D399" s="14">
        <v>2556.13</v>
      </c>
    </row>
    <row r="400" spans="1:4" ht="12" customHeight="1" x14ac:dyDescent="0.2">
      <c r="A400" s="8" t="s">
        <v>229</v>
      </c>
      <c r="B400" s="14">
        <v>29785.65</v>
      </c>
      <c r="C400" s="14">
        <v>36271.81</v>
      </c>
      <c r="D400" s="14">
        <v>6486.16</v>
      </c>
    </row>
    <row r="401" spans="1:4" ht="12" customHeight="1" x14ac:dyDescent="0.2">
      <c r="A401" s="8" t="s">
        <v>230</v>
      </c>
      <c r="B401" s="14">
        <v>112855.32</v>
      </c>
      <c r="C401" s="14">
        <v>133748.88</v>
      </c>
      <c r="D401" s="14">
        <v>20893.560000000001</v>
      </c>
    </row>
    <row r="402" spans="1:4" ht="12" customHeight="1" x14ac:dyDescent="0.2">
      <c r="A402" s="8" t="s">
        <v>231</v>
      </c>
      <c r="B402" s="14">
        <v>37062.080000000002</v>
      </c>
      <c r="C402" s="14">
        <v>44912.87</v>
      </c>
      <c r="D402" s="14">
        <v>7850.79</v>
      </c>
    </row>
    <row r="403" spans="1:4" ht="12" customHeight="1" x14ac:dyDescent="0.2">
      <c r="A403" s="8" t="s">
        <v>232</v>
      </c>
      <c r="B403" s="14">
        <v>61399.74</v>
      </c>
      <c r="C403" s="14">
        <v>72419.070000000007</v>
      </c>
      <c r="D403" s="14">
        <v>11019.33</v>
      </c>
    </row>
    <row r="404" spans="1:4" ht="12" customHeight="1" x14ac:dyDescent="0.2">
      <c r="A404" s="8" t="s">
        <v>371</v>
      </c>
      <c r="B404" s="14">
        <v>33896.400000000001</v>
      </c>
      <c r="C404" s="14">
        <v>41454</v>
      </c>
      <c r="D404" s="14">
        <v>7557.6</v>
      </c>
    </row>
    <row r="405" spans="1:4" ht="12" customHeight="1" x14ac:dyDescent="0.2">
      <c r="A405" s="8" t="s">
        <v>543</v>
      </c>
      <c r="B405" s="14">
        <v>25708.87</v>
      </c>
      <c r="C405" s="14">
        <v>31265.68</v>
      </c>
      <c r="D405" s="14">
        <v>5556.81</v>
      </c>
    </row>
    <row r="406" spans="1:4" ht="12" customHeight="1" x14ac:dyDescent="0.2">
      <c r="A406" s="8" t="s">
        <v>389</v>
      </c>
      <c r="B406" s="14">
        <v>255509.08</v>
      </c>
      <c r="C406" s="14">
        <v>297067.90999999997</v>
      </c>
      <c r="D406" s="14">
        <v>41558.83</v>
      </c>
    </row>
    <row r="407" spans="1:4" ht="12" customHeight="1" x14ac:dyDescent="0.2">
      <c r="A407" s="8" t="s">
        <v>704</v>
      </c>
      <c r="B407" s="14">
        <v>14228.6</v>
      </c>
      <c r="C407" s="14">
        <v>16360.4</v>
      </c>
      <c r="D407" s="14">
        <v>2131.8000000000002</v>
      </c>
    </row>
    <row r="408" spans="1:4" ht="12" customHeight="1" x14ac:dyDescent="0.2">
      <c r="A408" s="8" t="s">
        <v>354</v>
      </c>
      <c r="B408" s="14">
        <v>38866.089999999997</v>
      </c>
      <c r="C408" s="14">
        <v>44714.59</v>
      </c>
      <c r="D408" s="14">
        <v>5848.5</v>
      </c>
    </row>
    <row r="409" spans="1:4" ht="12" customHeight="1" x14ac:dyDescent="0.2">
      <c r="A409" s="8" t="s">
        <v>372</v>
      </c>
      <c r="B409" s="14">
        <v>22071.599999999999</v>
      </c>
      <c r="C409" s="14">
        <v>27152.58</v>
      </c>
      <c r="D409" s="14">
        <v>5080.9799999999996</v>
      </c>
    </row>
    <row r="410" spans="1:4" ht="12" customHeight="1" x14ac:dyDescent="0.2">
      <c r="A410" s="8" t="s">
        <v>194</v>
      </c>
      <c r="B410" s="14">
        <v>438261.82</v>
      </c>
      <c r="C410" s="14">
        <v>531244.68000000005</v>
      </c>
      <c r="D410" s="14">
        <v>92982.86</v>
      </c>
    </row>
    <row r="411" spans="1:4" ht="12" customHeight="1" x14ac:dyDescent="0.2">
      <c r="A411" s="8" t="s">
        <v>87</v>
      </c>
      <c r="B411" s="14">
        <v>4177.28</v>
      </c>
      <c r="C411" s="14">
        <v>5006.3599999999997</v>
      </c>
      <c r="D411" s="14">
        <v>829.08</v>
      </c>
    </row>
    <row r="412" spans="1:4" ht="12" customHeight="1" x14ac:dyDescent="0.2">
      <c r="A412" s="8" t="s">
        <v>669</v>
      </c>
      <c r="B412" s="14">
        <v>109593.56</v>
      </c>
      <c r="C412" s="14">
        <v>135984.13</v>
      </c>
      <c r="D412" s="14">
        <v>26390.57</v>
      </c>
    </row>
    <row r="413" spans="1:4" ht="12" customHeight="1" x14ac:dyDescent="0.2">
      <c r="A413" s="8" t="s">
        <v>670</v>
      </c>
      <c r="B413" s="14">
        <v>174042.39</v>
      </c>
      <c r="C413" s="14">
        <v>213107.18</v>
      </c>
      <c r="D413" s="14">
        <v>39064.79</v>
      </c>
    </row>
    <row r="414" spans="1:4" ht="12" customHeight="1" x14ac:dyDescent="0.2">
      <c r="A414" s="8" t="s">
        <v>535</v>
      </c>
      <c r="B414" s="14">
        <v>521621.35</v>
      </c>
      <c r="C414" s="14">
        <v>612984.30000000005</v>
      </c>
      <c r="D414" s="14">
        <v>91362.95</v>
      </c>
    </row>
    <row r="415" spans="1:4" ht="12" customHeight="1" x14ac:dyDescent="0.2">
      <c r="A415" s="8" t="s">
        <v>471</v>
      </c>
      <c r="B415" s="14">
        <v>184811.94</v>
      </c>
      <c r="C415" s="14">
        <v>228151.53</v>
      </c>
      <c r="D415" s="14">
        <v>43339.59</v>
      </c>
    </row>
    <row r="416" spans="1:4" ht="12" customHeight="1" x14ac:dyDescent="0.2">
      <c r="A416" s="8" t="s">
        <v>390</v>
      </c>
      <c r="B416" s="14">
        <v>112955.47</v>
      </c>
      <c r="C416" s="14">
        <v>139581.66</v>
      </c>
      <c r="D416" s="14">
        <v>26626.19</v>
      </c>
    </row>
    <row r="417" spans="1:4" ht="12" customHeight="1" x14ac:dyDescent="0.2">
      <c r="A417" s="8" t="s">
        <v>472</v>
      </c>
      <c r="B417" s="14">
        <v>28557.41</v>
      </c>
      <c r="C417" s="14">
        <v>36007.160000000003</v>
      </c>
      <c r="D417" s="14">
        <v>7449.75</v>
      </c>
    </row>
    <row r="418" spans="1:4" ht="12" customHeight="1" x14ac:dyDescent="0.2">
      <c r="A418" s="8" t="s">
        <v>56</v>
      </c>
      <c r="B418" s="14">
        <v>161941.65</v>
      </c>
      <c r="C418" s="14">
        <v>192907.51</v>
      </c>
      <c r="D418" s="14">
        <v>30965.86</v>
      </c>
    </row>
    <row r="419" spans="1:4" ht="12" customHeight="1" x14ac:dyDescent="0.2">
      <c r="A419" s="8" t="s">
        <v>473</v>
      </c>
      <c r="B419" s="14">
        <v>50568.959999999999</v>
      </c>
      <c r="C419" s="14">
        <v>62851.71</v>
      </c>
      <c r="D419" s="14">
        <v>12282.75</v>
      </c>
    </row>
    <row r="420" spans="1:4" ht="12" customHeight="1" x14ac:dyDescent="0.2">
      <c r="A420" s="8" t="s">
        <v>413</v>
      </c>
      <c r="B420" s="14">
        <v>27353.21</v>
      </c>
      <c r="C420" s="14">
        <v>33065.769999999997</v>
      </c>
      <c r="D420" s="14">
        <v>5712.56</v>
      </c>
    </row>
    <row r="421" spans="1:4" ht="12" customHeight="1" x14ac:dyDescent="0.2">
      <c r="A421" s="8" t="s">
        <v>57</v>
      </c>
      <c r="B421" s="14">
        <v>83801.42</v>
      </c>
      <c r="C421" s="14">
        <v>102093.32</v>
      </c>
      <c r="D421" s="14">
        <v>18291.900000000001</v>
      </c>
    </row>
    <row r="422" spans="1:4" ht="12" customHeight="1" x14ac:dyDescent="0.2">
      <c r="A422" s="8" t="s">
        <v>58</v>
      </c>
      <c r="B422" s="14">
        <v>461820.21</v>
      </c>
      <c r="C422" s="14">
        <v>549927.09</v>
      </c>
      <c r="D422" s="14">
        <v>88106.880000000005</v>
      </c>
    </row>
    <row r="423" spans="1:4" ht="12" customHeight="1" x14ac:dyDescent="0.2">
      <c r="A423" s="8" t="s">
        <v>632</v>
      </c>
      <c r="B423" s="14">
        <v>302216.43</v>
      </c>
      <c r="C423" s="14">
        <v>327354.53999999998</v>
      </c>
      <c r="D423" s="14">
        <v>25138.11</v>
      </c>
    </row>
    <row r="424" spans="1:4" ht="12" customHeight="1" x14ac:dyDescent="0.2">
      <c r="A424" s="8" t="s">
        <v>581</v>
      </c>
      <c r="B424" s="14">
        <v>153455.09</v>
      </c>
      <c r="C424" s="14">
        <v>182372.59</v>
      </c>
      <c r="D424" s="14">
        <v>28917.5</v>
      </c>
    </row>
    <row r="425" spans="1:4" ht="12" customHeight="1" x14ac:dyDescent="0.2">
      <c r="A425" s="8" t="s">
        <v>582</v>
      </c>
      <c r="B425" s="14">
        <v>123953.9</v>
      </c>
      <c r="C425" s="14">
        <v>150499.19</v>
      </c>
      <c r="D425" s="14">
        <v>26545.29</v>
      </c>
    </row>
    <row r="426" spans="1:4" ht="12" customHeight="1" x14ac:dyDescent="0.2">
      <c r="A426" s="8" t="s">
        <v>671</v>
      </c>
      <c r="B426" s="14">
        <v>222342.02</v>
      </c>
      <c r="C426" s="14">
        <v>274466.40000000002</v>
      </c>
      <c r="D426" s="14">
        <v>52124.38</v>
      </c>
    </row>
    <row r="427" spans="1:4" ht="12" customHeight="1" x14ac:dyDescent="0.2">
      <c r="A427" s="8" t="s">
        <v>486</v>
      </c>
      <c r="B427" s="14">
        <v>11959.86</v>
      </c>
      <c r="C427" s="14">
        <v>14733.8</v>
      </c>
      <c r="D427" s="14">
        <v>2773.94</v>
      </c>
    </row>
    <row r="428" spans="1:4" ht="12" customHeight="1" x14ac:dyDescent="0.2">
      <c r="A428" s="8" t="s">
        <v>728</v>
      </c>
      <c r="B428" s="14">
        <v>84156.23</v>
      </c>
      <c r="C428" s="14">
        <v>100720.9</v>
      </c>
      <c r="D428" s="14">
        <v>16564.669999999998</v>
      </c>
    </row>
    <row r="429" spans="1:4" ht="12" customHeight="1" x14ac:dyDescent="0.2">
      <c r="A429" s="8" t="s">
        <v>207</v>
      </c>
      <c r="B429" s="14">
        <v>17119.330000000002</v>
      </c>
      <c r="C429" s="14">
        <v>21158.01</v>
      </c>
      <c r="D429" s="14">
        <v>4038.68</v>
      </c>
    </row>
    <row r="430" spans="1:4" ht="12" customHeight="1" x14ac:dyDescent="0.2">
      <c r="A430" s="8" t="s">
        <v>522</v>
      </c>
      <c r="B430" s="14">
        <v>774046.16</v>
      </c>
      <c r="C430" s="14">
        <v>927977.89</v>
      </c>
      <c r="D430" s="14">
        <v>153931.73000000001</v>
      </c>
    </row>
    <row r="431" spans="1:4" ht="12" customHeight="1" x14ac:dyDescent="0.2">
      <c r="A431" s="8" t="s">
        <v>544</v>
      </c>
      <c r="B431" s="14">
        <v>35357.99</v>
      </c>
      <c r="C431" s="14">
        <v>43656.14</v>
      </c>
      <c r="D431" s="14">
        <v>8298.15</v>
      </c>
    </row>
    <row r="432" spans="1:4" ht="12" customHeight="1" x14ac:dyDescent="0.2">
      <c r="A432" s="8" t="s">
        <v>373</v>
      </c>
      <c r="B432" s="14">
        <v>60333.48</v>
      </c>
      <c r="C432" s="14">
        <v>75868.5</v>
      </c>
      <c r="D432" s="14">
        <v>15535.02</v>
      </c>
    </row>
    <row r="433" spans="1:4" ht="12" customHeight="1" x14ac:dyDescent="0.2">
      <c r="A433" s="8" t="s">
        <v>474</v>
      </c>
      <c r="B433" s="14">
        <v>48169.93</v>
      </c>
      <c r="C433" s="14">
        <v>58646.05</v>
      </c>
      <c r="D433" s="14">
        <v>10476.120000000001</v>
      </c>
    </row>
    <row r="434" spans="1:4" ht="12" customHeight="1" x14ac:dyDescent="0.2">
      <c r="A434" s="8" t="s">
        <v>88</v>
      </c>
      <c r="B434" s="14">
        <v>11971.7</v>
      </c>
      <c r="C434" s="14">
        <v>14624.77</v>
      </c>
      <c r="D434" s="14">
        <v>2653.07</v>
      </c>
    </row>
    <row r="435" spans="1:4" ht="12" customHeight="1" x14ac:dyDescent="0.2">
      <c r="A435" s="8" t="s">
        <v>475</v>
      </c>
      <c r="B435" s="14">
        <v>169208.53</v>
      </c>
      <c r="C435" s="14">
        <v>212051.95</v>
      </c>
      <c r="D435" s="14">
        <v>42843.42</v>
      </c>
    </row>
    <row r="436" spans="1:4" ht="12" customHeight="1" x14ac:dyDescent="0.2">
      <c r="A436" s="8" t="s">
        <v>320</v>
      </c>
      <c r="B436" s="14">
        <v>170973.67</v>
      </c>
      <c r="C436" s="14">
        <v>205058.67</v>
      </c>
      <c r="D436" s="14">
        <v>34085</v>
      </c>
    </row>
    <row r="437" spans="1:4" ht="12" customHeight="1" x14ac:dyDescent="0.2">
      <c r="A437" s="8" t="s">
        <v>337</v>
      </c>
      <c r="B437" s="14">
        <v>161649.28</v>
      </c>
      <c r="C437" s="14">
        <v>194852.49</v>
      </c>
      <c r="D437" s="14">
        <v>33203.21</v>
      </c>
    </row>
    <row r="438" spans="1:4" ht="12" customHeight="1" x14ac:dyDescent="0.2">
      <c r="A438" s="8" t="s">
        <v>338</v>
      </c>
      <c r="B438" s="14">
        <v>289095.37</v>
      </c>
      <c r="C438" s="14">
        <v>345190.46</v>
      </c>
      <c r="D438" s="14">
        <v>56095.09</v>
      </c>
    </row>
    <row r="439" spans="1:4" ht="12" customHeight="1" x14ac:dyDescent="0.2">
      <c r="A439" s="8" t="s">
        <v>339</v>
      </c>
      <c r="B439" s="14">
        <v>270247.67999999999</v>
      </c>
      <c r="C439" s="14">
        <v>322683.58</v>
      </c>
      <c r="D439" s="14">
        <v>52435.9</v>
      </c>
    </row>
    <row r="440" spans="1:4" ht="12" customHeight="1" x14ac:dyDescent="0.2">
      <c r="A440" s="8" t="s">
        <v>391</v>
      </c>
      <c r="B440" s="14">
        <v>218019.67</v>
      </c>
      <c r="C440" s="14">
        <v>282209.02</v>
      </c>
      <c r="D440" s="14">
        <v>64189.35</v>
      </c>
    </row>
    <row r="441" spans="1:4" ht="12" customHeight="1" x14ac:dyDescent="0.2">
      <c r="A441" s="8" t="s">
        <v>476</v>
      </c>
      <c r="B441" s="14">
        <v>57729.54</v>
      </c>
      <c r="C441" s="14">
        <v>71321.429999999993</v>
      </c>
      <c r="D441" s="14">
        <v>13591.89</v>
      </c>
    </row>
    <row r="442" spans="1:4" ht="12" customHeight="1" x14ac:dyDescent="0.2">
      <c r="A442" s="8" t="s">
        <v>477</v>
      </c>
      <c r="B442" s="14">
        <v>45769.55</v>
      </c>
      <c r="C442" s="14">
        <v>57005.62</v>
      </c>
      <c r="D442" s="14">
        <v>11236.07</v>
      </c>
    </row>
    <row r="443" spans="1:4" ht="12" customHeight="1" x14ac:dyDescent="0.2">
      <c r="A443" s="8" t="s">
        <v>59</v>
      </c>
      <c r="B443" s="14">
        <v>445817.5</v>
      </c>
      <c r="C443" s="14">
        <v>498057.82</v>
      </c>
      <c r="D443" s="14">
        <v>52240.32</v>
      </c>
    </row>
    <row r="444" spans="1:4" ht="12" customHeight="1" x14ac:dyDescent="0.2">
      <c r="A444" s="8" t="s">
        <v>19</v>
      </c>
      <c r="B444" s="14">
        <v>186185.29</v>
      </c>
      <c r="C444" s="14">
        <v>224014.86</v>
      </c>
      <c r="D444" s="14">
        <v>37829.57</v>
      </c>
    </row>
    <row r="445" spans="1:4" ht="12" customHeight="1" x14ac:dyDescent="0.2">
      <c r="A445" s="8" t="s">
        <v>411</v>
      </c>
      <c r="B445" s="14">
        <v>35952.43</v>
      </c>
      <c r="C445" s="14">
        <v>43269.16</v>
      </c>
      <c r="D445" s="14">
        <v>7316.73</v>
      </c>
    </row>
    <row r="446" spans="1:4" ht="12" customHeight="1" x14ac:dyDescent="0.2">
      <c r="A446" s="8" t="s">
        <v>412</v>
      </c>
      <c r="B446" s="14">
        <v>42471.11</v>
      </c>
      <c r="C446" s="14">
        <v>50321.54</v>
      </c>
      <c r="D446" s="14">
        <v>7850.43</v>
      </c>
    </row>
    <row r="447" spans="1:4" ht="12" customHeight="1" x14ac:dyDescent="0.2">
      <c r="A447" s="8" t="s">
        <v>322</v>
      </c>
      <c r="B447" s="14">
        <v>65900.61</v>
      </c>
      <c r="C447" s="14">
        <v>77728.289999999994</v>
      </c>
      <c r="D447" s="14">
        <v>11827.68</v>
      </c>
    </row>
    <row r="448" spans="1:4" ht="12" customHeight="1" x14ac:dyDescent="0.2">
      <c r="A448" s="8" t="s">
        <v>321</v>
      </c>
      <c r="B448" s="14">
        <v>409930.33</v>
      </c>
      <c r="C448" s="14">
        <v>463203.37</v>
      </c>
      <c r="D448" s="14">
        <v>53273.04</v>
      </c>
    </row>
    <row r="449" spans="1:4" ht="12" customHeight="1" x14ac:dyDescent="0.2">
      <c r="A449" s="8" t="s">
        <v>611</v>
      </c>
      <c r="B449" s="14">
        <v>134773.51999999999</v>
      </c>
      <c r="C449" s="14">
        <v>158715.65</v>
      </c>
      <c r="D449" s="14">
        <v>23942.13</v>
      </c>
    </row>
    <row r="450" spans="1:4" ht="12" customHeight="1" x14ac:dyDescent="0.2">
      <c r="A450" s="8" t="s">
        <v>612</v>
      </c>
      <c r="B450" s="14">
        <v>257858.84</v>
      </c>
      <c r="C450" s="14">
        <v>308336.63</v>
      </c>
      <c r="D450" s="14">
        <v>50477.79</v>
      </c>
    </row>
    <row r="451" spans="1:4" ht="12" customHeight="1" x14ac:dyDescent="0.2">
      <c r="A451" s="8" t="s">
        <v>493</v>
      </c>
      <c r="B451" s="14">
        <v>240631.81</v>
      </c>
      <c r="C451" s="14">
        <v>286059.55</v>
      </c>
      <c r="D451" s="14">
        <v>45427.74</v>
      </c>
    </row>
    <row r="452" spans="1:4" ht="12" customHeight="1" x14ac:dyDescent="0.2">
      <c r="A452" s="8" t="s">
        <v>494</v>
      </c>
      <c r="B452" s="14">
        <v>249900.83</v>
      </c>
      <c r="C452" s="14">
        <v>296523.94</v>
      </c>
      <c r="D452" s="14">
        <v>46623.11</v>
      </c>
    </row>
    <row r="453" spans="1:4" ht="12" customHeight="1" x14ac:dyDescent="0.2">
      <c r="A453" s="8" t="s">
        <v>495</v>
      </c>
      <c r="B453" s="14">
        <v>276976.59000000003</v>
      </c>
      <c r="C453" s="14">
        <v>331735.57</v>
      </c>
      <c r="D453" s="14">
        <v>54758.98</v>
      </c>
    </row>
    <row r="454" spans="1:4" ht="12" customHeight="1" x14ac:dyDescent="0.2">
      <c r="A454" s="8" t="s">
        <v>496</v>
      </c>
      <c r="B454" s="14">
        <v>201347.64</v>
      </c>
      <c r="C454" s="14">
        <v>242046.59</v>
      </c>
      <c r="D454" s="14">
        <v>40698.949999999997</v>
      </c>
    </row>
    <row r="455" spans="1:4" ht="12" customHeight="1" x14ac:dyDescent="0.2">
      <c r="A455" s="8" t="s">
        <v>497</v>
      </c>
      <c r="B455" s="14">
        <v>236535.07</v>
      </c>
      <c r="C455" s="14">
        <v>280156.05</v>
      </c>
      <c r="D455" s="14">
        <v>43620.98</v>
      </c>
    </row>
    <row r="456" spans="1:4" ht="12" customHeight="1" x14ac:dyDescent="0.2">
      <c r="A456" s="8" t="s">
        <v>498</v>
      </c>
      <c r="B456" s="14">
        <v>278194.33</v>
      </c>
      <c r="C456" s="14">
        <v>331073.67</v>
      </c>
      <c r="D456" s="14">
        <v>52879.34</v>
      </c>
    </row>
    <row r="457" spans="1:4" ht="12" customHeight="1" x14ac:dyDescent="0.2">
      <c r="A457" s="8" t="s">
        <v>499</v>
      </c>
      <c r="B457" s="14">
        <v>304596.23</v>
      </c>
      <c r="C457" s="14">
        <v>367362.62</v>
      </c>
      <c r="D457" s="14">
        <v>62766.39</v>
      </c>
    </row>
    <row r="458" spans="1:4" ht="12" customHeight="1" x14ac:dyDescent="0.2">
      <c r="A458" s="8" t="s">
        <v>500</v>
      </c>
      <c r="B458" s="14">
        <v>253885.31</v>
      </c>
      <c r="C458" s="14">
        <v>302576.21000000002</v>
      </c>
      <c r="D458" s="14">
        <v>48690.9</v>
      </c>
    </row>
    <row r="459" spans="1:4" ht="12" customHeight="1" x14ac:dyDescent="0.2">
      <c r="A459" s="8" t="s">
        <v>501</v>
      </c>
      <c r="B459" s="14">
        <v>253966.66</v>
      </c>
      <c r="C459" s="14">
        <v>304144.75</v>
      </c>
      <c r="D459" s="14">
        <v>50178.09</v>
      </c>
    </row>
    <row r="460" spans="1:4" ht="12" customHeight="1" x14ac:dyDescent="0.2">
      <c r="A460" s="8" t="s">
        <v>545</v>
      </c>
      <c r="B460" s="14">
        <v>108129.19</v>
      </c>
      <c r="C460" s="14">
        <v>133523.53</v>
      </c>
      <c r="D460" s="14">
        <v>25394.34</v>
      </c>
    </row>
    <row r="461" spans="1:4" ht="12" customHeight="1" x14ac:dyDescent="0.2">
      <c r="A461" s="8" t="s">
        <v>478</v>
      </c>
      <c r="B461" s="14">
        <v>122959.06</v>
      </c>
      <c r="C461" s="14">
        <v>152372.01</v>
      </c>
      <c r="D461" s="14">
        <v>29412.95</v>
      </c>
    </row>
    <row r="462" spans="1:4" ht="12" customHeight="1" x14ac:dyDescent="0.2">
      <c r="A462" s="8" t="s">
        <v>479</v>
      </c>
      <c r="B462" s="14">
        <v>180982.59</v>
      </c>
      <c r="C462" s="14">
        <v>227534.53</v>
      </c>
      <c r="D462" s="14">
        <v>46551.94</v>
      </c>
    </row>
    <row r="463" spans="1:4" ht="12" customHeight="1" x14ac:dyDescent="0.2">
      <c r="A463" s="8" t="s">
        <v>374</v>
      </c>
      <c r="B463" s="14">
        <v>24867.1</v>
      </c>
      <c r="C463" s="14">
        <v>30784.28</v>
      </c>
      <c r="D463" s="14">
        <v>5917.18</v>
      </c>
    </row>
    <row r="464" spans="1:4" ht="12" customHeight="1" x14ac:dyDescent="0.2">
      <c r="A464" s="8" t="s">
        <v>437</v>
      </c>
      <c r="B464" s="14">
        <v>422667.31</v>
      </c>
      <c r="C464" s="14">
        <v>509153.12</v>
      </c>
      <c r="D464" s="14">
        <v>86485.81</v>
      </c>
    </row>
    <row r="465" spans="1:4" ht="12" customHeight="1" x14ac:dyDescent="0.2">
      <c r="A465" s="8" t="s">
        <v>480</v>
      </c>
      <c r="B465" s="14">
        <v>204502.16</v>
      </c>
      <c r="C465" s="14">
        <v>254904.57</v>
      </c>
      <c r="D465" s="14">
        <v>50402.41</v>
      </c>
    </row>
    <row r="466" spans="1:4" ht="12" customHeight="1" x14ac:dyDescent="0.2">
      <c r="A466" s="8" t="s">
        <v>481</v>
      </c>
      <c r="B466" s="14">
        <v>168942.33</v>
      </c>
      <c r="C466" s="14">
        <v>206871.64</v>
      </c>
      <c r="D466" s="14">
        <v>37929.31</v>
      </c>
    </row>
    <row r="467" spans="1:4" ht="12" customHeight="1" x14ac:dyDescent="0.2">
      <c r="A467" s="8" t="s">
        <v>554</v>
      </c>
      <c r="B467" s="14">
        <v>2002321.01</v>
      </c>
      <c r="C467" s="14">
        <v>2012467.51</v>
      </c>
      <c r="D467" s="14">
        <v>10146.5</v>
      </c>
    </row>
    <row r="468" spans="1:4" ht="12" customHeight="1" x14ac:dyDescent="0.2">
      <c r="A468" s="8" t="s">
        <v>157</v>
      </c>
      <c r="B468" s="14">
        <v>9216</v>
      </c>
      <c r="C468" s="14">
        <v>9849.6</v>
      </c>
      <c r="D468" s="14">
        <v>633.6</v>
      </c>
    </row>
    <row r="469" spans="1:4" ht="12" customHeight="1" x14ac:dyDescent="0.2">
      <c r="A469" s="8" t="s">
        <v>195</v>
      </c>
      <c r="B469" s="14">
        <v>130385.15</v>
      </c>
      <c r="C469" s="14">
        <v>162436.35</v>
      </c>
      <c r="D469" s="14">
        <v>32051.200000000001</v>
      </c>
    </row>
    <row r="470" spans="1:4" ht="12" customHeight="1" x14ac:dyDescent="0.2">
      <c r="A470" s="8" t="s">
        <v>621</v>
      </c>
      <c r="B470" s="14">
        <v>68911.789999999994</v>
      </c>
      <c r="C470" s="14">
        <v>79461.600000000006</v>
      </c>
      <c r="D470" s="14">
        <v>10549.81</v>
      </c>
    </row>
    <row r="471" spans="1:4" ht="12" customHeight="1" x14ac:dyDescent="0.2">
      <c r="A471" s="8" t="s">
        <v>96</v>
      </c>
      <c r="B471" s="14">
        <v>17028.59</v>
      </c>
      <c r="C471" s="14">
        <v>20676.48</v>
      </c>
      <c r="D471" s="14">
        <v>3647.89</v>
      </c>
    </row>
    <row r="472" spans="1:4" ht="12" customHeight="1" x14ac:dyDescent="0.2">
      <c r="A472" s="8" t="s">
        <v>97</v>
      </c>
      <c r="B472" s="14">
        <v>138076.6</v>
      </c>
      <c r="C472" s="14">
        <v>164950.07999999999</v>
      </c>
      <c r="D472" s="14">
        <v>26873.48</v>
      </c>
    </row>
    <row r="473" spans="1:4" ht="12" customHeight="1" x14ac:dyDescent="0.2">
      <c r="A473" s="8" t="s">
        <v>613</v>
      </c>
      <c r="B473" s="14">
        <v>22559.98</v>
      </c>
      <c r="C473" s="14">
        <v>27065.99</v>
      </c>
      <c r="D473" s="14">
        <v>4506.01</v>
      </c>
    </row>
    <row r="474" spans="1:4" ht="12" customHeight="1" x14ac:dyDescent="0.2">
      <c r="A474" s="8" t="s">
        <v>614</v>
      </c>
      <c r="B474" s="14">
        <v>77753.320000000007</v>
      </c>
      <c r="C474" s="14">
        <v>94656.86</v>
      </c>
      <c r="D474" s="14">
        <v>16903.54</v>
      </c>
    </row>
    <row r="475" spans="1:4" ht="12" customHeight="1" x14ac:dyDescent="0.2">
      <c r="A475" s="8" t="s">
        <v>615</v>
      </c>
      <c r="B475" s="14">
        <v>56802.02</v>
      </c>
      <c r="C475" s="14">
        <v>68436.73</v>
      </c>
      <c r="D475" s="14">
        <v>11634.71</v>
      </c>
    </row>
    <row r="476" spans="1:4" ht="12" customHeight="1" x14ac:dyDescent="0.2">
      <c r="A476" s="8" t="s">
        <v>196</v>
      </c>
      <c r="B476" s="14">
        <v>154920.98000000001</v>
      </c>
      <c r="C476" s="14">
        <v>197597.1</v>
      </c>
      <c r="D476" s="14">
        <v>42676.12</v>
      </c>
    </row>
    <row r="477" spans="1:4" ht="12" customHeight="1" x14ac:dyDescent="0.2">
      <c r="A477" s="8" t="s">
        <v>197</v>
      </c>
      <c r="B477" s="14">
        <v>203190.75</v>
      </c>
      <c r="C477" s="14">
        <v>248082.85</v>
      </c>
      <c r="D477" s="14">
        <v>44892.1</v>
      </c>
    </row>
    <row r="478" spans="1:4" ht="12" customHeight="1" x14ac:dyDescent="0.2">
      <c r="A478" s="8" t="s">
        <v>482</v>
      </c>
      <c r="B478" s="14">
        <v>54379.76</v>
      </c>
      <c r="C478" s="14">
        <v>69455.63</v>
      </c>
      <c r="D478" s="14">
        <v>15075.87</v>
      </c>
    </row>
    <row r="479" spans="1:4" ht="12" customHeight="1" x14ac:dyDescent="0.2">
      <c r="A479" s="8" t="s">
        <v>616</v>
      </c>
      <c r="B479" s="14">
        <v>33765.47</v>
      </c>
      <c r="C479" s="14">
        <v>40089.53</v>
      </c>
      <c r="D479" s="14">
        <v>6324.06</v>
      </c>
    </row>
    <row r="480" spans="1:4" ht="12" customHeight="1" x14ac:dyDescent="0.2">
      <c r="A480" s="8" t="s">
        <v>73</v>
      </c>
      <c r="B480" s="14">
        <f>240853.95+53218.33</f>
        <v>294072.28000000003</v>
      </c>
      <c r="C480" s="14">
        <f>283461.84+63635.62</f>
        <v>347097.46</v>
      </c>
      <c r="D480" s="14">
        <f>42607.89+10417.29</f>
        <v>53025.18</v>
      </c>
    </row>
    <row r="481" spans="1:4" ht="12" customHeight="1" x14ac:dyDescent="0.2">
      <c r="A481" s="8" t="s">
        <v>392</v>
      </c>
      <c r="B481" s="14">
        <v>16398.43</v>
      </c>
      <c r="C481" s="14">
        <v>19053.11</v>
      </c>
      <c r="D481" s="14">
        <v>2654.68</v>
      </c>
    </row>
    <row r="482" spans="1:4" ht="12" customHeight="1" x14ac:dyDescent="0.2">
      <c r="A482" s="8" t="s">
        <v>135</v>
      </c>
      <c r="B482" s="14">
        <v>163540.44</v>
      </c>
      <c r="C482" s="14">
        <v>204634.04</v>
      </c>
      <c r="D482" s="14">
        <v>41093.599999999999</v>
      </c>
    </row>
    <row r="483" spans="1:4" ht="12" customHeight="1" x14ac:dyDescent="0.2">
      <c r="A483" s="8" t="s">
        <v>136</v>
      </c>
      <c r="B483" s="14">
        <v>119003.75</v>
      </c>
      <c r="C483" s="14">
        <v>146219.18</v>
      </c>
      <c r="D483" s="14">
        <v>27215.43</v>
      </c>
    </row>
    <row r="484" spans="1:4" ht="12" customHeight="1" x14ac:dyDescent="0.2">
      <c r="A484" s="8" t="s">
        <v>617</v>
      </c>
      <c r="B484" s="14">
        <v>94114.1</v>
      </c>
      <c r="C484" s="14">
        <v>115947.21</v>
      </c>
      <c r="D484" s="14">
        <v>21833.11</v>
      </c>
    </row>
    <row r="485" spans="1:4" ht="12" customHeight="1" x14ac:dyDescent="0.2">
      <c r="A485" s="8" t="s">
        <v>438</v>
      </c>
      <c r="B485" s="14">
        <v>241071.83</v>
      </c>
      <c r="C485" s="14">
        <v>288306.03000000003</v>
      </c>
      <c r="D485" s="14">
        <v>47234.2</v>
      </c>
    </row>
    <row r="486" spans="1:4" ht="12" customHeight="1" x14ac:dyDescent="0.2">
      <c r="A486" s="8" t="s">
        <v>98</v>
      </c>
      <c r="B486" s="14">
        <v>18052.68</v>
      </c>
      <c r="C486" s="14">
        <v>21658.1</v>
      </c>
      <c r="D486" s="14">
        <v>3605.42</v>
      </c>
    </row>
    <row r="487" spans="1:4" ht="12" customHeight="1" x14ac:dyDescent="0.2">
      <c r="A487" s="8" t="s">
        <v>517</v>
      </c>
      <c r="B487" s="14">
        <v>199357.95</v>
      </c>
      <c r="C487" s="14">
        <v>241136.2</v>
      </c>
      <c r="D487" s="14">
        <v>41778.25</v>
      </c>
    </row>
    <row r="488" spans="1:4" ht="12" customHeight="1" x14ac:dyDescent="0.2">
      <c r="A488" s="8" t="s">
        <v>729</v>
      </c>
      <c r="B488" s="14">
        <v>304166.39</v>
      </c>
      <c r="C488" s="14">
        <v>368346.99</v>
      </c>
      <c r="D488" s="14">
        <v>64180.6</v>
      </c>
    </row>
    <row r="489" spans="1:4" ht="12" customHeight="1" x14ac:dyDescent="0.2">
      <c r="A489" s="8" t="s">
        <v>208</v>
      </c>
      <c r="B489" s="14">
        <v>126804.13</v>
      </c>
      <c r="C489" s="14">
        <v>156046.03</v>
      </c>
      <c r="D489" s="14">
        <v>29241.9</v>
      </c>
    </row>
    <row r="490" spans="1:4" ht="12" customHeight="1" x14ac:dyDescent="0.2">
      <c r="A490" s="8" t="s">
        <v>487</v>
      </c>
      <c r="B490" s="14">
        <v>74898.210000000006</v>
      </c>
      <c r="C490" s="14">
        <v>91052.03</v>
      </c>
      <c r="D490" s="14">
        <v>16153.82</v>
      </c>
    </row>
    <row r="491" spans="1:4" ht="12" customHeight="1" x14ac:dyDescent="0.2">
      <c r="A491" s="8" t="s">
        <v>488</v>
      </c>
      <c r="B491" s="14">
        <v>64879.06</v>
      </c>
      <c r="C491" s="14">
        <v>80011.98</v>
      </c>
      <c r="D491" s="14">
        <v>15132.92</v>
      </c>
    </row>
    <row r="492" spans="1:4" ht="12" customHeight="1" x14ac:dyDescent="0.2">
      <c r="A492" s="8" t="s">
        <v>20</v>
      </c>
      <c r="B492" s="14">
        <v>41108.69</v>
      </c>
      <c r="C492" s="14">
        <v>49951.33</v>
      </c>
      <c r="D492" s="14">
        <v>8842.64</v>
      </c>
    </row>
    <row r="493" spans="1:4" ht="12" customHeight="1" x14ac:dyDescent="0.2">
      <c r="A493" s="8" t="s">
        <v>126</v>
      </c>
      <c r="B493" s="14">
        <v>88644.94</v>
      </c>
      <c r="C493" s="14">
        <v>109201.8</v>
      </c>
      <c r="D493" s="14">
        <v>20556.86</v>
      </c>
    </row>
    <row r="494" spans="1:4" ht="12" customHeight="1" x14ac:dyDescent="0.2">
      <c r="A494" s="8" t="s">
        <v>60</v>
      </c>
      <c r="B494" s="14">
        <f>102696.89+92314.52</f>
        <v>195011.41</v>
      </c>
      <c r="C494" s="14">
        <f>126157.02+109492.59</f>
        <v>235649.61</v>
      </c>
      <c r="D494" s="14">
        <f>23460.13+17178.07</f>
        <v>40638.199999999997</v>
      </c>
    </row>
    <row r="495" spans="1:4" ht="12" customHeight="1" x14ac:dyDescent="0.2">
      <c r="A495" s="8" t="s">
        <v>375</v>
      </c>
      <c r="B495" s="14">
        <v>23238.720000000001</v>
      </c>
      <c r="C495" s="14">
        <v>28621.200000000001</v>
      </c>
      <c r="D495" s="14">
        <v>5382.48</v>
      </c>
    </row>
    <row r="496" spans="1:4" ht="12" customHeight="1" x14ac:dyDescent="0.2">
      <c r="A496" s="8" t="s">
        <v>153</v>
      </c>
      <c r="B496" s="14">
        <v>2284599.2999999998</v>
      </c>
      <c r="C496" s="14">
        <v>2549222.5</v>
      </c>
      <c r="D496" s="14">
        <v>264623.2</v>
      </c>
    </row>
    <row r="497" spans="1:4" ht="12" customHeight="1" x14ac:dyDescent="0.2">
      <c r="A497" s="8" t="s">
        <v>502</v>
      </c>
      <c r="B497" s="14">
        <v>968739.73</v>
      </c>
      <c r="C497" s="14">
        <v>1167754.96</v>
      </c>
      <c r="D497" s="14">
        <v>199015.23</v>
      </c>
    </row>
    <row r="498" spans="1:4" ht="12" customHeight="1" x14ac:dyDescent="0.2">
      <c r="A498" s="8" t="s">
        <v>489</v>
      </c>
      <c r="B498" s="14">
        <v>102464.06</v>
      </c>
      <c r="C498" s="14">
        <v>123156.68</v>
      </c>
      <c r="D498" s="14">
        <v>20692.62</v>
      </c>
    </row>
    <row r="499" spans="1:4" ht="12" customHeight="1" x14ac:dyDescent="0.2">
      <c r="A499" s="8" t="s">
        <v>198</v>
      </c>
      <c r="B499" s="14">
        <v>222111.25</v>
      </c>
      <c r="C499" s="14">
        <v>263901.31</v>
      </c>
      <c r="D499" s="14">
        <v>41790.06</v>
      </c>
    </row>
    <row r="500" spans="1:4" ht="12" customHeight="1" x14ac:dyDescent="0.2">
      <c r="A500" s="8" t="s">
        <v>741</v>
      </c>
      <c r="B500" s="14">
        <v>5349.78</v>
      </c>
      <c r="C500" s="14">
        <v>6407.31</v>
      </c>
      <c r="D500" s="14">
        <v>1057.53</v>
      </c>
    </row>
    <row r="501" spans="1:4" ht="12" customHeight="1" x14ac:dyDescent="0.2">
      <c r="A501" s="8" t="s">
        <v>672</v>
      </c>
      <c r="B501" s="14">
        <v>92829.14</v>
      </c>
      <c r="C501" s="14">
        <v>109938.48</v>
      </c>
      <c r="D501" s="14">
        <v>17109.34</v>
      </c>
    </row>
    <row r="502" spans="1:4" ht="12" customHeight="1" x14ac:dyDescent="0.2">
      <c r="A502" s="8" t="s">
        <v>673</v>
      </c>
      <c r="B502" s="14">
        <v>248193.62</v>
      </c>
      <c r="C502" s="14">
        <v>298213.46000000002</v>
      </c>
      <c r="D502" s="14">
        <v>50019.839999999997</v>
      </c>
    </row>
    <row r="503" spans="1:4" ht="12" customHeight="1" x14ac:dyDescent="0.2">
      <c r="A503" s="8" t="s">
        <v>674</v>
      </c>
      <c r="B503" s="14">
        <v>219005.56</v>
      </c>
      <c r="C503" s="14">
        <v>259717.66</v>
      </c>
      <c r="D503" s="14">
        <v>40712.1</v>
      </c>
    </row>
    <row r="504" spans="1:4" ht="12" customHeight="1" x14ac:dyDescent="0.2">
      <c r="A504" s="8" t="s">
        <v>675</v>
      </c>
      <c r="B504" s="14">
        <v>559230.41</v>
      </c>
      <c r="C504" s="14">
        <v>662358.76</v>
      </c>
      <c r="D504" s="14">
        <v>103128.35</v>
      </c>
    </row>
    <row r="505" spans="1:4" ht="12" customHeight="1" x14ac:dyDescent="0.2">
      <c r="A505" s="8" t="s">
        <v>676</v>
      </c>
      <c r="B505" s="14">
        <v>32042.11</v>
      </c>
      <c r="C505" s="14">
        <v>38845.06</v>
      </c>
      <c r="D505" s="14">
        <v>6802.95</v>
      </c>
    </row>
    <row r="506" spans="1:4" ht="12" customHeight="1" x14ac:dyDescent="0.2">
      <c r="A506" s="8" t="s">
        <v>199</v>
      </c>
      <c r="B506" s="14">
        <v>48808.15</v>
      </c>
      <c r="C506" s="14">
        <v>65056.12</v>
      </c>
      <c r="D506" s="14">
        <v>16247.97</v>
      </c>
    </row>
    <row r="507" spans="1:4" ht="12" customHeight="1" x14ac:dyDescent="0.2">
      <c r="A507" s="8" t="s">
        <v>89</v>
      </c>
      <c r="B507" s="14">
        <v>54549.919999999998</v>
      </c>
      <c r="C507" s="14">
        <v>65808.289999999994</v>
      </c>
      <c r="D507" s="14">
        <v>11258.37</v>
      </c>
    </row>
    <row r="508" spans="1:4" ht="12" customHeight="1" x14ac:dyDescent="0.2">
      <c r="A508" s="8" t="s">
        <v>393</v>
      </c>
      <c r="B508" s="14">
        <v>49782.06</v>
      </c>
      <c r="C508" s="14">
        <v>60845.55</v>
      </c>
      <c r="D508" s="14">
        <v>11063.49</v>
      </c>
    </row>
    <row r="509" spans="1:4" ht="12" customHeight="1" x14ac:dyDescent="0.2">
      <c r="A509" s="8" t="s">
        <v>137</v>
      </c>
      <c r="B509" s="14">
        <v>26174.23</v>
      </c>
      <c r="C509" s="14">
        <v>32729.1</v>
      </c>
      <c r="D509" s="14">
        <v>6554.87</v>
      </c>
    </row>
    <row r="510" spans="1:4" ht="12" customHeight="1" x14ac:dyDescent="0.2">
      <c r="A510" s="8" t="s">
        <v>742</v>
      </c>
      <c r="B510" s="14">
        <v>5186.45</v>
      </c>
      <c r="C510" s="14">
        <v>6255.72</v>
      </c>
      <c r="D510" s="14">
        <v>1069.27</v>
      </c>
    </row>
    <row r="511" spans="1:4" ht="12" customHeight="1" x14ac:dyDescent="0.2">
      <c r="A511" s="8" t="s">
        <v>355</v>
      </c>
      <c r="B511" s="14">
        <v>120300.95</v>
      </c>
      <c r="C511" s="14">
        <v>150867.79999999999</v>
      </c>
      <c r="D511" s="14">
        <v>30566.85</v>
      </c>
    </row>
    <row r="512" spans="1:4" ht="12" customHeight="1" x14ac:dyDescent="0.2">
      <c r="A512" s="8" t="s">
        <v>394</v>
      </c>
      <c r="B512" s="14">
        <v>5112</v>
      </c>
      <c r="C512" s="14">
        <v>5700</v>
      </c>
      <c r="D512" s="14">
        <v>588</v>
      </c>
    </row>
    <row r="513" spans="1:4" ht="12" customHeight="1" x14ac:dyDescent="0.2">
      <c r="A513" s="8" t="s">
        <v>677</v>
      </c>
      <c r="B513" s="14">
        <v>228079.18</v>
      </c>
      <c r="C513" s="14">
        <v>274039.84000000003</v>
      </c>
      <c r="D513" s="14">
        <v>45960.66</v>
      </c>
    </row>
    <row r="514" spans="1:4" ht="12" customHeight="1" x14ac:dyDescent="0.2">
      <c r="A514" s="8" t="s">
        <v>678</v>
      </c>
      <c r="B514" s="14">
        <v>127135.75</v>
      </c>
      <c r="C514" s="14">
        <v>154037.98000000001</v>
      </c>
      <c r="D514" s="14">
        <v>26902.23</v>
      </c>
    </row>
    <row r="515" spans="1:4" ht="12" customHeight="1" x14ac:dyDescent="0.2">
      <c r="A515" s="8" t="s">
        <v>679</v>
      </c>
      <c r="B515" s="14">
        <v>55166.94</v>
      </c>
      <c r="C515" s="14">
        <v>67044.679999999993</v>
      </c>
      <c r="D515" s="14">
        <v>11877.74</v>
      </c>
    </row>
    <row r="516" spans="1:4" ht="12" customHeight="1" x14ac:dyDescent="0.2">
      <c r="A516" s="8" t="s">
        <v>680</v>
      </c>
      <c r="B516" s="14">
        <v>243568.09</v>
      </c>
      <c r="C516" s="14">
        <v>288654.59999999998</v>
      </c>
      <c r="D516" s="14">
        <v>45086.51</v>
      </c>
    </row>
    <row r="517" spans="1:4" ht="12" customHeight="1" x14ac:dyDescent="0.2">
      <c r="A517" s="8" t="s">
        <v>681</v>
      </c>
      <c r="B517" s="14">
        <v>87362.81</v>
      </c>
      <c r="C517" s="14">
        <v>105533.35</v>
      </c>
      <c r="D517" s="14">
        <v>18170.54</v>
      </c>
    </row>
    <row r="518" spans="1:4" ht="12" customHeight="1" x14ac:dyDescent="0.2">
      <c r="A518" s="8" t="s">
        <v>682</v>
      </c>
      <c r="B518" s="14">
        <v>40684.54</v>
      </c>
      <c r="C518" s="14">
        <v>49942.54</v>
      </c>
      <c r="D518" s="14">
        <v>9258</v>
      </c>
    </row>
    <row r="519" spans="1:4" ht="12" customHeight="1" x14ac:dyDescent="0.2">
      <c r="A519" s="8" t="s">
        <v>138</v>
      </c>
      <c r="B519" s="14">
        <v>4315.6000000000004</v>
      </c>
      <c r="C519" s="14">
        <v>5415.6</v>
      </c>
      <c r="D519" s="14">
        <v>1100</v>
      </c>
    </row>
    <row r="520" spans="1:4" ht="12" customHeight="1" x14ac:dyDescent="0.2">
      <c r="A520" s="8" t="s">
        <v>90</v>
      </c>
      <c r="B520" s="14">
        <v>189137.37</v>
      </c>
      <c r="C520" s="14">
        <v>229133.75</v>
      </c>
      <c r="D520" s="14">
        <v>39996.379999999997</v>
      </c>
    </row>
    <row r="521" spans="1:4" ht="12" customHeight="1" x14ac:dyDescent="0.2">
      <c r="A521" s="8" t="s">
        <v>139</v>
      </c>
      <c r="B521" s="14">
        <v>117402.31</v>
      </c>
      <c r="C521" s="14">
        <v>145327.04000000001</v>
      </c>
      <c r="D521" s="14">
        <v>27924.73</v>
      </c>
    </row>
    <row r="522" spans="1:4" ht="12" customHeight="1" x14ac:dyDescent="0.2">
      <c r="A522" s="8" t="s">
        <v>743</v>
      </c>
      <c r="B522" s="14">
        <v>84276</v>
      </c>
      <c r="C522" s="14">
        <v>104114.75</v>
      </c>
      <c r="D522" s="14">
        <v>19838.75</v>
      </c>
    </row>
    <row r="523" spans="1:4" ht="12" customHeight="1" x14ac:dyDescent="0.2">
      <c r="A523" s="8" t="s">
        <v>275</v>
      </c>
      <c r="B523" s="14">
        <v>12191.32</v>
      </c>
      <c r="C523" s="14">
        <v>15234.36</v>
      </c>
      <c r="D523" s="14">
        <v>3043.04</v>
      </c>
    </row>
    <row r="524" spans="1:4" ht="12" customHeight="1" x14ac:dyDescent="0.2">
      <c r="A524" s="8" t="s">
        <v>127</v>
      </c>
      <c r="B524" s="14">
        <f>69963.16+47549.15</f>
        <v>117512.31</v>
      </c>
      <c r="C524" s="14">
        <f>86545.64+57117.06</f>
        <v>143662.70000000001</v>
      </c>
      <c r="D524" s="14">
        <f>16582.48+9567.91</f>
        <v>26150.39</v>
      </c>
    </row>
    <row r="525" spans="1:4" ht="12" customHeight="1" x14ac:dyDescent="0.2">
      <c r="A525" s="8" t="s">
        <v>376</v>
      </c>
      <c r="B525" s="14">
        <v>74468.28</v>
      </c>
      <c r="C525" s="14">
        <v>97844.18</v>
      </c>
      <c r="D525" s="14">
        <v>23375.9</v>
      </c>
    </row>
    <row r="526" spans="1:4" ht="12" customHeight="1" x14ac:dyDescent="0.2">
      <c r="A526" s="8" t="s">
        <v>154</v>
      </c>
      <c r="B526" s="14">
        <v>485068.81</v>
      </c>
      <c r="C526" s="14">
        <v>554059.6</v>
      </c>
      <c r="D526" s="14">
        <v>68990.789999999994</v>
      </c>
    </row>
    <row r="527" spans="1:4" ht="12" customHeight="1" x14ac:dyDescent="0.2">
      <c r="A527" s="8" t="s">
        <v>155</v>
      </c>
      <c r="B527" s="14">
        <v>530404.84</v>
      </c>
      <c r="C527" s="14">
        <v>610142.28</v>
      </c>
      <c r="D527" s="14">
        <v>79737.440000000002</v>
      </c>
    </row>
    <row r="528" spans="1:4" ht="12" customHeight="1" x14ac:dyDescent="0.2">
      <c r="A528" s="8" t="s">
        <v>128</v>
      </c>
      <c r="B528" s="14">
        <v>7081.96</v>
      </c>
      <c r="C528" s="14">
        <v>8927.2199999999993</v>
      </c>
      <c r="D528" s="14">
        <v>1845.26</v>
      </c>
    </row>
    <row r="529" spans="1:4" ht="12" customHeight="1" x14ac:dyDescent="0.2">
      <c r="A529" s="8" t="s">
        <v>276</v>
      </c>
      <c r="B529" s="14">
        <v>22084.38</v>
      </c>
      <c r="C529" s="14">
        <v>27678.02</v>
      </c>
      <c r="D529" s="14">
        <v>5593.64</v>
      </c>
    </row>
    <row r="530" spans="1:4" ht="12" customHeight="1" x14ac:dyDescent="0.2">
      <c r="A530" s="8" t="s">
        <v>395</v>
      </c>
      <c r="B530" s="14">
        <v>100665</v>
      </c>
      <c r="C530" s="14">
        <v>125670.57</v>
      </c>
      <c r="D530" s="14">
        <v>25005.57</v>
      </c>
    </row>
    <row r="531" spans="1:4" ht="12" customHeight="1" x14ac:dyDescent="0.2">
      <c r="A531" s="8" t="s">
        <v>377</v>
      </c>
      <c r="B531" s="14">
        <v>3144.42</v>
      </c>
      <c r="C531" s="14">
        <v>3459</v>
      </c>
      <c r="D531" s="14">
        <v>314.58</v>
      </c>
    </row>
    <row r="532" spans="1:4" ht="12" customHeight="1" x14ac:dyDescent="0.2">
      <c r="A532" s="8" t="s">
        <v>730</v>
      </c>
      <c r="B532" s="14">
        <v>67619.23</v>
      </c>
      <c r="C532" s="14">
        <v>83032.100000000006</v>
      </c>
      <c r="D532" s="14">
        <v>15412.87</v>
      </c>
    </row>
    <row r="533" spans="1:4" ht="12" customHeight="1" x14ac:dyDescent="0.2">
      <c r="A533" s="8" t="s">
        <v>683</v>
      </c>
      <c r="B533" s="14">
        <v>35675.160000000003</v>
      </c>
      <c r="C533" s="14">
        <v>42737.36</v>
      </c>
      <c r="D533" s="14">
        <v>7062.2</v>
      </c>
    </row>
    <row r="534" spans="1:4" ht="12" customHeight="1" x14ac:dyDescent="0.2">
      <c r="A534" s="8" t="s">
        <v>356</v>
      </c>
      <c r="B534" s="14">
        <v>5224.0200000000004</v>
      </c>
      <c r="C534" s="14">
        <v>6010.75</v>
      </c>
      <c r="D534" s="14">
        <v>786.73</v>
      </c>
    </row>
    <row r="535" spans="1:4" ht="12" customHeight="1" x14ac:dyDescent="0.2">
      <c r="A535" s="8" t="s">
        <v>684</v>
      </c>
      <c r="B535" s="14">
        <v>505006.18</v>
      </c>
      <c r="C535" s="14">
        <v>588190.71999999997</v>
      </c>
      <c r="D535" s="14">
        <v>83184.539999999994</v>
      </c>
    </row>
    <row r="536" spans="1:4" ht="12" customHeight="1" x14ac:dyDescent="0.2">
      <c r="A536" s="8" t="s">
        <v>593</v>
      </c>
      <c r="B536" s="14">
        <v>8112.94</v>
      </c>
      <c r="C536" s="14">
        <v>9832.65</v>
      </c>
      <c r="D536" s="14">
        <v>1719.71</v>
      </c>
    </row>
    <row r="537" spans="1:4" ht="12" customHeight="1" x14ac:dyDescent="0.2">
      <c r="A537" s="8" t="s">
        <v>235</v>
      </c>
      <c r="B537" s="14">
        <v>5717.79</v>
      </c>
      <c r="C537" s="14">
        <v>6836.61</v>
      </c>
      <c r="D537" s="14">
        <v>1118.82</v>
      </c>
    </row>
    <row r="538" spans="1:4" ht="12" customHeight="1" x14ac:dyDescent="0.2">
      <c r="A538" s="8" t="s">
        <v>236</v>
      </c>
      <c r="B538" s="14">
        <v>12124.12</v>
      </c>
      <c r="C538" s="14">
        <v>13854.4</v>
      </c>
      <c r="D538" s="14">
        <v>1730.28</v>
      </c>
    </row>
    <row r="539" spans="1:4" ht="12" customHeight="1" x14ac:dyDescent="0.2">
      <c r="A539" s="8" t="s">
        <v>618</v>
      </c>
      <c r="B539" s="14">
        <v>19548.68</v>
      </c>
      <c r="C539" s="14">
        <v>24259.9</v>
      </c>
      <c r="D539" s="14">
        <v>4711.22</v>
      </c>
    </row>
    <row r="540" spans="1:4" ht="12" customHeight="1" x14ac:dyDescent="0.2">
      <c r="A540" s="8" t="s">
        <v>61</v>
      </c>
      <c r="B540" s="14">
        <v>61008.55</v>
      </c>
      <c r="C540" s="14">
        <v>69825.440000000002</v>
      </c>
      <c r="D540" s="14">
        <v>8816.89</v>
      </c>
    </row>
    <row r="541" spans="1:4" ht="12" customHeight="1" x14ac:dyDescent="0.2">
      <c r="A541" s="8" t="s">
        <v>209</v>
      </c>
      <c r="B541" s="14">
        <v>58458.3</v>
      </c>
      <c r="C541" s="14">
        <v>71862.23</v>
      </c>
      <c r="D541" s="14">
        <v>13403.93</v>
      </c>
    </row>
    <row r="542" spans="1:4" ht="12" customHeight="1" x14ac:dyDescent="0.2">
      <c r="A542" s="8" t="s">
        <v>62</v>
      </c>
      <c r="B542" s="14">
        <v>993193.84</v>
      </c>
      <c r="C542" s="14">
        <v>1155173.29</v>
      </c>
      <c r="D542" s="14">
        <v>161979.45000000001</v>
      </c>
    </row>
    <row r="543" spans="1:4" ht="12" customHeight="1" x14ac:dyDescent="0.2">
      <c r="A543" s="8" t="s">
        <v>378</v>
      </c>
      <c r="B543" s="14">
        <v>24474.02</v>
      </c>
      <c r="C543" s="14">
        <v>28291.79</v>
      </c>
      <c r="D543" s="14">
        <v>3817.77</v>
      </c>
    </row>
    <row r="544" spans="1:4" ht="12" customHeight="1" x14ac:dyDescent="0.2">
      <c r="A544" s="8" t="s">
        <v>40</v>
      </c>
      <c r="B544" s="14">
        <v>241526.97</v>
      </c>
      <c r="C544" s="14">
        <v>288545.88</v>
      </c>
      <c r="D544" s="14">
        <v>47018.91</v>
      </c>
    </row>
    <row r="545" spans="1:4" ht="12" customHeight="1" x14ac:dyDescent="0.2">
      <c r="A545" s="8" t="s">
        <v>619</v>
      </c>
      <c r="B545" s="14">
        <v>25577.1</v>
      </c>
      <c r="C545" s="14">
        <v>32366.7</v>
      </c>
      <c r="D545" s="14">
        <v>6789.6</v>
      </c>
    </row>
    <row r="546" spans="1:4" ht="12" customHeight="1" x14ac:dyDescent="0.2">
      <c r="A546" s="8" t="s">
        <v>323</v>
      </c>
      <c r="B546" s="14">
        <v>91065.33</v>
      </c>
      <c r="C546" s="14">
        <v>101630.16</v>
      </c>
      <c r="D546" s="14">
        <v>10564.83</v>
      </c>
    </row>
    <row r="547" spans="1:4" ht="12" customHeight="1" x14ac:dyDescent="0.2">
      <c r="A547" s="8" t="s">
        <v>586</v>
      </c>
      <c r="B547" s="14">
        <v>53059.01</v>
      </c>
      <c r="C547" s="14">
        <v>65756.09</v>
      </c>
      <c r="D547" s="14">
        <v>12697.08</v>
      </c>
    </row>
    <row r="548" spans="1:4" ht="12" customHeight="1" x14ac:dyDescent="0.2">
      <c r="A548" s="8" t="s">
        <v>685</v>
      </c>
      <c r="B548" s="14">
        <v>45879.62</v>
      </c>
      <c r="C548" s="14">
        <v>56698.54</v>
      </c>
      <c r="D548" s="14">
        <v>10818.92</v>
      </c>
    </row>
    <row r="549" spans="1:4" ht="12" customHeight="1" x14ac:dyDescent="0.2">
      <c r="A549" s="8" t="s">
        <v>686</v>
      </c>
      <c r="B549" s="14">
        <v>126063.94</v>
      </c>
      <c r="C549" s="14">
        <v>152790.43</v>
      </c>
      <c r="D549" s="14">
        <v>26726.49</v>
      </c>
    </row>
    <row r="550" spans="1:4" ht="12" customHeight="1" x14ac:dyDescent="0.2">
      <c r="A550" s="8" t="s">
        <v>687</v>
      </c>
      <c r="B550" s="14">
        <v>125252.93</v>
      </c>
      <c r="C550" s="14">
        <v>151367.96</v>
      </c>
      <c r="D550" s="14">
        <v>26115.03</v>
      </c>
    </row>
    <row r="551" spans="1:4" ht="12" customHeight="1" x14ac:dyDescent="0.2">
      <c r="A551" s="8" t="s">
        <v>688</v>
      </c>
      <c r="B551" s="14">
        <v>256444.71</v>
      </c>
      <c r="C551" s="14">
        <v>313182.14</v>
      </c>
      <c r="D551" s="14">
        <v>56737.43</v>
      </c>
    </row>
    <row r="552" spans="1:4" ht="12" customHeight="1" x14ac:dyDescent="0.2">
      <c r="A552" s="8" t="s">
        <v>63</v>
      </c>
      <c r="B552" s="14">
        <v>182978.05</v>
      </c>
      <c r="C552" s="14">
        <v>229504.42</v>
      </c>
      <c r="D552" s="14">
        <v>46526.37</v>
      </c>
    </row>
    <row r="553" spans="1:4" ht="12" customHeight="1" x14ac:dyDescent="0.2">
      <c r="A553" s="8" t="s">
        <v>129</v>
      </c>
      <c r="B553" s="14">
        <v>88709.85</v>
      </c>
      <c r="C553" s="14">
        <v>108070.27</v>
      </c>
      <c r="D553" s="14">
        <v>19360.419999999998</v>
      </c>
    </row>
    <row r="554" spans="1:4" ht="12" customHeight="1" x14ac:dyDescent="0.2">
      <c r="A554" s="8" t="s">
        <v>99</v>
      </c>
      <c r="B554" s="14">
        <v>33806.31</v>
      </c>
      <c r="C554" s="14">
        <v>40784.980000000003</v>
      </c>
      <c r="D554" s="14">
        <v>6978.67</v>
      </c>
    </row>
    <row r="555" spans="1:4" ht="12" customHeight="1" x14ac:dyDescent="0.2">
      <c r="A555" s="8" t="s">
        <v>100</v>
      </c>
      <c r="B555" s="14">
        <v>121599.74</v>
      </c>
      <c r="C555" s="14">
        <v>146045.15</v>
      </c>
      <c r="D555" s="14">
        <v>24445.41</v>
      </c>
    </row>
    <row r="556" spans="1:4" ht="12" customHeight="1" x14ac:dyDescent="0.2">
      <c r="A556" s="8" t="s">
        <v>101</v>
      </c>
      <c r="B556" s="14">
        <v>78967.83</v>
      </c>
      <c r="C556" s="14">
        <v>95165.69</v>
      </c>
      <c r="D556" s="14">
        <v>16197.86</v>
      </c>
    </row>
    <row r="557" spans="1:4" ht="12" customHeight="1" x14ac:dyDescent="0.2">
      <c r="A557" s="8" t="s">
        <v>102</v>
      </c>
      <c r="B557" s="14">
        <v>324250.55</v>
      </c>
      <c r="C557" s="14">
        <v>393117.51</v>
      </c>
      <c r="D557" s="14">
        <v>68866.960000000006</v>
      </c>
    </row>
    <row r="558" spans="1:4" ht="12" customHeight="1" x14ac:dyDescent="0.2">
      <c r="A558" s="8" t="s">
        <v>103</v>
      </c>
      <c r="B558" s="14">
        <v>142112.39000000001</v>
      </c>
      <c r="C558" s="14">
        <v>172265.57</v>
      </c>
      <c r="D558" s="14">
        <v>30153.18</v>
      </c>
    </row>
    <row r="559" spans="1:4" ht="12" customHeight="1" x14ac:dyDescent="0.2">
      <c r="A559" s="8" t="s">
        <v>140</v>
      </c>
      <c r="B559" s="14">
        <v>64755.6</v>
      </c>
      <c r="C559" s="14">
        <v>80959.990000000005</v>
      </c>
      <c r="D559" s="14">
        <v>16204.39</v>
      </c>
    </row>
    <row r="560" spans="1:4" ht="12" customHeight="1" x14ac:dyDescent="0.2">
      <c r="A560" s="8" t="s">
        <v>518</v>
      </c>
      <c r="B560" s="14">
        <v>93503.46</v>
      </c>
      <c r="C560" s="14">
        <v>110027.82</v>
      </c>
      <c r="D560" s="14">
        <v>16524.36</v>
      </c>
    </row>
    <row r="561" spans="1:4" ht="12" customHeight="1" x14ac:dyDescent="0.2">
      <c r="A561" s="8" t="s">
        <v>156</v>
      </c>
      <c r="B561" s="14">
        <v>2933760.12</v>
      </c>
      <c r="C561" s="14">
        <v>3151995.2</v>
      </c>
      <c r="D561" s="14">
        <v>218235.08</v>
      </c>
    </row>
    <row r="562" spans="1:4" ht="12" customHeight="1" x14ac:dyDescent="0.2">
      <c r="A562" s="8" t="s">
        <v>594</v>
      </c>
      <c r="B562" s="14">
        <v>211575.55</v>
      </c>
      <c r="C562" s="14">
        <v>271156.58</v>
      </c>
      <c r="D562" s="14">
        <v>59581.03</v>
      </c>
    </row>
    <row r="563" spans="1:4" ht="12" customHeight="1" x14ac:dyDescent="0.2">
      <c r="A563" s="8" t="s">
        <v>379</v>
      </c>
      <c r="B563" s="14">
        <v>5280.1</v>
      </c>
      <c r="C563" s="14">
        <v>6591.3</v>
      </c>
      <c r="D563" s="14">
        <v>1311.2</v>
      </c>
    </row>
    <row r="564" spans="1:4" ht="12" customHeight="1" x14ac:dyDescent="0.2">
      <c r="A564" s="8" t="s">
        <v>91</v>
      </c>
      <c r="B564" s="14">
        <v>43026.75</v>
      </c>
      <c r="C564" s="14">
        <v>51676.26</v>
      </c>
      <c r="D564" s="14">
        <v>8649.51</v>
      </c>
    </row>
    <row r="565" spans="1:4" ht="12" customHeight="1" x14ac:dyDescent="0.2">
      <c r="A565" s="8" t="s">
        <v>171</v>
      </c>
      <c r="B565" s="14">
        <v>181984.01</v>
      </c>
      <c r="C565" s="14">
        <v>220691.76</v>
      </c>
      <c r="D565" s="14">
        <v>38707.75</v>
      </c>
    </row>
    <row r="566" spans="1:4" ht="12" customHeight="1" x14ac:dyDescent="0.2">
      <c r="A566" s="8" t="s">
        <v>104</v>
      </c>
      <c r="B566" s="14">
        <v>509209.36</v>
      </c>
      <c r="C566" s="14">
        <v>604138.07999999996</v>
      </c>
      <c r="D566" s="14">
        <v>94928.72</v>
      </c>
    </row>
    <row r="567" spans="1:4" ht="12" customHeight="1" x14ac:dyDescent="0.2">
      <c r="A567" s="8" t="s">
        <v>324</v>
      </c>
      <c r="B567" s="14">
        <v>21924.71</v>
      </c>
      <c r="C567" s="14">
        <v>23940.19</v>
      </c>
      <c r="D567" s="14">
        <v>2015.48</v>
      </c>
    </row>
    <row r="568" spans="1:4" ht="12" customHeight="1" x14ac:dyDescent="0.2">
      <c r="A568" s="8" t="s">
        <v>340</v>
      </c>
      <c r="B568" s="14">
        <v>331482.55</v>
      </c>
      <c r="C568" s="14">
        <v>396983.37</v>
      </c>
      <c r="D568" s="14">
        <v>65500.82</v>
      </c>
    </row>
    <row r="569" spans="1:4" ht="12" customHeight="1" x14ac:dyDescent="0.2">
      <c r="A569" s="8" t="s">
        <v>620</v>
      </c>
      <c r="B569" s="14">
        <v>42666.47</v>
      </c>
      <c r="C569" s="14">
        <v>52808.28</v>
      </c>
      <c r="D569" s="14">
        <v>10141.81</v>
      </c>
    </row>
    <row r="570" spans="1:4" ht="12" customHeight="1" x14ac:dyDescent="0.2">
      <c r="A570" s="8" t="s">
        <v>558</v>
      </c>
      <c r="B570" s="14">
        <v>124066.04</v>
      </c>
      <c r="C570" s="14">
        <v>142883.4</v>
      </c>
      <c r="D570" s="14">
        <v>18817.36</v>
      </c>
    </row>
    <row r="571" spans="1:4" ht="12" customHeight="1" x14ac:dyDescent="0.2">
      <c r="A571" s="8" t="s">
        <v>559</v>
      </c>
      <c r="B571" s="14">
        <v>653152.5</v>
      </c>
      <c r="C571" s="14">
        <v>740738.49</v>
      </c>
      <c r="D571" s="14">
        <v>87585.99</v>
      </c>
    </row>
    <row r="572" spans="1:4" ht="12" customHeight="1" x14ac:dyDescent="0.2">
      <c r="A572" s="8" t="s">
        <v>64</v>
      </c>
      <c r="B572" s="14">
        <v>247209.81</v>
      </c>
      <c r="C572" s="14">
        <v>295416.02</v>
      </c>
      <c r="D572" s="14">
        <v>48206.21</v>
      </c>
    </row>
    <row r="573" spans="1:4" ht="12" customHeight="1" x14ac:dyDescent="0.2">
      <c r="A573" s="8" t="s">
        <v>560</v>
      </c>
      <c r="B573" s="14">
        <v>384398.37</v>
      </c>
      <c r="C573" s="14">
        <v>433723.52</v>
      </c>
      <c r="D573" s="14">
        <v>49325.15</v>
      </c>
    </row>
    <row r="574" spans="1:4" ht="12" customHeight="1" x14ac:dyDescent="0.2">
      <c r="A574" s="8" t="s">
        <v>29</v>
      </c>
      <c r="B574" s="14">
        <v>47828.25</v>
      </c>
      <c r="C574" s="14">
        <v>55565.62</v>
      </c>
      <c r="D574" s="14">
        <v>7737.37</v>
      </c>
    </row>
    <row r="575" spans="1:4" ht="12" customHeight="1" x14ac:dyDescent="0.2">
      <c r="A575" s="8" t="s">
        <v>30</v>
      </c>
      <c r="B575" s="14">
        <v>81233.36</v>
      </c>
      <c r="C575" s="14">
        <v>94667.29</v>
      </c>
      <c r="D575" s="14">
        <v>13433.93</v>
      </c>
    </row>
    <row r="576" spans="1:4" ht="12" customHeight="1" x14ac:dyDescent="0.2">
      <c r="A576" s="8" t="s">
        <v>561</v>
      </c>
      <c r="B576" s="14">
        <v>57165.73</v>
      </c>
      <c r="C576" s="14">
        <v>65131.34</v>
      </c>
      <c r="D576" s="14">
        <v>7965.61</v>
      </c>
    </row>
    <row r="577" spans="1:4" ht="12" customHeight="1" x14ac:dyDescent="0.2">
      <c r="A577" s="8" t="s">
        <v>568</v>
      </c>
      <c r="B577" s="14">
        <v>55452.25</v>
      </c>
      <c r="C577" s="14">
        <v>67940.12</v>
      </c>
      <c r="D577" s="14">
        <v>12487.87</v>
      </c>
    </row>
    <row r="578" spans="1:4" ht="12" customHeight="1" x14ac:dyDescent="0.2">
      <c r="A578" s="8" t="s">
        <v>92</v>
      </c>
      <c r="B578" s="14">
        <v>42181.88</v>
      </c>
      <c r="C578" s="14">
        <v>52651.58</v>
      </c>
      <c r="D578" s="14">
        <v>10469.700000000001</v>
      </c>
    </row>
    <row r="579" spans="1:4" ht="12" customHeight="1" x14ac:dyDescent="0.2">
      <c r="A579" s="8" t="s">
        <v>562</v>
      </c>
      <c r="B579" s="14">
        <v>27663.78</v>
      </c>
      <c r="C579" s="14">
        <v>32226.5</v>
      </c>
      <c r="D579" s="14">
        <v>4562.72</v>
      </c>
    </row>
    <row r="580" spans="1:4" ht="12" customHeight="1" x14ac:dyDescent="0.2">
      <c r="A580" s="8" t="s">
        <v>563</v>
      </c>
      <c r="B580" s="14">
        <v>57362.97</v>
      </c>
      <c r="C580" s="14">
        <v>68322.429999999993</v>
      </c>
      <c r="D580" s="14">
        <v>10959.46</v>
      </c>
    </row>
    <row r="581" spans="1:4" ht="12" customHeight="1" x14ac:dyDescent="0.2">
      <c r="A581" s="8" t="s">
        <v>93</v>
      </c>
      <c r="B581" s="14">
        <v>32131.62</v>
      </c>
      <c r="C581" s="14">
        <v>39268.589999999997</v>
      </c>
      <c r="D581" s="14">
        <v>7136.97</v>
      </c>
    </row>
    <row r="582" spans="1:4" ht="12" customHeight="1" x14ac:dyDescent="0.2">
      <c r="A582" s="8" t="s">
        <v>31</v>
      </c>
      <c r="B582" s="14">
        <v>166618.69</v>
      </c>
      <c r="C582" s="14">
        <v>198067.38</v>
      </c>
      <c r="D582" s="14">
        <v>31448.69</v>
      </c>
    </row>
    <row r="583" spans="1:4" ht="12" customHeight="1" x14ac:dyDescent="0.2">
      <c r="A583" s="8" t="s">
        <v>32</v>
      </c>
      <c r="B583" s="14">
        <v>1523.5</v>
      </c>
      <c r="C583" s="14">
        <v>1942.4</v>
      </c>
      <c r="D583" s="14">
        <v>418.9</v>
      </c>
    </row>
    <row r="584" spans="1:4" ht="12" customHeight="1" x14ac:dyDescent="0.2">
      <c r="A584" s="8" t="s">
        <v>33</v>
      </c>
      <c r="B584" s="14">
        <v>30319.3</v>
      </c>
      <c r="C584" s="14">
        <v>35615.61</v>
      </c>
      <c r="D584" s="14">
        <v>5296.31</v>
      </c>
    </row>
    <row r="585" spans="1:4" ht="12" customHeight="1" x14ac:dyDescent="0.2">
      <c r="A585" s="8" t="s">
        <v>34</v>
      </c>
      <c r="B585" s="14">
        <v>10895.17</v>
      </c>
      <c r="C585" s="14">
        <v>13487.6</v>
      </c>
      <c r="D585" s="14">
        <v>2592.4299999999998</v>
      </c>
    </row>
    <row r="586" spans="1:4" ht="12" customHeight="1" x14ac:dyDescent="0.2">
      <c r="A586" s="8" t="s">
        <v>65</v>
      </c>
      <c r="B586" s="14">
        <v>994804.62</v>
      </c>
      <c r="C586" s="14">
        <v>1212677.3899999999</v>
      </c>
      <c r="D586" s="14">
        <v>217872.77</v>
      </c>
    </row>
    <row r="587" spans="1:4" ht="12" customHeight="1" x14ac:dyDescent="0.2">
      <c r="A587" s="8" t="s">
        <v>94</v>
      </c>
      <c r="B587" s="14">
        <v>52389.97</v>
      </c>
      <c r="C587" s="14">
        <v>63111.37</v>
      </c>
      <c r="D587" s="14">
        <v>10721.4</v>
      </c>
    </row>
    <row r="588" spans="1:4" ht="12" customHeight="1" x14ac:dyDescent="0.2">
      <c r="A588" s="8" t="s">
        <v>35</v>
      </c>
      <c r="B588" s="14">
        <v>179407.1</v>
      </c>
      <c r="C588" s="14">
        <v>216327.09</v>
      </c>
      <c r="D588" s="14">
        <v>36919.99</v>
      </c>
    </row>
    <row r="589" spans="1:4" ht="12" customHeight="1" x14ac:dyDescent="0.2">
      <c r="A589" s="8" t="s">
        <v>95</v>
      </c>
      <c r="B589" s="14">
        <v>133338.29999999999</v>
      </c>
      <c r="C589" s="14">
        <v>159733.49</v>
      </c>
      <c r="D589" s="14">
        <v>26395.19</v>
      </c>
    </row>
    <row r="590" spans="1:4" ht="12" customHeight="1" x14ac:dyDescent="0.2">
      <c r="A590" s="8" t="s">
        <v>36</v>
      </c>
      <c r="B590" s="14">
        <v>50699.26</v>
      </c>
      <c r="C590" s="14">
        <v>60729.22</v>
      </c>
      <c r="D590" s="14">
        <v>10029.959999999999</v>
      </c>
    </row>
    <row r="591" spans="1:4" ht="12" customHeight="1" x14ac:dyDescent="0.2">
      <c r="A591" s="8" t="s">
        <v>331</v>
      </c>
      <c r="B591" s="14">
        <v>100561.78</v>
      </c>
      <c r="C591" s="14">
        <v>115883.66</v>
      </c>
      <c r="D591" s="14">
        <v>15321.88</v>
      </c>
    </row>
    <row r="592" spans="1:4" ht="12" customHeight="1" x14ac:dyDescent="0.2">
      <c r="A592" s="8" t="s">
        <v>569</v>
      </c>
      <c r="B592" s="14">
        <v>605962.93999999994</v>
      </c>
      <c r="C592" s="14">
        <v>680078.26</v>
      </c>
      <c r="D592" s="14">
        <v>74115.320000000007</v>
      </c>
    </row>
    <row r="593" spans="1:4" ht="12" customHeight="1" x14ac:dyDescent="0.2">
      <c r="A593" s="8" t="s">
        <v>105</v>
      </c>
      <c r="B593" s="14">
        <v>148669.46</v>
      </c>
      <c r="C593" s="14">
        <v>171089.67</v>
      </c>
      <c r="D593" s="14">
        <v>22420.21</v>
      </c>
    </row>
    <row r="594" spans="1:4" ht="12" customHeight="1" x14ac:dyDescent="0.2">
      <c r="A594" s="8" t="s">
        <v>106</v>
      </c>
      <c r="B594" s="14">
        <v>4404.3599999999997</v>
      </c>
      <c r="C594" s="14">
        <v>5310.72</v>
      </c>
      <c r="D594" s="14">
        <v>906.36</v>
      </c>
    </row>
    <row r="595" spans="1:4" ht="12" customHeight="1" x14ac:dyDescent="0.2">
      <c r="A595" s="8" t="s">
        <v>107</v>
      </c>
      <c r="B595" s="14">
        <v>29567.919999999998</v>
      </c>
      <c r="C595" s="14">
        <v>34628.5</v>
      </c>
      <c r="D595" s="14">
        <v>5060.58</v>
      </c>
    </row>
    <row r="596" spans="1:4" ht="12" customHeight="1" x14ac:dyDescent="0.2">
      <c r="A596" s="8" t="s">
        <v>108</v>
      </c>
      <c r="B596" s="14">
        <v>149395.18</v>
      </c>
      <c r="C596" s="14">
        <v>172198.24</v>
      </c>
      <c r="D596" s="14">
        <v>22803.06</v>
      </c>
    </row>
    <row r="597" spans="1:4" ht="12" customHeight="1" x14ac:dyDescent="0.2">
      <c r="A597" s="8" t="s">
        <v>109</v>
      </c>
      <c r="B597" s="14">
        <v>42907.86</v>
      </c>
      <c r="C597" s="14">
        <v>50754.7</v>
      </c>
      <c r="D597" s="14">
        <v>7846.84</v>
      </c>
    </row>
    <row r="598" spans="1:4" ht="12" customHeight="1" x14ac:dyDescent="0.2">
      <c r="A598" s="8" t="s">
        <v>110</v>
      </c>
      <c r="B598" s="14">
        <v>11045.9</v>
      </c>
      <c r="C598" s="14">
        <v>13308.59</v>
      </c>
      <c r="D598" s="14">
        <v>2262.69</v>
      </c>
    </row>
    <row r="599" spans="1:4" ht="12" customHeight="1" x14ac:dyDescent="0.2">
      <c r="A599" s="8" t="s">
        <v>111</v>
      </c>
      <c r="B599" s="14">
        <v>7287.05</v>
      </c>
      <c r="C599" s="14">
        <v>8171.8</v>
      </c>
      <c r="D599" s="14">
        <v>884.75</v>
      </c>
    </row>
    <row r="600" spans="1:4" ht="12" customHeight="1" x14ac:dyDescent="0.2">
      <c r="A600" s="8" t="s">
        <v>112</v>
      </c>
      <c r="B600" s="14">
        <v>10389.299999999999</v>
      </c>
      <c r="C600" s="14">
        <v>12896.57</v>
      </c>
      <c r="D600" s="14">
        <v>2507.27</v>
      </c>
    </row>
    <row r="601" spans="1:4" ht="12" customHeight="1" x14ac:dyDescent="0.2">
      <c r="A601" s="8" t="s">
        <v>113</v>
      </c>
      <c r="B601" s="14">
        <v>34761.300000000003</v>
      </c>
      <c r="C601" s="14">
        <v>41201.839999999997</v>
      </c>
      <c r="D601" s="14">
        <v>6440.54</v>
      </c>
    </row>
    <row r="602" spans="1:4" ht="12" customHeight="1" x14ac:dyDescent="0.2">
      <c r="A602" s="8" t="s">
        <v>341</v>
      </c>
      <c r="B602" s="14">
        <v>178262.52</v>
      </c>
      <c r="C602" s="14">
        <v>215692.18</v>
      </c>
      <c r="D602" s="14">
        <v>37429.660000000003</v>
      </c>
    </row>
    <row r="603" spans="1:4" ht="12" customHeight="1" x14ac:dyDescent="0.2">
      <c r="A603" s="8" t="s">
        <v>114</v>
      </c>
      <c r="B603" s="14">
        <v>16757.169999999998</v>
      </c>
      <c r="C603" s="14">
        <v>20132.95</v>
      </c>
      <c r="D603" s="14">
        <v>3375.78</v>
      </c>
    </row>
    <row r="604" spans="1:4" ht="12" customHeight="1" x14ac:dyDescent="0.2">
      <c r="A604" s="8" t="s">
        <v>115</v>
      </c>
      <c r="B604" s="14">
        <v>4506.26</v>
      </c>
      <c r="C604" s="14">
        <v>5854.24</v>
      </c>
      <c r="D604" s="14">
        <v>1347.98</v>
      </c>
    </row>
    <row r="605" spans="1:4" ht="12" customHeight="1" x14ac:dyDescent="0.2">
      <c r="A605" s="8" t="s">
        <v>570</v>
      </c>
      <c r="B605" s="14">
        <v>263876.65000000002</v>
      </c>
      <c r="C605" s="14">
        <v>310822.01</v>
      </c>
      <c r="D605" s="14">
        <v>46945.36</v>
      </c>
    </row>
    <row r="606" spans="1:4" ht="12" customHeight="1" x14ac:dyDescent="0.2">
      <c r="A606" s="8" t="s">
        <v>414</v>
      </c>
      <c r="B606" s="14">
        <v>241513.39</v>
      </c>
      <c r="C606" s="14">
        <v>283208.71000000002</v>
      </c>
      <c r="D606" s="14">
        <v>41695.32</v>
      </c>
    </row>
    <row r="607" spans="1:4" ht="12" customHeight="1" x14ac:dyDescent="0.2">
      <c r="A607" s="8" t="s">
        <v>415</v>
      </c>
      <c r="B607" s="14">
        <v>232987.01</v>
      </c>
      <c r="C607" s="14">
        <v>274542.89</v>
      </c>
      <c r="D607" s="14">
        <v>41555.879999999997</v>
      </c>
    </row>
    <row r="608" spans="1:4" ht="12" customHeight="1" x14ac:dyDescent="0.2">
      <c r="A608" s="8" t="s">
        <v>622</v>
      </c>
      <c r="B608" s="14">
        <v>18616.45</v>
      </c>
      <c r="C608" s="14">
        <v>23070.7</v>
      </c>
      <c r="D608" s="14">
        <v>4454.25</v>
      </c>
    </row>
    <row r="609" spans="1:4" ht="12" customHeight="1" x14ac:dyDescent="0.2">
      <c r="A609" s="8" t="s">
        <v>564</v>
      </c>
      <c r="B609" s="14">
        <v>82608.88</v>
      </c>
      <c r="C609" s="14">
        <v>99642.43</v>
      </c>
      <c r="D609" s="14">
        <v>17033.55</v>
      </c>
    </row>
    <row r="610" spans="1:4" ht="12" customHeight="1" x14ac:dyDescent="0.2">
      <c r="A610" s="8" t="s">
        <v>623</v>
      </c>
      <c r="B610" s="14">
        <v>260914.06</v>
      </c>
      <c r="C610" s="14">
        <v>325630.51</v>
      </c>
      <c r="D610" s="14">
        <v>64716.45</v>
      </c>
    </row>
    <row r="611" spans="1:4" ht="12" customHeight="1" x14ac:dyDescent="0.2">
      <c r="A611" s="8" t="s">
        <v>565</v>
      </c>
      <c r="B611" s="14">
        <v>513538.09</v>
      </c>
      <c r="C611" s="14">
        <v>583473.15</v>
      </c>
      <c r="D611" s="14">
        <v>69935.06</v>
      </c>
    </row>
    <row r="612" spans="1:4" ht="12" customHeight="1" x14ac:dyDescent="0.2">
      <c r="A612" s="8" t="s">
        <v>624</v>
      </c>
      <c r="B612" s="14">
        <v>49194.89</v>
      </c>
      <c r="C612" s="14">
        <v>59850.41</v>
      </c>
      <c r="D612" s="14">
        <v>10655.52</v>
      </c>
    </row>
    <row r="613" spans="1:4" ht="12" customHeight="1" x14ac:dyDescent="0.2">
      <c r="A613" s="8" t="s">
        <v>342</v>
      </c>
      <c r="B613" s="14">
        <v>116222.34</v>
      </c>
      <c r="C613" s="14">
        <v>140859.74</v>
      </c>
      <c r="D613" s="14">
        <v>24637.4</v>
      </c>
    </row>
    <row r="614" spans="1:4" ht="12" customHeight="1" x14ac:dyDescent="0.2">
      <c r="A614" s="8" t="s">
        <v>566</v>
      </c>
      <c r="B614" s="14">
        <v>26628.95</v>
      </c>
      <c r="C614" s="14">
        <v>31845.58</v>
      </c>
      <c r="D614" s="14">
        <v>5216.63</v>
      </c>
    </row>
    <row r="615" spans="1:4" ht="12" customHeight="1" x14ac:dyDescent="0.2">
      <c r="A615" s="8" t="s">
        <v>625</v>
      </c>
      <c r="B615" s="14">
        <v>61773.62</v>
      </c>
      <c r="C615" s="14">
        <v>72787.27</v>
      </c>
      <c r="D615" s="14">
        <v>11013.65</v>
      </c>
    </row>
    <row r="616" spans="1:4" ht="12" customHeight="1" x14ac:dyDescent="0.2">
      <c r="A616" s="8" t="s">
        <v>626</v>
      </c>
      <c r="B616" s="14">
        <v>61010.14</v>
      </c>
      <c r="C616" s="14">
        <v>74535.009999999995</v>
      </c>
      <c r="D616" s="14">
        <v>13524.87</v>
      </c>
    </row>
    <row r="617" spans="1:4" ht="12" customHeight="1" x14ac:dyDescent="0.2">
      <c r="A617" s="8" t="s">
        <v>571</v>
      </c>
      <c r="B617" s="14">
        <v>971.53</v>
      </c>
      <c r="C617" s="14">
        <v>1149.3</v>
      </c>
      <c r="D617" s="14">
        <v>177.77</v>
      </c>
    </row>
    <row r="618" spans="1:4" ht="12" customHeight="1" x14ac:dyDescent="0.2">
      <c r="A618" s="8" t="s">
        <v>627</v>
      </c>
      <c r="B618" s="14">
        <v>28804.82</v>
      </c>
      <c r="C618" s="14">
        <v>34826.339999999997</v>
      </c>
      <c r="D618" s="14">
        <v>6021.52</v>
      </c>
    </row>
    <row r="619" spans="1:4" ht="12" customHeight="1" x14ac:dyDescent="0.2">
      <c r="A619" s="8" t="s">
        <v>21</v>
      </c>
      <c r="B619" s="14">
        <v>182085.42</v>
      </c>
      <c r="C619" s="14">
        <v>220368.49</v>
      </c>
      <c r="D619" s="14">
        <v>38283.07</v>
      </c>
    </row>
    <row r="620" spans="1:4" ht="12" customHeight="1" x14ac:dyDescent="0.2">
      <c r="A620" s="8" t="s">
        <v>546</v>
      </c>
      <c r="B620" s="14">
        <v>104612.89</v>
      </c>
      <c r="C620" s="14">
        <v>126038.29</v>
      </c>
      <c r="D620" s="14">
        <v>21425.4</v>
      </c>
    </row>
    <row r="621" spans="1:4" ht="12" customHeight="1" x14ac:dyDescent="0.2">
      <c r="A621" s="8" t="s">
        <v>183</v>
      </c>
      <c r="B621" s="14">
        <v>22405.27</v>
      </c>
      <c r="C621" s="14">
        <v>27062.22</v>
      </c>
      <c r="D621" s="14">
        <v>4656.95</v>
      </c>
    </row>
    <row r="622" spans="1:4" ht="12" customHeight="1" x14ac:dyDescent="0.2">
      <c r="A622" s="8" t="s">
        <v>242</v>
      </c>
      <c r="B622" s="14">
        <v>60664.08</v>
      </c>
      <c r="C622" s="14">
        <v>74595</v>
      </c>
      <c r="D622" s="14">
        <v>13930.92</v>
      </c>
    </row>
    <row r="623" spans="1:4" ht="12" customHeight="1" x14ac:dyDescent="0.2">
      <c r="A623" s="8" t="s">
        <v>116</v>
      </c>
      <c r="B623" s="14">
        <v>45578.87</v>
      </c>
      <c r="C623" s="14">
        <v>57698.63</v>
      </c>
      <c r="D623" s="14">
        <v>12119.76</v>
      </c>
    </row>
    <row r="624" spans="1:4" ht="12" customHeight="1" x14ac:dyDescent="0.2">
      <c r="A624" s="8" t="s">
        <v>205</v>
      </c>
      <c r="B624" s="14">
        <v>336717.95</v>
      </c>
      <c r="C624" s="14">
        <v>434207.35</v>
      </c>
      <c r="D624" s="14">
        <v>97489.4</v>
      </c>
    </row>
    <row r="625" spans="1:4" ht="12" customHeight="1" x14ac:dyDescent="0.2">
      <c r="A625" s="12" t="s">
        <v>328</v>
      </c>
      <c r="B625" s="14">
        <v>15164172.18</v>
      </c>
      <c r="C625" s="14">
        <v>18860155.66</v>
      </c>
      <c r="D625" s="14">
        <v>3695983.48</v>
      </c>
    </row>
    <row r="626" spans="1:4" ht="12" customHeight="1" x14ac:dyDescent="0.2">
      <c r="A626" s="8" t="s">
        <v>280</v>
      </c>
      <c r="B626" s="14">
        <v>4608.24</v>
      </c>
      <c r="C626" s="14">
        <v>6552</v>
      </c>
      <c r="D626" s="14">
        <v>1943.76</v>
      </c>
    </row>
    <row r="627" spans="1:4" ht="12" customHeight="1" x14ac:dyDescent="0.2">
      <c r="A627" s="8" t="s">
        <v>281</v>
      </c>
      <c r="B627" s="14">
        <v>11507.18</v>
      </c>
      <c r="C627" s="14">
        <v>15691.78</v>
      </c>
      <c r="D627" s="14">
        <v>4184.6000000000004</v>
      </c>
    </row>
    <row r="628" spans="1:4" ht="12" customHeight="1" x14ac:dyDescent="0.2">
      <c r="A628" s="8" t="s">
        <v>282</v>
      </c>
      <c r="B628" s="14">
        <v>16073</v>
      </c>
      <c r="C628" s="14">
        <v>22742.6</v>
      </c>
      <c r="D628" s="14">
        <v>6669.6</v>
      </c>
    </row>
    <row r="629" spans="1:4" ht="12" customHeight="1" x14ac:dyDescent="0.2">
      <c r="A629" s="8" t="s">
        <v>283</v>
      </c>
      <c r="B629" s="14">
        <v>72229.41</v>
      </c>
      <c r="C629" s="14">
        <v>93637.37</v>
      </c>
      <c r="D629" s="14">
        <v>21407.96</v>
      </c>
    </row>
    <row r="630" spans="1:4" ht="12" customHeight="1" x14ac:dyDescent="0.2">
      <c r="A630" s="8" t="s">
        <v>284</v>
      </c>
      <c r="B630" s="14">
        <v>88417.34</v>
      </c>
      <c r="C630" s="14">
        <v>108684.76</v>
      </c>
      <c r="D630" s="14">
        <v>20267.419999999998</v>
      </c>
    </row>
    <row r="631" spans="1:4" ht="12" customHeight="1" x14ac:dyDescent="0.2">
      <c r="A631" s="8" t="s">
        <v>285</v>
      </c>
      <c r="B631" s="14">
        <v>7749.91</v>
      </c>
      <c r="C631" s="14">
        <v>9192.7999999999993</v>
      </c>
      <c r="D631" s="14">
        <v>1442.89</v>
      </c>
    </row>
    <row r="632" spans="1:4" ht="12" customHeight="1" x14ac:dyDescent="0.2">
      <c r="A632" s="8" t="s">
        <v>286</v>
      </c>
      <c r="B632" s="14">
        <v>72363.78</v>
      </c>
      <c r="C632" s="14">
        <v>94631.43</v>
      </c>
      <c r="D632" s="14">
        <v>22267.65</v>
      </c>
    </row>
    <row r="633" spans="1:4" ht="12" customHeight="1" x14ac:dyDescent="0.2">
      <c r="A633" s="8" t="s">
        <v>287</v>
      </c>
      <c r="B633" s="14">
        <v>24737.78</v>
      </c>
      <c r="C633" s="14">
        <v>32741.52</v>
      </c>
      <c r="D633" s="14">
        <v>8003.74</v>
      </c>
    </row>
    <row r="634" spans="1:4" ht="12" customHeight="1" x14ac:dyDescent="0.2">
      <c r="A634" s="8" t="s">
        <v>288</v>
      </c>
      <c r="B634" s="14">
        <v>28361.78</v>
      </c>
      <c r="C634" s="14">
        <v>34391.160000000003</v>
      </c>
      <c r="D634" s="14">
        <v>6029.38</v>
      </c>
    </row>
    <row r="635" spans="1:4" ht="12" customHeight="1" x14ac:dyDescent="0.2">
      <c r="A635" s="8" t="s">
        <v>289</v>
      </c>
      <c r="B635" s="14">
        <v>3525</v>
      </c>
      <c r="C635" s="14">
        <v>5250</v>
      </c>
      <c r="D635" s="14">
        <v>1725</v>
      </c>
    </row>
    <row r="636" spans="1:4" ht="12" customHeight="1" x14ac:dyDescent="0.2">
      <c r="A636" s="8" t="s">
        <v>290</v>
      </c>
      <c r="B636" s="14">
        <v>24647.23</v>
      </c>
      <c r="C636" s="14">
        <v>32633.52</v>
      </c>
      <c r="D636" s="14">
        <v>7986.29</v>
      </c>
    </row>
    <row r="637" spans="1:4" ht="12" customHeight="1" x14ac:dyDescent="0.2">
      <c r="A637" s="8" t="s">
        <v>291</v>
      </c>
      <c r="B637" s="14">
        <v>34421.879999999997</v>
      </c>
      <c r="C637" s="14">
        <v>42184.38</v>
      </c>
      <c r="D637" s="14">
        <v>7762.5</v>
      </c>
    </row>
    <row r="638" spans="1:4" ht="12" customHeight="1" x14ac:dyDescent="0.2">
      <c r="A638" s="8" t="s">
        <v>37</v>
      </c>
      <c r="B638" s="14">
        <v>17472.37</v>
      </c>
      <c r="C638" s="14">
        <v>21878.799999999999</v>
      </c>
      <c r="D638" s="14">
        <v>4406.43</v>
      </c>
    </row>
    <row r="639" spans="1:4" ht="12" customHeight="1" x14ac:dyDescent="0.2">
      <c r="A639" s="8" t="s">
        <v>22</v>
      </c>
      <c r="B639" s="14">
        <v>249362.91</v>
      </c>
      <c r="C639" s="14">
        <v>298867.71000000002</v>
      </c>
      <c r="D639" s="14">
        <v>49504.800000000003</v>
      </c>
    </row>
    <row r="640" spans="1:4" ht="12" customHeight="1" x14ac:dyDescent="0.2">
      <c r="A640" s="8" t="s">
        <v>523</v>
      </c>
      <c r="B640" s="14">
        <v>125256.21</v>
      </c>
      <c r="C640" s="14">
        <v>154904.41</v>
      </c>
      <c r="D640" s="14">
        <v>29648.2</v>
      </c>
    </row>
    <row r="641" spans="1:4" ht="12" customHeight="1" x14ac:dyDescent="0.2">
      <c r="A641" s="8" t="s">
        <v>252</v>
      </c>
      <c r="B641" s="14">
        <v>1057.5</v>
      </c>
      <c r="C641" s="14">
        <v>1575</v>
      </c>
      <c r="D641" s="14">
        <v>517.5</v>
      </c>
    </row>
    <row r="642" spans="1:4" ht="12" customHeight="1" x14ac:dyDescent="0.2">
      <c r="A642" s="8" t="s">
        <v>253</v>
      </c>
      <c r="B642" s="14">
        <v>1431.6</v>
      </c>
      <c r="C642" s="14">
        <v>1829.1</v>
      </c>
      <c r="D642" s="14">
        <v>397.5</v>
      </c>
    </row>
    <row r="643" spans="1:4" ht="12" customHeight="1" x14ac:dyDescent="0.2">
      <c r="A643" s="8" t="s">
        <v>254</v>
      </c>
      <c r="B643" s="14">
        <v>705</v>
      </c>
      <c r="C643" s="14">
        <v>1050</v>
      </c>
      <c r="D643" s="14">
        <v>345</v>
      </c>
    </row>
    <row r="644" spans="1:4" ht="12" customHeight="1" x14ac:dyDescent="0.2">
      <c r="A644" s="8" t="s">
        <v>255</v>
      </c>
      <c r="B644" s="14">
        <v>50948.69</v>
      </c>
      <c r="C644" s="14">
        <v>71199.48</v>
      </c>
      <c r="D644" s="14">
        <v>20250.79</v>
      </c>
    </row>
    <row r="645" spans="1:4" ht="12" customHeight="1" x14ac:dyDescent="0.2">
      <c r="A645" s="8" t="s">
        <v>256</v>
      </c>
      <c r="B645" s="14">
        <v>4582.5</v>
      </c>
      <c r="C645" s="14">
        <v>6825</v>
      </c>
      <c r="D645" s="14">
        <v>2242.5</v>
      </c>
    </row>
    <row r="646" spans="1:4" ht="12" customHeight="1" x14ac:dyDescent="0.2">
      <c r="A646" s="8" t="s">
        <v>257</v>
      </c>
      <c r="B646" s="14">
        <v>1762.5</v>
      </c>
      <c r="C646" s="14">
        <v>2625</v>
      </c>
      <c r="D646" s="14">
        <v>862.5</v>
      </c>
    </row>
    <row r="647" spans="1:4" ht="12" customHeight="1" x14ac:dyDescent="0.2">
      <c r="A647" s="8" t="s">
        <v>258</v>
      </c>
      <c r="B647" s="14">
        <v>10927.5</v>
      </c>
      <c r="C647" s="14">
        <v>16275</v>
      </c>
      <c r="D647" s="14">
        <v>5347.5</v>
      </c>
    </row>
    <row r="648" spans="1:4" ht="12" customHeight="1" x14ac:dyDescent="0.2">
      <c r="A648" s="8" t="s">
        <v>259</v>
      </c>
      <c r="B648" s="14">
        <v>1057.5</v>
      </c>
      <c r="C648" s="14">
        <v>1575</v>
      </c>
      <c r="D648" s="14">
        <v>517.5</v>
      </c>
    </row>
    <row r="649" spans="1:4" ht="12" customHeight="1" x14ac:dyDescent="0.2">
      <c r="A649" s="8" t="s">
        <v>260</v>
      </c>
      <c r="B649" s="14">
        <v>1057.5</v>
      </c>
      <c r="C649" s="14">
        <v>1575</v>
      </c>
      <c r="D649" s="14">
        <v>517.5</v>
      </c>
    </row>
    <row r="650" spans="1:4" ht="12" customHeight="1" x14ac:dyDescent="0.2">
      <c r="A650" s="8" t="s">
        <v>261</v>
      </c>
      <c r="B650" s="14">
        <v>1762.5</v>
      </c>
      <c r="C650" s="14">
        <v>2625</v>
      </c>
      <c r="D650" s="14">
        <v>862.5</v>
      </c>
    </row>
    <row r="651" spans="1:4" ht="12" customHeight="1" x14ac:dyDescent="0.2">
      <c r="A651" s="8" t="s">
        <v>262</v>
      </c>
      <c r="B651" s="14">
        <v>2467.5</v>
      </c>
      <c r="C651" s="14">
        <v>3675</v>
      </c>
      <c r="D651" s="14">
        <v>1207.5</v>
      </c>
    </row>
    <row r="652" spans="1:4" ht="12" customHeight="1" x14ac:dyDescent="0.2">
      <c r="A652" s="8" t="s">
        <v>263</v>
      </c>
      <c r="B652" s="14">
        <v>705</v>
      </c>
      <c r="C652" s="14">
        <v>1050</v>
      </c>
      <c r="D652" s="14">
        <v>345</v>
      </c>
    </row>
    <row r="653" spans="1:4" ht="12" customHeight="1" x14ac:dyDescent="0.2">
      <c r="A653" s="8" t="s">
        <v>555</v>
      </c>
      <c r="B653" s="14">
        <v>1448.05</v>
      </c>
      <c r="C653" s="14">
        <v>2059</v>
      </c>
      <c r="D653" s="14">
        <v>610.95000000000005</v>
      </c>
    </row>
    <row r="654" spans="1:4" ht="12" customHeight="1" x14ac:dyDescent="0.2">
      <c r="A654" s="8" t="s">
        <v>264</v>
      </c>
      <c r="B654" s="14">
        <v>19824.16</v>
      </c>
      <c r="C654" s="14">
        <v>24397.18</v>
      </c>
      <c r="D654" s="14">
        <v>4573.0200000000004</v>
      </c>
    </row>
    <row r="655" spans="1:4" ht="12" customHeight="1" x14ac:dyDescent="0.2">
      <c r="A655" s="8" t="s">
        <v>265</v>
      </c>
      <c r="B655" s="14">
        <v>2820</v>
      </c>
      <c r="C655" s="14">
        <v>4200</v>
      </c>
      <c r="D655" s="14">
        <v>1380</v>
      </c>
    </row>
    <row r="656" spans="1:4" ht="12" customHeight="1" x14ac:dyDescent="0.2">
      <c r="A656" s="8" t="s">
        <v>266</v>
      </c>
      <c r="B656" s="14">
        <v>3525</v>
      </c>
      <c r="C656" s="14">
        <v>5250</v>
      </c>
      <c r="D656" s="14">
        <v>1725</v>
      </c>
    </row>
    <row r="657" spans="1:4" ht="12" customHeight="1" x14ac:dyDescent="0.2">
      <c r="A657" s="8" t="s">
        <v>267</v>
      </c>
      <c r="B657" s="14">
        <v>2820</v>
      </c>
      <c r="C657" s="14">
        <v>4200</v>
      </c>
      <c r="D657" s="14">
        <v>1380</v>
      </c>
    </row>
    <row r="658" spans="1:4" ht="12" customHeight="1" x14ac:dyDescent="0.2">
      <c r="A658" s="8" t="s">
        <v>268</v>
      </c>
      <c r="B658" s="14">
        <v>5305.92</v>
      </c>
      <c r="C658" s="14">
        <v>7823.4</v>
      </c>
      <c r="D658" s="14">
        <v>2517.48</v>
      </c>
    </row>
    <row r="659" spans="1:4" ht="12" customHeight="1" x14ac:dyDescent="0.2">
      <c r="A659" s="8" t="s">
        <v>269</v>
      </c>
      <c r="B659" s="14">
        <v>4726.5</v>
      </c>
      <c r="C659" s="14">
        <v>6144.2</v>
      </c>
      <c r="D659" s="14">
        <v>1417.7</v>
      </c>
    </row>
    <row r="660" spans="1:4" ht="12" customHeight="1" x14ac:dyDescent="0.2">
      <c r="A660" s="8" t="s">
        <v>270</v>
      </c>
      <c r="B660" s="14">
        <v>1762.5</v>
      </c>
      <c r="C660" s="14">
        <v>2625</v>
      </c>
      <c r="D660" s="14">
        <v>862.5</v>
      </c>
    </row>
    <row r="661" spans="1:4" ht="12" customHeight="1" x14ac:dyDescent="0.2">
      <c r="A661" s="8" t="s">
        <v>271</v>
      </c>
      <c r="B661" s="14">
        <v>8812.5</v>
      </c>
      <c r="C661" s="14">
        <v>13125</v>
      </c>
      <c r="D661" s="14">
        <v>4312.5</v>
      </c>
    </row>
    <row r="662" spans="1:4" ht="12" customHeight="1" x14ac:dyDescent="0.2">
      <c r="A662" s="8" t="s">
        <v>272</v>
      </c>
      <c r="B662" s="14">
        <v>1057.5</v>
      </c>
      <c r="C662" s="14">
        <v>1575</v>
      </c>
      <c r="D662" s="14">
        <v>517.5</v>
      </c>
    </row>
    <row r="663" spans="1:4" ht="12" customHeight="1" x14ac:dyDescent="0.2">
      <c r="A663" s="8" t="s">
        <v>273</v>
      </c>
      <c r="B663" s="14">
        <v>1057.5</v>
      </c>
      <c r="C663" s="14">
        <v>1575</v>
      </c>
      <c r="D663" s="14">
        <v>517.5</v>
      </c>
    </row>
    <row r="664" spans="1:4" ht="12" customHeight="1" x14ac:dyDescent="0.2">
      <c r="A664" s="8" t="s">
        <v>274</v>
      </c>
      <c r="B664" s="14">
        <v>2644.2</v>
      </c>
      <c r="C664" s="14">
        <v>3401.85</v>
      </c>
      <c r="D664" s="14">
        <v>757.65</v>
      </c>
    </row>
    <row r="665" spans="1:4" ht="12" customHeight="1" x14ac:dyDescent="0.2">
      <c r="A665" s="8" t="s">
        <v>607</v>
      </c>
      <c r="B665" s="14">
        <v>30527.07</v>
      </c>
      <c r="C665" s="14">
        <v>38261.019999999997</v>
      </c>
      <c r="D665" s="14">
        <v>7733.95</v>
      </c>
    </row>
    <row r="666" spans="1:4" ht="12" customHeight="1" x14ac:dyDescent="0.2">
      <c r="A666" s="8" t="s">
        <v>567</v>
      </c>
      <c r="B666" s="14">
        <v>628135.87</v>
      </c>
      <c r="C666" s="14">
        <v>694376.7</v>
      </c>
      <c r="D666" s="14">
        <v>66240.83</v>
      </c>
    </row>
    <row r="667" spans="1:4" ht="12" customHeight="1" x14ac:dyDescent="0.2">
      <c r="A667" s="8" t="s">
        <v>572</v>
      </c>
      <c r="B667" s="14">
        <v>2856.84</v>
      </c>
      <c r="C667" s="14">
        <v>3472.2</v>
      </c>
      <c r="D667" s="14">
        <v>615.36</v>
      </c>
    </row>
    <row r="668" spans="1:4" ht="12" customHeight="1" x14ac:dyDescent="0.2">
      <c r="A668" s="8" t="s">
        <v>573</v>
      </c>
      <c r="B668" s="14">
        <v>2211</v>
      </c>
      <c r="C668" s="14">
        <v>2567.1999999999998</v>
      </c>
      <c r="D668" s="14">
        <v>356.2</v>
      </c>
    </row>
    <row r="669" spans="1:4" ht="12" customHeight="1" x14ac:dyDescent="0.2">
      <c r="A669" s="8" t="s">
        <v>574</v>
      </c>
      <c r="B669" s="14">
        <v>9615.7000000000007</v>
      </c>
      <c r="C669" s="14">
        <v>10359.43</v>
      </c>
      <c r="D669" s="14">
        <v>743.73</v>
      </c>
    </row>
    <row r="670" spans="1:4" ht="12" customHeight="1" x14ac:dyDescent="0.2">
      <c r="A670" s="8" t="s">
        <v>575</v>
      </c>
      <c r="B670" s="14">
        <v>23501.51</v>
      </c>
      <c r="C670" s="14">
        <v>28202.9</v>
      </c>
      <c r="D670" s="14">
        <v>4701.3900000000003</v>
      </c>
    </row>
    <row r="671" spans="1:4" ht="12" customHeight="1" x14ac:dyDescent="0.2">
      <c r="A671" s="8" t="s">
        <v>576</v>
      </c>
      <c r="B671" s="14">
        <v>34458.28</v>
      </c>
      <c r="C671" s="14">
        <v>38836.379999999997</v>
      </c>
      <c r="D671" s="14">
        <v>4378.1000000000004</v>
      </c>
    </row>
    <row r="672" spans="1:4" ht="12" customHeight="1" x14ac:dyDescent="0.2">
      <c r="A672" s="8" t="s">
        <v>577</v>
      </c>
      <c r="B672" s="14">
        <v>3058.44</v>
      </c>
      <c r="C672" s="14">
        <v>3214.08</v>
      </c>
      <c r="D672" s="14">
        <v>155.63999999999999</v>
      </c>
    </row>
    <row r="673" spans="1:4" ht="12" customHeight="1" x14ac:dyDescent="0.2">
      <c r="A673" s="8" t="s">
        <v>578</v>
      </c>
      <c r="B673" s="14">
        <v>1988</v>
      </c>
      <c r="C673" s="14">
        <v>2101.6799999999998</v>
      </c>
      <c r="D673" s="14">
        <v>113.68</v>
      </c>
    </row>
    <row r="674" spans="1:4" ht="12" customHeight="1" x14ac:dyDescent="0.2">
      <c r="A674" s="8" t="s">
        <v>292</v>
      </c>
      <c r="B674" s="14">
        <v>16032.2</v>
      </c>
      <c r="C674" s="14">
        <v>17851.59</v>
      </c>
      <c r="D674" s="14">
        <v>1819.39</v>
      </c>
    </row>
    <row r="675" spans="1:4" ht="12" customHeight="1" x14ac:dyDescent="0.2">
      <c r="A675" s="8" t="s">
        <v>293</v>
      </c>
      <c r="B675" s="14">
        <v>17327.080000000002</v>
      </c>
      <c r="C675" s="14">
        <v>18584.95</v>
      </c>
      <c r="D675" s="14">
        <v>1257.8699999999999</v>
      </c>
    </row>
    <row r="676" spans="1:4" ht="12" customHeight="1" x14ac:dyDescent="0.2">
      <c r="A676" s="8" t="s">
        <v>294</v>
      </c>
      <c r="B676" s="14">
        <v>7959.8</v>
      </c>
      <c r="C676" s="14">
        <v>8469.36</v>
      </c>
      <c r="D676" s="14">
        <v>509.56</v>
      </c>
    </row>
    <row r="677" spans="1:4" ht="12" customHeight="1" x14ac:dyDescent="0.2">
      <c r="A677" s="8" t="s">
        <v>295</v>
      </c>
      <c r="B677" s="14">
        <v>3274</v>
      </c>
      <c r="C677" s="14">
        <v>3401</v>
      </c>
      <c r="D677" s="14">
        <v>127</v>
      </c>
    </row>
    <row r="678" spans="1:4" ht="12" customHeight="1" x14ac:dyDescent="0.2">
      <c r="A678" s="8" t="s">
        <v>296</v>
      </c>
      <c r="B678" s="14">
        <v>20316.89</v>
      </c>
      <c r="C678" s="14">
        <v>23301.24</v>
      </c>
      <c r="D678" s="14">
        <v>2984.35</v>
      </c>
    </row>
    <row r="679" spans="1:4" ht="12" customHeight="1" x14ac:dyDescent="0.2">
      <c r="A679" s="8" t="s">
        <v>297</v>
      </c>
      <c r="B679" s="14">
        <v>11308.53</v>
      </c>
      <c r="C679" s="14">
        <v>12058.04</v>
      </c>
      <c r="D679" s="14">
        <v>749.51</v>
      </c>
    </row>
    <row r="680" spans="1:4" ht="12" customHeight="1" x14ac:dyDescent="0.2">
      <c r="A680" s="8" t="s">
        <v>298</v>
      </c>
      <c r="B680" s="14">
        <v>14151.21</v>
      </c>
      <c r="C680" s="14">
        <v>16562.16</v>
      </c>
      <c r="D680" s="14">
        <v>2410.9499999999998</v>
      </c>
    </row>
    <row r="681" spans="1:4" ht="12" customHeight="1" x14ac:dyDescent="0.2">
      <c r="A681" s="8" t="s">
        <v>299</v>
      </c>
      <c r="B681" s="14">
        <v>26704.45</v>
      </c>
      <c r="C681" s="14">
        <v>29091.77</v>
      </c>
      <c r="D681" s="14">
        <v>2387.3200000000002</v>
      </c>
    </row>
    <row r="682" spans="1:4" ht="12" customHeight="1" x14ac:dyDescent="0.2">
      <c r="A682" s="8" t="s">
        <v>300</v>
      </c>
      <c r="B682" s="14">
        <v>4753.62</v>
      </c>
      <c r="C682" s="14">
        <v>5171.3900000000003</v>
      </c>
      <c r="D682" s="14">
        <v>417.77</v>
      </c>
    </row>
    <row r="683" spans="1:4" ht="12" customHeight="1" x14ac:dyDescent="0.2">
      <c r="A683" s="8" t="s">
        <v>301</v>
      </c>
      <c r="B683" s="14">
        <v>3259.92</v>
      </c>
      <c r="C683" s="14">
        <v>3497.65</v>
      </c>
      <c r="D683" s="14">
        <v>237.73</v>
      </c>
    </row>
    <row r="684" spans="1:4" ht="12" customHeight="1" x14ac:dyDescent="0.2">
      <c r="A684" s="8" t="s">
        <v>302</v>
      </c>
      <c r="B684" s="14">
        <v>26963.360000000001</v>
      </c>
      <c r="C684" s="14">
        <v>31139.11</v>
      </c>
      <c r="D684" s="14">
        <v>4175.75</v>
      </c>
    </row>
    <row r="685" spans="1:4" ht="12" customHeight="1" x14ac:dyDescent="0.2">
      <c r="A685" s="8" t="s">
        <v>303</v>
      </c>
      <c r="B685" s="14">
        <v>45345.36</v>
      </c>
      <c r="C685" s="14">
        <v>51353.3</v>
      </c>
      <c r="D685" s="14">
        <v>6007.94</v>
      </c>
    </row>
    <row r="686" spans="1:4" ht="12" customHeight="1" x14ac:dyDescent="0.2">
      <c r="A686" s="8" t="s">
        <v>304</v>
      </c>
      <c r="B686" s="14">
        <v>19059.27</v>
      </c>
      <c r="C686" s="14">
        <v>21620.639999999999</v>
      </c>
      <c r="D686" s="14">
        <v>2561.37</v>
      </c>
    </row>
    <row r="687" spans="1:4" ht="12" customHeight="1" x14ac:dyDescent="0.2">
      <c r="A687" s="8" t="s">
        <v>305</v>
      </c>
      <c r="B687" s="14">
        <v>32363.74</v>
      </c>
      <c r="C687" s="14">
        <v>37548.94</v>
      </c>
      <c r="D687" s="14">
        <v>5185.2</v>
      </c>
    </row>
    <row r="688" spans="1:4" ht="12" customHeight="1" x14ac:dyDescent="0.2">
      <c r="A688" s="8" t="s">
        <v>66</v>
      </c>
      <c r="B688" s="14">
        <v>480976.66</v>
      </c>
      <c r="C688" s="14">
        <v>547318.74</v>
      </c>
      <c r="D688" s="14">
        <v>66342.080000000002</v>
      </c>
    </row>
    <row r="689" spans="1:4" ht="12" customHeight="1" x14ac:dyDescent="0.2">
      <c r="A689" s="8" t="s">
        <v>67</v>
      </c>
      <c r="B689" s="14">
        <v>21948.42</v>
      </c>
      <c r="C689" s="14">
        <v>22863.74</v>
      </c>
      <c r="D689" s="14">
        <v>915.32</v>
      </c>
    </row>
    <row r="690" spans="1:4" ht="12" customHeight="1" x14ac:dyDescent="0.2">
      <c r="A690" s="8" t="s">
        <v>23</v>
      </c>
      <c r="B690" s="14">
        <v>420988.66</v>
      </c>
      <c r="C690" s="14">
        <v>505970.28</v>
      </c>
      <c r="D690" s="14">
        <v>84981.62</v>
      </c>
    </row>
    <row r="691" spans="1:4" ht="12" customHeight="1" x14ac:dyDescent="0.2">
      <c r="A691" s="8" t="s">
        <v>27</v>
      </c>
      <c r="B691" s="14">
        <v>142829.29</v>
      </c>
      <c r="C691" s="14">
        <v>169911.4</v>
      </c>
      <c r="D691" s="14">
        <v>27082.11</v>
      </c>
    </row>
    <row r="692" spans="1:4" ht="12.75" customHeight="1" x14ac:dyDescent="0.2">
      <c r="A692" s="18" t="s">
        <v>28</v>
      </c>
      <c r="B692" s="14">
        <v>9840.2199999999993</v>
      </c>
      <c r="C692" s="14">
        <v>11739.19</v>
      </c>
      <c r="D692" s="14">
        <v>1898.97</v>
      </c>
    </row>
    <row r="693" spans="1:4" ht="12" thickBot="1" x14ac:dyDescent="0.25"/>
    <row r="694" spans="1:4" s="5" customFormat="1" ht="15.75" thickBot="1" x14ac:dyDescent="0.3">
      <c r="A694" s="6"/>
      <c r="B694" s="16">
        <f>SUM(B5:B692)</f>
        <v>130413199.11000003</v>
      </c>
      <c r="C694" s="16">
        <f>SUM(C5:C692)</f>
        <v>154945672.3800002</v>
      </c>
      <c r="D694" s="16">
        <f>SUM(D5:D692)</f>
        <v>24532473.269999992</v>
      </c>
    </row>
    <row r="695" spans="1:4" x14ac:dyDescent="0.2">
      <c r="B695" s="17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клиенты</vt:lpstr>
      <vt:lpstr>продажи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</dc:creator>
  <cp:lastModifiedBy>Eugene Avdukhov</cp:lastModifiedBy>
  <cp:lastPrinted>2007-05-17T11:25:44Z</cp:lastPrinted>
  <dcterms:created xsi:type="dcterms:W3CDTF">2015-01-19T12:54:17Z</dcterms:created>
  <dcterms:modified xsi:type="dcterms:W3CDTF">2015-01-22T19:18:45Z</dcterms:modified>
</cp:coreProperties>
</file>