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8060" windowHeight="12420" activeTab="1"/>
  </bookViews>
  <sheets>
    <sheet name="Выгрузка" sheetId="1" r:id="rId1"/>
    <sheet name="Регистр" sheetId="2" r:id="rId2"/>
  </sheets>
  <definedNames>
    <definedName name="_xlnm._FilterDatabase" localSheetId="0" hidden="1">Выгрузка!$A$1:$I$19</definedName>
    <definedName name="_xlnm._FilterDatabase" localSheetId="1" hidden="1">Регистр!$A$3:$G$23</definedName>
    <definedName name="_xlnm.Print_Titles" localSheetId="1">Регистр!$3:$3</definedName>
    <definedName name="_xlnm.Print_Area" localSheetId="1">Регистр!$A$1:$F$23</definedName>
  </definedNames>
  <calcPr calcId="145621"/>
</workbook>
</file>

<file path=xl/calcChain.xml><?xml version="1.0" encoding="utf-8"?>
<calcChain xmlns="http://schemas.openxmlformats.org/spreadsheetml/2006/main">
  <c r="D21" i="2" l="1"/>
  <c r="F21" i="2" s="1"/>
  <c r="G21" i="2" s="1"/>
  <c r="E21" i="2"/>
  <c r="D22" i="2"/>
  <c r="E22" i="2"/>
  <c r="E20" i="2"/>
  <c r="D20" i="2"/>
  <c r="D18" i="2"/>
  <c r="E18" i="2"/>
  <c r="E17" i="2"/>
  <c r="D17" i="2"/>
  <c r="D13" i="2"/>
  <c r="E13" i="2"/>
  <c r="D14" i="2"/>
  <c r="E14" i="2"/>
  <c r="D15" i="2"/>
  <c r="E15" i="2"/>
  <c r="E12" i="2"/>
  <c r="D12" i="2"/>
  <c r="E5" i="2"/>
  <c r="E6" i="2"/>
  <c r="E7" i="2"/>
  <c r="E8" i="2"/>
  <c r="E9" i="2"/>
  <c r="E10" i="2"/>
  <c r="E4" i="2"/>
  <c r="D5" i="2"/>
  <c r="D6" i="2"/>
  <c r="D7" i="2"/>
  <c r="D8" i="2"/>
  <c r="D9" i="2"/>
  <c r="D10" i="2"/>
  <c r="D4" i="2"/>
  <c r="F17" i="2" l="1"/>
  <c r="G17" i="2" s="1"/>
  <c r="F20" i="2"/>
  <c r="G20" i="2" s="1"/>
  <c r="E23" i="2"/>
  <c r="E19" i="2"/>
  <c r="D19" i="2"/>
  <c r="D23" i="2" l="1"/>
  <c r="E16" i="2"/>
  <c r="D16" i="2"/>
  <c r="E11" i="2"/>
  <c r="D11" i="2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3" i="2"/>
  <c r="G13" i="2" s="1"/>
  <c r="F14" i="2"/>
  <c r="G14" i="2" s="1"/>
  <c r="F15" i="2"/>
  <c r="G15" i="2" s="1"/>
  <c r="F4" i="2"/>
  <c r="G4" i="2" s="1"/>
  <c r="F12" i="2"/>
  <c r="G12" i="2" s="1"/>
  <c r="F18" i="2"/>
  <c r="F19" i="2" s="1"/>
  <c r="F22" i="2"/>
  <c r="F23" i="2" s="1"/>
  <c r="G22" i="2" l="1"/>
  <c r="G23" i="2"/>
  <c r="G19" i="2"/>
  <c r="G18" i="2"/>
  <c r="F16" i="2"/>
  <c r="G16" i="2" s="1"/>
  <c r="F11" i="2"/>
  <c r="G11" i="2" s="1"/>
</calcChain>
</file>

<file path=xl/sharedStrings.xml><?xml version="1.0" encoding="utf-8"?>
<sst xmlns="http://schemas.openxmlformats.org/spreadsheetml/2006/main" count="117" uniqueCount="51">
  <si>
    <t>Показ. БухУч</t>
  </si>
  <si>
    <t>Показатель НУ</t>
  </si>
  <si>
    <t>Вид дохода/расхода</t>
  </si>
  <si>
    <t>БухУч за отч.пер.</t>
  </si>
  <si>
    <t>НалУч за отч.пер.</t>
  </si>
  <si>
    <t>201-011-01-01-01</t>
  </si>
  <si>
    <t>201-011-02-01</t>
  </si>
  <si>
    <t>201-011-02-02</t>
  </si>
  <si>
    <t>201-013-01-01</t>
  </si>
  <si>
    <t>201-013-01-02</t>
  </si>
  <si>
    <t>201-013-02</t>
  </si>
  <si>
    <t>201-014-03-01</t>
  </si>
  <si>
    <t>201-014-03-02</t>
  </si>
  <si>
    <t>201-014-04-01</t>
  </si>
  <si>
    <t>201-014-04-02</t>
  </si>
  <si>
    <t>203-210</t>
  </si>
  <si>
    <t>203-100-01</t>
  </si>
  <si>
    <t>203-100-02</t>
  </si>
  <si>
    <t>0  Раздел (группа строк) 100</t>
  </si>
  <si>
    <t>201-012-01-01</t>
  </si>
  <si>
    <t>201-012-01-02</t>
  </si>
  <si>
    <t>201-012-01-03</t>
  </si>
  <si>
    <t>0  Раздел (группа строк) 200</t>
  </si>
  <si>
    <t>Показатель БУ</t>
  </si>
  <si>
    <t>Наименование показателя</t>
  </si>
  <si>
    <t xml:space="preserve">  БухУч за отч.пер.</t>
  </si>
  <si>
    <t xml:space="preserve">  НалУч за отч.пер.</t>
  </si>
  <si>
    <t xml:space="preserve">  Разн за отч.пер.</t>
  </si>
  <si>
    <t>Выручка от реал. тов.собств.пр-ва: (стр.011 прил.№1 к листу 02)</t>
  </si>
  <si>
    <t>Выручка от реализации прочего имущества: ( стр.014 прил.№1 к листу 02)</t>
  </si>
  <si>
    <t>Выручка от реализ.права.треб.до наступ. срока платежа (стр.100 прил.№3 к листу 02)</t>
  </si>
  <si>
    <t>Выручка от реализации покупных товаров (стр.012 прил.№1 к листу 02)</t>
  </si>
  <si>
    <t>проверка 0 строки</t>
  </si>
  <si>
    <t>БухУч за мес.</t>
  </si>
  <si>
    <t>НалУч за мес.</t>
  </si>
  <si>
    <t>Выручка1</t>
  </si>
  <si>
    <t>Выручка7</t>
  </si>
  <si>
    <t>Выручка8</t>
  </si>
  <si>
    <t>Выручка9</t>
  </si>
  <si>
    <t>Выручка10</t>
  </si>
  <si>
    <t>Выручка11</t>
  </si>
  <si>
    <t>Выручка12</t>
  </si>
  <si>
    <t>Выручка13</t>
  </si>
  <si>
    <t>Выручка14</t>
  </si>
  <si>
    <t>Выручка15</t>
  </si>
  <si>
    <t>Выручка16</t>
  </si>
  <si>
    <t>Выручка17</t>
  </si>
  <si>
    <t>Выручка18</t>
  </si>
  <si>
    <t>Выручка19</t>
  </si>
  <si>
    <t>Выручка20</t>
  </si>
  <si>
    <t>Регистр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</si>
</sst>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Arial Narrow"/>
      <family val="2"/>
      <charset val="204"/>
    </font>
    <font>
      <b/>
      <i/>
      <sz val="14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b/>
      <sz val="11"/>
      <name val="Arial Narrow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8" fillId="0" borderId="0" xfId="42" applyFill="1"/>
    <xf numFmtId="0" fontId="18" fillId="0" borderId="0" xfId="42" applyNumberFormat="1" applyFont="1" applyFill="1" applyBorder="1" applyAlignment="1" applyProtection="1"/>
    <xf numFmtId="4" fontId="18" fillId="0" borderId="0" xfId="42" applyNumberFormat="1" applyFill="1"/>
    <xf numFmtId="0" fontId="20" fillId="0" borderId="0" xfId="42" applyFont="1" applyFill="1"/>
    <xf numFmtId="0" fontId="21" fillId="35" borderId="10" xfId="42" applyFont="1" applyFill="1" applyBorder="1" applyAlignment="1">
      <alignment horizontal="center"/>
    </xf>
    <xf numFmtId="4" fontId="18" fillId="0" borderId="10" xfId="42" applyNumberFormat="1" applyFill="1" applyBorder="1"/>
    <xf numFmtId="0" fontId="22" fillId="36" borderId="10" xfId="42" applyFont="1" applyFill="1" applyBorder="1"/>
    <xf numFmtId="0" fontId="20" fillId="36" borderId="10" xfId="42" applyFont="1" applyFill="1" applyBorder="1"/>
    <xf numFmtId="4" fontId="20" fillId="36" borderId="10" xfId="42" applyNumberFormat="1" applyFont="1" applyFill="1" applyBorder="1"/>
    <xf numFmtId="0" fontId="0" fillId="33" borderId="11" xfId="0" applyFill="1" applyBorder="1"/>
    <xf numFmtId="0" fontId="0" fillId="34" borderId="11" xfId="0" applyFill="1" applyBorder="1"/>
    <xf numFmtId="2" fontId="0" fillId="34" borderId="11" xfId="0" applyNumberFormat="1" applyFill="1" applyBorder="1" applyAlignment="1">
      <alignment horizontal="right"/>
    </xf>
    <xf numFmtId="2" fontId="18" fillId="0" borderId="0" xfId="42" applyNumberFormat="1" applyFont="1" applyFill="1" applyBorder="1" applyAlignment="1" applyProtection="1"/>
    <xf numFmtId="0" fontId="0" fillId="33" borderId="12" xfId="0" applyFill="1" applyBorder="1"/>
    <xf numFmtId="2" fontId="0" fillId="34" borderId="12" xfId="0" applyNumberFormat="1" applyFill="1" applyBorder="1" applyAlignment="1">
      <alignment horizontal="right"/>
    </xf>
    <xf numFmtId="2" fontId="0" fillId="0" borderId="0" xfId="0" applyNumberFormat="1" applyAlignment="1">
      <alignment horizontal="left"/>
    </xf>
    <xf numFmtId="0" fontId="19" fillId="0" borderId="0" xfId="42" applyFont="1" applyFill="1" applyBorder="1" applyAlignment="1">
      <alignment horizontal="center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8" sqref="E8"/>
    </sheetView>
  </sheetViews>
  <sheetFormatPr defaultRowHeight="12.75" x14ac:dyDescent="0.2"/>
  <cols>
    <col min="1" max="1" width="26.5703125" style="1" bestFit="1" customWidth="1"/>
    <col min="2" max="2" width="25" style="1" bestFit="1" customWidth="1"/>
    <col min="3" max="3" width="59.7109375" style="1" customWidth="1"/>
    <col min="4" max="4" width="15.7109375" style="1" bestFit="1" customWidth="1"/>
    <col min="5" max="5" width="16.42578125" style="1" bestFit="1" customWidth="1"/>
    <col min="6" max="6" width="15.7109375" style="1" bestFit="1" customWidth="1"/>
    <col min="7" max="7" width="16.42578125" style="1" bestFit="1" customWidth="1"/>
    <col min="8" max="8" width="14.7109375" style="1" bestFit="1" customWidth="1"/>
    <col min="9" max="9" width="15.7109375" style="1" bestFit="1" customWidth="1"/>
  </cols>
  <sheetData>
    <row r="1" spans="1:9" x14ac:dyDescent="0.2">
      <c r="A1" s="13" t="s">
        <v>0</v>
      </c>
      <c r="B1" s="13" t="s">
        <v>1</v>
      </c>
      <c r="C1" s="13" t="s">
        <v>2</v>
      </c>
      <c r="D1" s="17" t="s">
        <v>33</v>
      </c>
      <c r="E1" s="13" t="s">
        <v>3</v>
      </c>
      <c r="F1" s="17" t="s">
        <v>34</v>
      </c>
      <c r="G1" s="13" t="s">
        <v>4</v>
      </c>
      <c r="H1" s="17"/>
      <c r="I1" s="13"/>
    </row>
    <row r="2" spans="1:9" x14ac:dyDescent="0.2">
      <c r="A2" s="1" t="s">
        <v>5</v>
      </c>
      <c r="B2" s="1" t="s">
        <v>5</v>
      </c>
      <c r="C2" s="1" t="s">
        <v>35</v>
      </c>
      <c r="D2" s="2">
        <v>1734252412.3</v>
      </c>
      <c r="E2" s="2">
        <v>22688089450.990002</v>
      </c>
      <c r="F2" s="2"/>
      <c r="G2" s="2"/>
      <c r="H2" s="2"/>
      <c r="I2" s="2"/>
    </row>
    <row r="3" spans="1:9" x14ac:dyDescent="0.2">
      <c r="A3" s="1" t="s">
        <v>6</v>
      </c>
      <c r="B3" s="1" t="s">
        <v>6</v>
      </c>
      <c r="C3" s="1" t="s">
        <v>36</v>
      </c>
      <c r="D3" s="2">
        <v>27629038.75</v>
      </c>
      <c r="E3" s="2">
        <v>252065044.33000001</v>
      </c>
      <c r="F3" s="2">
        <v>27629038.75</v>
      </c>
      <c r="G3" s="2">
        <v>252065044.33000001</v>
      </c>
      <c r="H3" s="2"/>
      <c r="I3" s="2"/>
    </row>
    <row r="4" spans="1:9" x14ac:dyDescent="0.2">
      <c r="A4" s="1" t="s">
        <v>7</v>
      </c>
      <c r="B4" s="1" t="s">
        <v>7</v>
      </c>
      <c r="C4" s="1" t="s">
        <v>37</v>
      </c>
      <c r="D4" s="3">
        <v>-4214599.0999999996</v>
      </c>
      <c r="E4" s="2">
        <v>-38450599.43</v>
      </c>
      <c r="F4" s="3">
        <v>-4214599.0999999996</v>
      </c>
      <c r="G4" s="2">
        <v>-38450599.43</v>
      </c>
      <c r="H4" s="2"/>
      <c r="I4" s="2"/>
    </row>
    <row r="5" spans="1:9" x14ac:dyDescent="0.2">
      <c r="A5" s="1" t="s">
        <v>8</v>
      </c>
      <c r="B5" s="1" t="s">
        <v>8</v>
      </c>
      <c r="C5" s="1" t="s">
        <v>38</v>
      </c>
      <c r="D5" s="2">
        <v>5935048.8300000001</v>
      </c>
      <c r="E5" s="2">
        <v>66759849.670000002</v>
      </c>
      <c r="F5" s="2">
        <v>-5935048.8300000001</v>
      </c>
      <c r="G5" s="2">
        <v>-66759849.670000002</v>
      </c>
      <c r="H5" s="2"/>
      <c r="I5" s="2"/>
    </row>
    <row r="6" spans="1:9" x14ac:dyDescent="0.2">
      <c r="A6" s="1" t="s">
        <v>9</v>
      </c>
      <c r="B6" s="1" t="s">
        <v>9</v>
      </c>
      <c r="C6" s="1" t="s">
        <v>39</v>
      </c>
      <c r="D6" s="2">
        <v>-905346.44</v>
      </c>
      <c r="E6" s="2">
        <v>-10183705.91</v>
      </c>
      <c r="F6" s="2">
        <v>-905346.44</v>
      </c>
      <c r="G6" s="2">
        <v>-10183705.91</v>
      </c>
      <c r="H6" s="2"/>
      <c r="I6" s="2"/>
    </row>
    <row r="7" spans="1:9" x14ac:dyDescent="0.2">
      <c r="A7" s="1" t="s">
        <v>10</v>
      </c>
      <c r="B7" s="1" t="s">
        <v>10</v>
      </c>
      <c r="C7" s="1" t="s">
        <v>40</v>
      </c>
      <c r="D7" s="2">
        <v>0</v>
      </c>
      <c r="E7" s="2">
        <v>0</v>
      </c>
      <c r="F7" s="2">
        <v>0</v>
      </c>
      <c r="G7" s="2">
        <v>0</v>
      </c>
      <c r="H7" s="2"/>
      <c r="I7" s="2"/>
    </row>
    <row r="8" spans="1:9" x14ac:dyDescent="0.2">
      <c r="A8" s="1" t="s">
        <v>11</v>
      </c>
      <c r="B8" s="1" t="s">
        <v>11</v>
      </c>
      <c r="C8" s="1" t="s">
        <v>41</v>
      </c>
      <c r="D8" s="2">
        <v>966131.14</v>
      </c>
      <c r="E8" s="2">
        <v>8089483.1600000001</v>
      </c>
      <c r="F8" s="2">
        <v>966131.14</v>
      </c>
      <c r="G8" s="2">
        <v>8089483.1600000001</v>
      </c>
      <c r="H8" s="2"/>
      <c r="I8" s="2"/>
    </row>
    <row r="9" spans="1:9" x14ac:dyDescent="0.2">
      <c r="A9" s="1" t="s">
        <v>12</v>
      </c>
      <c r="B9" s="1" t="s">
        <v>12</v>
      </c>
      <c r="C9" s="1" t="s">
        <v>42</v>
      </c>
      <c r="D9" s="2">
        <v>-147375.94</v>
      </c>
      <c r="E9" s="2">
        <v>-1233988.96</v>
      </c>
      <c r="F9" s="2">
        <v>-147375.94</v>
      </c>
      <c r="G9" s="2">
        <v>-1233988.96</v>
      </c>
      <c r="H9" s="2"/>
      <c r="I9" s="2"/>
    </row>
    <row r="10" spans="1:9" x14ac:dyDescent="0.2">
      <c r="A10" s="1" t="s">
        <v>13</v>
      </c>
      <c r="B10" s="1" t="s">
        <v>13</v>
      </c>
      <c r="C10" s="1" t="s">
        <v>43</v>
      </c>
      <c r="D10" s="2">
        <v>24295653.530000001</v>
      </c>
      <c r="E10" s="2">
        <v>302409125.29000002</v>
      </c>
      <c r="F10" s="2"/>
      <c r="G10" s="2"/>
      <c r="H10" s="2"/>
      <c r="I10" s="2"/>
    </row>
    <row r="11" spans="1:9" x14ac:dyDescent="0.2">
      <c r="A11" s="1" t="s">
        <v>14</v>
      </c>
      <c r="B11" s="1" t="s">
        <v>14</v>
      </c>
      <c r="C11" s="1" t="s">
        <v>44</v>
      </c>
      <c r="D11" s="2">
        <v>-2786697.57</v>
      </c>
      <c r="E11" s="2">
        <v>-39852184.509999998</v>
      </c>
      <c r="F11" s="2">
        <v>-2786697.57</v>
      </c>
      <c r="G11" s="2">
        <v>-39852184.509999998</v>
      </c>
      <c r="H11" s="2"/>
      <c r="I11" s="2"/>
    </row>
    <row r="12" spans="1:9" x14ac:dyDescent="0.2">
      <c r="A12" s="1" t="s">
        <v>15</v>
      </c>
      <c r="B12" s="1" t="s">
        <v>15</v>
      </c>
      <c r="C12" s="1" t="s">
        <v>45</v>
      </c>
      <c r="D12" s="2">
        <v>0</v>
      </c>
      <c r="E12" s="2">
        <v>0</v>
      </c>
      <c r="F12" s="2">
        <v>0</v>
      </c>
      <c r="G12" s="2">
        <v>0</v>
      </c>
      <c r="H12" s="2"/>
      <c r="I12" s="2"/>
    </row>
    <row r="13" spans="1:9" x14ac:dyDescent="0.2">
      <c r="A13" s="1" t="s">
        <v>16</v>
      </c>
      <c r="B13" s="1" t="s">
        <v>16</v>
      </c>
      <c r="C13" s="1" t="s">
        <v>46</v>
      </c>
      <c r="D13" s="2">
        <v>34006838.509999998</v>
      </c>
      <c r="E13" s="2">
        <v>1133313512.9200001</v>
      </c>
      <c r="F13" s="2">
        <v>34006838.509999998</v>
      </c>
      <c r="G13" s="2">
        <v>1133313512.9200001</v>
      </c>
      <c r="H13" s="2"/>
      <c r="I13" s="2"/>
    </row>
    <row r="14" spans="1:9" x14ac:dyDescent="0.2">
      <c r="A14" s="1" t="s">
        <v>17</v>
      </c>
      <c r="B14" s="1" t="s">
        <v>17</v>
      </c>
      <c r="C14" s="1" t="s">
        <v>47</v>
      </c>
      <c r="D14" s="2">
        <v>0</v>
      </c>
      <c r="E14" s="2">
        <v>0</v>
      </c>
      <c r="F14" s="2">
        <v>0</v>
      </c>
      <c r="G14" s="2">
        <v>0</v>
      </c>
      <c r="H14" s="2"/>
      <c r="I14" s="2"/>
    </row>
    <row r="15" spans="1:9" x14ac:dyDescent="0.2">
      <c r="A15" s="14" t="s">
        <v>18</v>
      </c>
      <c r="B15" s="14"/>
      <c r="C15" s="14"/>
      <c r="D15" s="18">
        <v>1819031104.01</v>
      </c>
      <c r="E15" s="18">
        <v>24361005987.550003</v>
      </c>
      <c r="F15" s="18">
        <v>48612940.519999996</v>
      </c>
      <c r="G15" s="18">
        <v>1236987711.9300001</v>
      </c>
      <c r="H15" s="18"/>
      <c r="I15" s="18"/>
    </row>
    <row r="16" spans="1:9" x14ac:dyDescent="0.2">
      <c r="A16" s="1" t="s">
        <v>19</v>
      </c>
      <c r="B16" s="1" t="s">
        <v>19</v>
      </c>
      <c r="C16" s="1" t="s">
        <v>47</v>
      </c>
      <c r="D16" s="2">
        <v>0</v>
      </c>
      <c r="E16" s="2">
        <v>0</v>
      </c>
      <c r="F16" s="2">
        <v>0</v>
      </c>
      <c r="G16" s="2">
        <v>0</v>
      </c>
      <c r="H16" s="2"/>
      <c r="I16" s="2"/>
    </row>
    <row r="17" spans="1:9" x14ac:dyDescent="0.2">
      <c r="A17" s="1" t="s">
        <v>20</v>
      </c>
      <c r="B17" s="1" t="s">
        <v>20</v>
      </c>
      <c r="C17" s="1" t="s">
        <v>48</v>
      </c>
      <c r="D17" s="2">
        <v>0</v>
      </c>
      <c r="E17" s="2">
        <v>0</v>
      </c>
      <c r="F17" s="2">
        <v>0</v>
      </c>
      <c r="G17" s="2">
        <v>0</v>
      </c>
      <c r="H17" s="2"/>
      <c r="I17" s="2"/>
    </row>
    <row r="18" spans="1:9" x14ac:dyDescent="0.2">
      <c r="A18" s="1" t="s">
        <v>21</v>
      </c>
      <c r="B18" s="1" t="s">
        <v>21</v>
      </c>
      <c r="C18" s="1" t="s">
        <v>49</v>
      </c>
      <c r="D18" s="2">
        <v>9308375</v>
      </c>
      <c r="E18" s="2">
        <v>90158393</v>
      </c>
      <c r="F18" s="2">
        <v>9308375</v>
      </c>
      <c r="G18" s="2">
        <v>90158393</v>
      </c>
      <c r="H18" s="2"/>
      <c r="I18" s="2"/>
    </row>
    <row r="19" spans="1:9" x14ac:dyDescent="0.2">
      <c r="A19" s="14" t="s">
        <v>22</v>
      </c>
      <c r="B19" s="14"/>
      <c r="C19" s="14"/>
      <c r="D19" s="18">
        <v>9308375</v>
      </c>
      <c r="E19" s="15">
        <v>90158393</v>
      </c>
      <c r="F19" s="18">
        <v>9308375</v>
      </c>
      <c r="G19" s="15">
        <v>90158393</v>
      </c>
      <c r="H19" s="18"/>
      <c r="I19" s="15"/>
    </row>
    <row r="24" spans="1:9" x14ac:dyDescent="0.2">
      <c r="D24" s="19"/>
      <c r="E24" s="19"/>
      <c r="F24" s="19"/>
      <c r="G24" s="19"/>
      <c r="H24" s="19"/>
      <c r="I24" s="19"/>
    </row>
  </sheetData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pane ySplit="3" topLeftCell="A4" activePane="bottomLeft" state="frozen"/>
      <selection activeCell="B271" sqref="B271"/>
      <selection pane="bottomLeft" activeCell="F7" sqref="F7"/>
    </sheetView>
  </sheetViews>
  <sheetFormatPr defaultRowHeight="16.5" customHeight="1" x14ac:dyDescent="0.3"/>
  <cols>
    <col min="1" max="2" width="19.140625" style="5" customWidth="1"/>
    <col min="3" max="3" width="66.7109375" style="5" customWidth="1"/>
    <col min="4" max="6" width="19" style="6" customWidth="1"/>
    <col min="7" max="7" width="18" style="5" customWidth="1"/>
    <col min="8" max="16384" width="9.140625" style="5"/>
  </cols>
  <sheetData>
    <row r="1" spans="1:7" ht="18.75" customHeight="1" x14ac:dyDescent="0.3">
      <c r="A1" s="20" t="s">
        <v>50</v>
      </c>
      <c r="B1" s="20"/>
      <c r="C1" s="20"/>
      <c r="D1" s="20"/>
      <c r="E1" s="20"/>
      <c r="F1" s="20"/>
    </row>
    <row r="2" spans="1:7" ht="16.5" customHeight="1" x14ac:dyDescent="0.3">
      <c r="D2" s="5"/>
      <c r="E2" s="5"/>
      <c r="F2" s="5"/>
    </row>
    <row r="3" spans="1:7" s="7" customFormat="1" ht="16.5" customHeight="1" x14ac:dyDescent="0.3">
      <c r="A3" s="8" t="s">
        <v>23</v>
      </c>
      <c r="B3" s="8" t="s">
        <v>1</v>
      </c>
      <c r="C3" s="8" t="s">
        <v>24</v>
      </c>
      <c r="D3" s="8" t="s">
        <v>25</v>
      </c>
      <c r="E3" s="8" t="s">
        <v>26</v>
      </c>
      <c r="F3" s="8" t="s">
        <v>27</v>
      </c>
      <c r="G3" s="7" t="s">
        <v>32</v>
      </c>
    </row>
    <row r="4" spans="1:7" ht="16.5" customHeight="1" x14ac:dyDescent="0.3">
      <c r="A4" s="1" t="s">
        <v>5</v>
      </c>
      <c r="B4" s="1" t="s">
        <v>5</v>
      </c>
      <c r="C4" s="1" t="s">
        <v>35</v>
      </c>
      <c r="D4" s="9">
        <f>VLOOKUP(A4,Выгрузка!$A$1:$I$19,5,FALSE)</f>
        <v>22688089450.990002</v>
      </c>
      <c r="E4" s="9">
        <f>VLOOKUP(A4,Выгрузка!$A$1:$I$19,7,FALSE)</f>
        <v>0</v>
      </c>
      <c r="F4" s="9">
        <f t="shared" ref="F4:F10" si="0">D4-E4</f>
        <v>22688089450.990002</v>
      </c>
      <c r="G4" s="16">
        <f>D4*2+E4*3+F4*4</f>
        <v>136128536705.94</v>
      </c>
    </row>
    <row r="5" spans="1:7" ht="16.5" customHeight="1" x14ac:dyDescent="0.3">
      <c r="A5" s="1" t="s">
        <v>6</v>
      </c>
      <c r="B5" s="1" t="s">
        <v>6</v>
      </c>
      <c r="C5" s="1" t="s">
        <v>36</v>
      </c>
      <c r="D5" s="9">
        <f>VLOOKUP(A5,Выгрузка!$A$1:$I$19,5,FALSE)</f>
        <v>252065044.33000001</v>
      </c>
      <c r="E5" s="9">
        <f>VLOOKUP(A5,Выгрузка!$A$1:$I$19,7,FALSE)</f>
        <v>252065044.33000001</v>
      </c>
      <c r="F5" s="9">
        <f t="shared" si="0"/>
        <v>0</v>
      </c>
      <c r="G5" s="16">
        <f t="shared" ref="G5:G23" si="1">D5*2+E5*3+F5*4</f>
        <v>1260325221.6500001</v>
      </c>
    </row>
    <row r="6" spans="1:7" ht="16.5" customHeight="1" x14ac:dyDescent="0.3">
      <c r="A6" s="1" t="s">
        <v>7</v>
      </c>
      <c r="B6" s="1" t="s">
        <v>7</v>
      </c>
      <c r="C6" s="1" t="s">
        <v>37</v>
      </c>
      <c r="D6" s="9">
        <f>VLOOKUP(A6,Выгрузка!$A$1:$I$19,5,FALSE)</f>
        <v>-38450599.43</v>
      </c>
      <c r="E6" s="9">
        <f>VLOOKUP(A6,Выгрузка!$A$1:$I$19,7,FALSE)</f>
        <v>-38450599.43</v>
      </c>
      <c r="F6" s="9">
        <f t="shared" si="0"/>
        <v>0</v>
      </c>
      <c r="G6" s="16">
        <f t="shared" si="1"/>
        <v>-192252997.14999998</v>
      </c>
    </row>
    <row r="7" spans="1:7" ht="16.5" customHeight="1" x14ac:dyDescent="0.3">
      <c r="A7" s="1" t="s">
        <v>8</v>
      </c>
      <c r="B7" s="1" t="s">
        <v>8</v>
      </c>
      <c r="C7" s="1" t="s">
        <v>38</v>
      </c>
      <c r="D7" s="9">
        <f>VLOOKUP(A7,Выгрузка!$A$1:$I$19,5,FALSE)</f>
        <v>66759849.670000002</v>
      </c>
      <c r="E7" s="9">
        <f>VLOOKUP(A7,Выгрузка!$A$1:$I$19,7,FALSE)</f>
        <v>-66759849.670000002</v>
      </c>
      <c r="F7" s="9">
        <f t="shared" si="0"/>
        <v>133519699.34</v>
      </c>
      <c r="G7" s="16">
        <f t="shared" si="1"/>
        <v>467318947.69000006</v>
      </c>
    </row>
    <row r="8" spans="1:7" ht="16.5" customHeight="1" x14ac:dyDescent="0.3">
      <c r="A8" s="1" t="s">
        <v>9</v>
      </c>
      <c r="B8" s="1" t="s">
        <v>9</v>
      </c>
      <c r="C8" s="1" t="s">
        <v>39</v>
      </c>
      <c r="D8" s="9">
        <f>VLOOKUP(A8,Выгрузка!$A$1:$I$19,5,FALSE)</f>
        <v>-10183705.91</v>
      </c>
      <c r="E8" s="9">
        <f>VLOOKUP(A8,Выгрузка!$A$1:$I$19,7,FALSE)</f>
        <v>-10183705.91</v>
      </c>
      <c r="F8" s="9">
        <f t="shared" si="0"/>
        <v>0</v>
      </c>
      <c r="G8" s="16">
        <f t="shared" si="1"/>
        <v>-50918529.549999997</v>
      </c>
    </row>
    <row r="9" spans="1:7" ht="16.5" customHeight="1" x14ac:dyDescent="0.3">
      <c r="A9" s="1" t="s">
        <v>10</v>
      </c>
      <c r="B9" s="1" t="s">
        <v>10</v>
      </c>
      <c r="C9" s="1" t="s">
        <v>40</v>
      </c>
      <c r="D9" s="9">
        <f>VLOOKUP(A9,Выгрузка!$A$1:$I$19,5,FALSE)</f>
        <v>0</v>
      </c>
      <c r="E9" s="9">
        <f>VLOOKUP(A9,Выгрузка!$A$1:$I$19,7,FALSE)</f>
        <v>0</v>
      </c>
      <c r="F9" s="9">
        <f t="shared" si="0"/>
        <v>0</v>
      </c>
      <c r="G9" s="16">
        <f t="shared" si="1"/>
        <v>0</v>
      </c>
    </row>
    <row r="10" spans="1:7" ht="16.5" customHeight="1" x14ac:dyDescent="0.3">
      <c r="A10" s="1" t="s">
        <v>11</v>
      </c>
      <c r="B10" s="1" t="s">
        <v>11</v>
      </c>
      <c r="C10" s="1" t="s">
        <v>41</v>
      </c>
      <c r="D10" s="9">
        <f>VLOOKUP(A10,Выгрузка!$A$1:$I$19,5,FALSE)</f>
        <v>8089483.1600000001</v>
      </c>
      <c r="E10" s="9">
        <f>VLOOKUP(A10,Выгрузка!$A$1:$I$19,7,FALSE)</f>
        <v>8089483.1600000001</v>
      </c>
      <c r="F10" s="9">
        <f t="shared" si="0"/>
        <v>0</v>
      </c>
      <c r="G10" s="16">
        <f t="shared" si="1"/>
        <v>40447415.799999997</v>
      </c>
    </row>
    <row r="11" spans="1:7" s="7" customFormat="1" ht="16.5" customHeight="1" x14ac:dyDescent="0.3">
      <c r="A11" s="10" t="s">
        <v>28</v>
      </c>
      <c r="B11" s="11"/>
      <c r="C11" s="11"/>
      <c r="D11" s="12">
        <f>SUM(D4:D10)</f>
        <v>22966369522.810001</v>
      </c>
      <c r="E11" s="12">
        <f>SUM(E4:E10)</f>
        <v>144760372.48000002</v>
      </c>
      <c r="F11" s="12">
        <f>SUM(F4:F10)</f>
        <v>22821609150.330002</v>
      </c>
      <c r="G11" s="16">
        <f t="shared" si="1"/>
        <v>137653456764.38</v>
      </c>
    </row>
    <row r="12" spans="1:7" s="4" customFormat="1" ht="16.5" customHeight="1" x14ac:dyDescent="0.3">
      <c r="A12" s="1" t="s">
        <v>12</v>
      </c>
      <c r="B12" s="1" t="s">
        <v>12</v>
      </c>
      <c r="C12" s="1" t="s">
        <v>42</v>
      </c>
      <c r="D12" s="9">
        <f>VLOOKUP(A12,Выгрузка!$A$1:$I$19,5,FALSE)</f>
        <v>-1233988.96</v>
      </c>
      <c r="E12" s="9">
        <f>VLOOKUP(A12,Выгрузка!$A$1:$I$19,7,FALSE)</f>
        <v>-1233988.96</v>
      </c>
      <c r="F12" s="9">
        <f>D12-E12</f>
        <v>0</v>
      </c>
      <c r="G12" s="16">
        <f t="shared" si="1"/>
        <v>-6169944.7999999998</v>
      </c>
    </row>
    <row r="13" spans="1:7" s="4" customFormat="1" ht="16.5" customHeight="1" x14ac:dyDescent="0.3">
      <c r="A13" s="1" t="s">
        <v>13</v>
      </c>
      <c r="B13" s="1" t="s">
        <v>13</v>
      </c>
      <c r="C13" s="1" t="s">
        <v>43</v>
      </c>
      <c r="D13" s="9">
        <f>VLOOKUP(A13,Выгрузка!$A$1:$I$19,5,FALSE)</f>
        <v>302409125.29000002</v>
      </c>
      <c r="E13" s="9">
        <f>VLOOKUP(A13,Выгрузка!$A$1:$I$19,7,FALSE)</f>
        <v>0</v>
      </c>
      <c r="F13" s="9">
        <f>D13-E13</f>
        <v>302409125.29000002</v>
      </c>
      <c r="G13" s="16">
        <f t="shared" si="1"/>
        <v>1814454751.7400002</v>
      </c>
    </row>
    <row r="14" spans="1:7" s="4" customFormat="1" ht="16.5" customHeight="1" x14ac:dyDescent="0.3">
      <c r="A14" s="1" t="s">
        <v>14</v>
      </c>
      <c r="B14" s="1" t="s">
        <v>14</v>
      </c>
      <c r="C14" s="1" t="s">
        <v>44</v>
      </c>
      <c r="D14" s="9">
        <f>VLOOKUP(A14,Выгрузка!$A$1:$I$19,5,FALSE)</f>
        <v>-39852184.509999998</v>
      </c>
      <c r="E14" s="9">
        <f>VLOOKUP(A14,Выгрузка!$A$1:$I$19,7,FALSE)</f>
        <v>-39852184.509999998</v>
      </c>
      <c r="F14" s="9">
        <f>D14-E14</f>
        <v>0</v>
      </c>
      <c r="G14" s="16">
        <f t="shared" si="1"/>
        <v>-199260922.55000001</v>
      </c>
    </row>
    <row r="15" spans="1:7" s="4" customFormat="1" ht="16.5" customHeight="1" x14ac:dyDescent="0.3">
      <c r="A15" s="1" t="s">
        <v>15</v>
      </c>
      <c r="B15" s="1" t="s">
        <v>15</v>
      </c>
      <c r="C15" s="1" t="s">
        <v>45</v>
      </c>
      <c r="D15" s="9">
        <f>VLOOKUP(A15,Выгрузка!$A$1:$I$19,5,FALSE)</f>
        <v>0</v>
      </c>
      <c r="E15" s="9">
        <f>VLOOKUP(A15,Выгрузка!$A$1:$I$19,7,FALSE)</f>
        <v>0</v>
      </c>
      <c r="F15" s="9">
        <f>D15-E15</f>
        <v>0</v>
      </c>
      <c r="G15" s="16">
        <f t="shared" si="1"/>
        <v>0</v>
      </c>
    </row>
    <row r="16" spans="1:7" s="7" customFormat="1" ht="16.5" customHeight="1" x14ac:dyDescent="0.3">
      <c r="A16" s="11" t="s">
        <v>29</v>
      </c>
      <c r="B16" s="11"/>
      <c r="C16" s="11"/>
      <c r="D16" s="12">
        <f>SUM(D12:D15)</f>
        <v>261322951.82000005</v>
      </c>
      <c r="E16" s="12">
        <f>SUM(E12:E15)</f>
        <v>-41086173.469999999</v>
      </c>
      <c r="F16" s="12">
        <f>SUM(F12:F15)</f>
        <v>302409125.29000002</v>
      </c>
      <c r="G16" s="16">
        <f t="shared" si="1"/>
        <v>1609023884.3900003</v>
      </c>
    </row>
    <row r="17" spans="1:7" s="4" customFormat="1" ht="16.5" customHeight="1" x14ac:dyDescent="0.3">
      <c r="A17" s="1" t="s">
        <v>16</v>
      </c>
      <c r="B17" s="1" t="s">
        <v>16</v>
      </c>
      <c r="C17" s="1" t="s">
        <v>46</v>
      </c>
      <c r="D17" s="9">
        <f>VLOOKUP(A17,Выгрузка!$A$1:$I$19,5,FALSE)</f>
        <v>1133313512.9200001</v>
      </c>
      <c r="E17" s="9">
        <f>VLOOKUP(A17,Выгрузка!$A$1:$I$19,7,FALSE)</f>
        <v>1133313512.9200001</v>
      </c>
      <c r="F17" s="9">
        <f>D17-E17</f>
        <v>0</v>
      </c>
      <c r="G17" s="16">
        <f t="shared" si="1"/>
        <v>5666567564.6000004</v>
      </c>
    </row>
    <row r="18" spans="1:7" s="4" customFormat="1" ht="16.5" customHeight="1" x14ac:dyDescent="0.3">
      <c r="A18" s="1" t="s">
        <v>17</v>
      </c>
      <c r="B18" s="1" t="s">
        <v>17</v>
      </c>
      <c r="C18" s="1" t="s">
        <v>47</v>
      </c>
      <c r="D18" s="9">
        <f>VLOOKUP(A18,Выгрузка!$A$1:$I$19,5,FALSE)</f>
        <v>0</v>
      </c>
      <c r="E18" s="9">
        <f>VLOOKUP(A18,Выгрузка!$A$1:$I$19,7,FALSE)</f>
        <v>0</v>
      </c>
      <c r="F18" s="9">
        <f>D18-E18</f>
        <v>0</v>
      </c>
      <c r="G18" s="16">
        <f t="shared" si="1"/>
        <v>0</v>
      </c>
    </row>
    <row r="19" spans="1:7" s="7" customFormat="1" ht="16.5" customHeight="1" x14ac:dyDescent="0.3">
      <c r="A19" s="11" t="s">
        <v>30</v>
      </c>
      <c r="B19" s="11"/>
      <c r="C19" s="11"/>
      <c r="D19" s="12">
        <f>SUM(D17:D18)</f>
        <v>1133313512.9200001</v>
      </c>
      <c r="E19" s="12">
        <f t="shared" ref="E19:F19" si="2">SUM(E17:E18)</f>
        <v>1133313512.9200001</v>
      </c>
      <c r="F19" s="12">
        <f t="shared" si="2"/>
        <v>0</v>
      </c>
      <c r="G19" s="16">
        <f t="shared" si="1"/>
        <v>5666567564.6000004</v>
      </c>
    </row>
    <row r="20" spans="1:7" ht="16.5" customHeight="1" x14ac:dyDescent="0.3">
      <c r="A20" s="1" t="s">
        <v>19</v>
      </c>
      <c r="B20" s="1" t="s">
        <v>19</v>
      </c>
      <c r="C20" s="1" t="s">
        <v>47</v>
      </c>
      <c r="D20" s="9">
        <f>VLOOKUP(A20,Выгрузка!$A$1:$I$19,5,FALSE)</f>
        <v>0</v>
      </c>
      <c r="E20" s="9">
        <f>VLOOKUP(A20,Выгрузка!$A$1:$I$19,7,FALSE)</f>
        <v>0</v>
      </c>
      <c r="F20" s="9">
        <f t="shared" ref="F20:F21" si="3">D20-E20</f>
        <v>0</v>
      </c>
      <c r="G20" s="16">
        <f t="shared" si="1"/>
        <v>0</v>
      </c>
    </row>
    <row r="21" spans="1:7" ht="16.5" customHeight="1" x14ac:dyDescent="0.3">
      <c r="A21" s="1" t="s">
        <v>20</v>
      </c>
      <c r="B21" s="1" t="s">
        <v>20</v>
      </c>
      <c r="C21" s="1" t="s">
        <v>48</v>
      </c>
      <c r="D21" s="9">
        <f>VLOOKUP(A21,Выгрузка!$A$1:$I$19,5,FALSE)</f>
        <v>0</v>
      </c>
      <c r="E21" s="9">
        <f>VLOOKUP(A21,Выгрузка!$A$1:$I$19,7,FALSE)</f>
        <v>0</v>
      </c>
      <c r="F21" s="9">
        <f t="shared" si="3"/>
        <v>0</v>
      </c>
      <c r="G21" s="16">
        <f t="shared" si="1"/>
        <v>0</v>
      </c>
    </row>
    <row r="22" spans="1:7" ht="16.5" customHeight="1" x14ac:dyDescent="0.3">
      <c r="A22" s="1" t="s">
        <v>21</v>
      </c>
      <c r="B22" s="1" t="s">
        <v>21</v>
      </c>
      <c r="C22" s="1" t="s">
        <v>49</v>
      </c>
      <c r="D22" s="9">
        <f>VLOOKUP(A22,Выгрузка!$A$1:$I$19,5,FALSE)</f>
        <v>90158393</v>
      </c>
      <c r="E22" s="9">
        <f>VLOOKUP(A22,Выгрузка!$A$1:$I$19,7,FALSE)</f>
        <v>90158393</v>
      </c>
      <c r="F22" s="9">
        <f>D22-E22</f>
        <v>0</v>
      </c>
      <c r="G22" s="16">
        <f t="shared" si="1"/>
        <v>450791965</v>
      </c>
    </row>
    <row r="23" spans="1:7" s="7" customFormat="1" ht="16.5" customHeight="1" x14ac:dyDescent="0.3">
      <c r="A23" s="11" t="s">
        <v>31</v>
      </c>
      <c r="B23" s="11"/>
      <c r="C23" s="11"/>
      <c r="D23" s="12">
        <f>SUM(D20:D22)</f>
        <v>90158393</v>
      </c>
      <c r="E23" s="12">
        <f t="shared" ref="E23:F23" si="4">SUM(E20:E22)</f>
        <v>90158393</v>
      </c>
      <c r="F23" s="12">
        <f t="shared" si="4"/>
        <v>0</v>
      </c>
      <c r="G23" s="16">
        <f t="shared" si="1"/>
        <v>450791965</v>
      </c>
    </row>
  </sheetData>
  <mergeCells count="1">
    <mergeCell ref="A1:F1"/>
  </mergeCells>
  <pageMargins left="0.78740157480314965" right="0.39370078740157483" top="0.98425196850393704" bottom="0.55118110236220474" header="0.31496062992125984" footer="0.31496062992125984"/>
  <pageSetup paperSize="9" scale="77" fitToHeight="7" orientation="landscape"/>
  <headerFooter>
    <oddFooter>&amp;Rстр.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Выгрузка</vt:lpstr>
      <vt:lpstr>Регистр</vt:lpstr>
      <vt:lpstr>Регистр!Заголовки_для_печати</vt:lpstr>
      <vt:lpstr>Регистр!Область_печати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Дурнев Александр Михайлович</dc:creator>
  <cp:lastModifiedBy>ЗУК Пользователь</cp:lastModifiedBy>
  <cp:lastPrinted>2015-01-26T13:40:20Z</cp:lastPrinted>
  <dcterms:created xsi:type="dcterms:W3CDTF">2014-10-24T09:29:00Z</dcterms:created>
  <dcterms:modified xsi:type="dcterms:W3CDTF">2015-01-30T11:20:36Z</dcterms:modified>
</cp:coreProperties>
</file>