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2435" windowHeight="7740" tabRatio="712" activeTab="3"/>
  </bookViews>
  <sheets>
    <sheet name="01.04" sheetId="7" r:id="rId1"/>
    <sheet name="02.04" sheetId="12" r:id="rId2"/>
    <sheet name="В15" sheetId="5" r:id="rId3"/>
    <sheet name="В25" sheetId="9" r:id="rId4"/>
    <sheet name="М75" sheetId="10" r:id="rId5"/>
  </sheets>
  <calcPr calcId="125725"/>
</workbook>
</file>

<file path=xl/calcChain.xml><?xml version="1.0" encoding="utf-8"?>
<calcChain xmlns="http://schemas.openxmlformats.org/spreadsheetml/2006/main">
  <c r="N10" i="9"/>
  <c r="M10"/>
  <c r="Q10" s="1"/>
  <c r="R10" s="1"/>
  <c r="H10"/>
  <c r="F10"/>
  <c r="E10"/>
  <c r="D10"/>
  <c r="S9"/>
  <c r="S10" s="1"/>
  <c r="O9"/>
  <c r="O10" s="1"/>
  <c r="N9"/>
  <c r="M9"/>
  <c r="Q9" s="1"/>
  <c r="R9" s="1"/>
  <c r="T9" s="1"/>
  <c r="T10" s="1"/>
  <c r="F9"/>
  <c r="E9"/>
  <c r="D9"/>
  <c r="S8"/>
  <c r="N8"/>
  <c r="O7" s="1"/>
  <c r="O8" s="1"/>
  <c r="M8"/>
  <c r="Q8" s="1"/>
  <c r="R8" s="1"/>
  <c r="H8"/>
  <c r="F8"/>
  <c r="E8"/>
  <c r="D8"/>
  <c r="G10" s="1"/>
  <c r="N7"/>
  <c r="M7"/>
  <c r="Q7" s="1"/>
  <c r="G8"/>
  <c r="D12" i="12"/>
  <c r="D12" i="7"/>
  <c r="R7" i="9" l="1"/>
  <c r="T7" s="1"/>
  <c r="T8" s="1"/>
  <c r="Q21" i="12"/>
  <c r="P21"/>
  <c r="T21" s="1"/>
  <c r="K21"/>
  <c r="I21"/>
  <c r="H21"/>
  <c r="G21"/>
  <c r="F21"/>
  <c r="C21"/>
  <c r="B21"/>
  <c r="Q20"/>
  <c r="P20"/>
  <c r="T20" s="1"/>
  <c r="K20"/>
  <c r="I20"/>
  <c r="H20"/>
  <c r="G20"/>
  <c r="F20"/>
  <c r="C20"/>
  <c r="B20"/>
  <c r="Q19"/>
  <c r="P19"/>
  <c r="T19" s="1"/>
  <c r="I19"/>
  <c r="H19"/>
  <c r="G19"/>
  <c r="F19"/>
  <c r="C19"/>
  <c r="B19"/>
  <c r="Q18"/>
  <c r="P18"/>
  <c r="T18" s="1"/>
  <c r="K18"/>
  <c r="I18"/>
  <c r="H18"/>
  <c r="G18"/>
  <c r="F18"/>
  <c r="C18"/>
  <c r="B18"/>
  <c r="Q17"/>
  <c r="P17"/>
  <c r="T17" s="1"/>
  <c r="K17"/>
  <c r="I17"/>
  <c r="H17"/>
  <c r="G17"/>
  <c r="F17"/>
  <c r="E17"/>
  <c r="E18" s="1"/>
  <c r="E19" s="1"/>
  <c r="E20" s="1"/>
  <c r="E21" s="1"/>
  <c r="C17"/>
  <c r="B17"/>
  <c r="V19"/>
  <c r="Q16"/>
  <c r="P16"/>
  <c r="T16" s="1"/>
  <c r="D16"/>
  <c r="D17" s="1"/>
  <c r="D18" s="1"/>
  <c r="D19" s="1"/>
  <c r="D20" s="1"/>
  <c r="D21" s="1"/>
  <c r="Q15"/>
  <c r="P15"/>
  <c r="T15" s="1"/>
  <c r="K15"/>
  <c r="I15"/>
  <c r="H15"/>
  <c r="G15"/>
  <c r="F15"/>
  <c r="C15"/>
  <c r="B15"/>
  <c r="Q14"/>
  <c r="P14"/>
  <c r="T14" s="1"/>
  <c r="I14"/>
  <c r="H14"/>
  <c r="G14"/>
  <c r="F14"/>
  <c r="C14"/>
  <c r="B14"/>
  <c r="Q13"/>
  <c r="P13"/>
  <c r="T13" s="1"/>
  <c r="K13"/>
  <c r="I13"/>
  <c r="H13"/>
  <c r="G13"/>
  <c r="F13"/>
  <c r="E13"/>
  <c r="E14" s="1"/>
  <c r="E15" s="1"/>
  <c r="C13"/>
  <c r="B13"/>
  <c r="V14"/>
  <c r="V15" s="1"/>
  <c r="Q12"/>
  <c r="P12"/>
  <c r="T12" s="1"/>
  <c r="U12" s="1"/>
  <c r="D13"/>
  <c r="D14" s="1"/>
  <c r="D15" s="1"/>
  <c r="Q11"/>
  <c r="P11"/>
  <c r="T11" s="1"/>
  <c r="K11"/>
  <c r="I11"/>
  <c r="H11"/>
  <c r="G11"/>
  <c r="F11"/>
  <c r="C11"/>
  <c r="B11"/>
  <c r="T10"/>
  <c r="Q10"/>
  <c r="P10"/>
  <c r="I10"/>
  <c r="H10"/>
  <c r="G10"/>
  <c r="F10"/>
  <c r="E10"/>
  <c r="E11" s="1"/>
  <c r="C10"/>
  <c r="B10"/>
  <c r="A19"/>
  <c r="Q9"/>
  <c r="P9"/>
  <c r="T9" s="1"/>
  <c r="U9" s="1"/>
  <c r="K9"/>
  <c r="I9"/>
  <c r="H9"/>
  <c r="G9"/>
  <c r="F9"/>
  <c r="E9"/>
  <c r="C9"/>
  <c r="B9"/>
  <c r="V9"/>
  <c r="Q8"/>
  <c r="P8"/>
  <c r="T8" s="1"/>
  <c r="D8"/>
  <c r="J8" s="1"/>
  <c r="J9" s="1"/>
  <c r="A9"/>
  <c r="D16" i="7"/>
  <c r="D17" s="1"/>
  <c r="D18" s="1"/>
  <c r="D19" s="1"/>
  <c r="P16"/>
  <c r="T16" s="1"/>
  <c r="Q16"/>
  <c r="V17"/>
  <c r="B17"/>
  <c r="C17"/>
  <c r="E17"/>
  <c r="E18" s="1"/>
  <c r="E19" s="1"/>
  <c r="F17"/>
  <c r="G17"/>
  <c r="H17"/>
  <c r="I17"/>
  <c r="K17"/>
  <c r="P17"/>
  <c r="T17" s="1"/>
  <c r="Q17"/>
  <c r="B18"/>
  <c r="C18"/>
  <c r="F18"/>
  <c r="G18"/>
  <c r="H18"/>
  <c r="I18"/>
  <c r="K18"/>
  <c r="P18"/>
  <c r="T18" s="1"/>
  <c r="Q18"/>
  <c r="B19"/>
  <c r="C19"/>
  <c r="F19"/>
  <c r="G19"/>
  <c r="H19"/>
  <c r="I19"/>
  <c r="P19"/>
  <c r="T19" s="1"/>
  <c r="Q19"/>
  <c r="Q15"/>
  <c r="P15"/>
  <c r="T15" s="1"/>
  <c r="K15"/>
  <c r="I15"/>
  <c r="H15"/>
  <c r="G15"/>
  <c r="F15"/>
  <c r="C15"/>
  <c r="B15"/>
  <c r="Q14"/>
  <c r="P14"/>
  <c r="T14" s="1"/>
  <c r="I14"/>
  <c r="H14"/>
  <c r="G14"/>
  <c r="F14"/>
  <c r="C14"/>
  <c r="B14"/>
  <c r="Q13"/>
  <c r="P13"/>
  <c r="T13" s="1"/>
  <c r="U13" s="1"/>
  <c r="K13"/>
  <c r="I13"/>
  <c r="H13"/>
  <c r="G13"/>
  <c r="F13"/>
  <c r="E13"/>
  <c r="E14" s="1"/>
  <c r="E15" s="1"/>
  <c r="C13"/>
  <c r="B13"/>
  <c r="V13"/>
  <c r="Q12"/>
  <c r="P12"/>
  <c r="T12" s="1"/>
  <c r="D13"/>
  <c r="D14" s="1"/>
  <c r="D15" s="1"/>
  <c r="I21"/>
  <c r="I20"/>
  <c r="H21"/>
  <c r="H20"/>
  <c r="G21"/>
  <c r="G20"/>
  <c r="F21"/>
  <c r="F20"/>
  <c r="C21"/>
  <c r="C20"/>
  <c r="B21"/>
  <c r="B20"/>
  <c r="I11"/>
  <c r="I10"/>
  <c r="I9"/>
  <c r="H11"/>
  <c r="H10"/>
  <c r="H9"/>
  <c r="G11"/>
  <c r="G10"/>
  <c r="G9"/>
  <c r="C11"/>
  <c r="C10"/>
  <c r="C9"/>
  <c r="F11"/>
  <c r="F10"/>
  <c r="F9"/>
  <c r="B11"/>
  <c r="B10"/>
  <c r="B9"/>
  <c r="U10" i="12" l="1"/>
  <c r="R8"/>
  <c r="R9" s="1"/>
  <c r="R16"/>
  <c r="R17" s="1"/>
  <c r="R12" i="7"/>
  <c r="R13" s="1"/>
  <c r="A11" i="12"/>
  <c r="R10"/>
  <c r="R11" s="1"/>
  <c r="R19"/>
  <c r="R21" s="1"/>
  <c r="R12"/>
  <c r="R13" s="1"/>
  <c r="R14"/>
  <c r="R15" s="1"/>
  <c r="U14"/>
  <c r="W14" s="1"/>
  <c r="W15" s="1"/>
  <c r="A16"/>
  <c r="A18" s="1"/>
  <c r="U19"/>
  <c r="U21" s="1"/>
  <c r="R14" i="7"/>
  <c r="R15" s="1"/>
  <c r="V18"/>
  <c r="U16"/>
  <c r="U14"/>
  <c r="R16"/>
  <c r="R18" s="1"/>
  <c r="W12" i="12"/>
  <c r="W13" s="1"/>
  <c r="V13"/>
  <c r="A21"/>
  <c r="A20"/>
  <c r="U8"/>
  <c r="W8" s="1"/>
  <c r="W9" s="1"/>
  <c r="U11"/>
  <c r="U16"/>
  <c r="U13"/>
  <c r="U15"/>
  <c r="V21"/>
  <c r="V20"/>
  <c r="U20"/>
  <c r="J10"/>
  <c r="J11" s="1"/>
  <c r="J12"/>
  <c r="J13" s="1"/>
  <c r="V18"/>
  <c r="V10"/>
  <c r="V11" s="1"/>
  <c r="A12"/>
  <c r="A14"/>
  <c r="J16"/>
  <c r="V17"/>
  <c r="D9"/>
  <c r="D10" s="1"/>
  <c r="D11" s="1"/>
  <c r="J14"/>
  <c r="J15" s="1"/>
  <c r="J19"/>
  <c r="U18" i="7"/>
  <c r="W16"/>
  <c r="U17"/>
  <c r="V19"/>
  <c r="U12"/>
  <c r="W12" s="1"/>
  <c r="W13" s="1"/>
  <c r="V14"/>
  <c r="V15" s="1"/>
  <c r="K21"/>
  <c r="K20"/>
  <c r="E20"/>
  <c r="E21" s="1"/>
  <c r="E9"/>
  <c r="E10" s="1"/>
  <c r="E11" s="1"/>
  <c r="K9"/>
  <c r="K11"/>
  <c r="R18" i="12" l="1"/>
  <c r="W19"/>
  <c r="W20" s="1"/>
  <c r="R20"/>
  <c r="A17"/>
  <c r="R17" i="7"/>
  <c r="W21" i="12"/>
  <c r="J18"/>
  <c r="J17"/>
  <c r="U17"/>
  <c r="W16"/>
  <c r="U18"/>
  <c r="J20"/>
  <c r="J21"/>
  <c r="A13"/>
  <c r="A15"/>
  <c r="W10"/>
  <c r="W11" s="1"/>
  <c r="W17" i="7"/>
  <c r="W18"/>
  <c r="W14"/>
  <c r="W15" s="1"/>
  <c r="W18" i="12" l="1"/>
  <c r="W17"/>
  <c r="Q21" i="7"/>
  <c r="P21"/>
  <c r="T21" s="1"/>
  <c r="Q20"/>
  <c r="P20"/>
  <c r="T20" s="1"/>
  <c r="D20"/>
  <c r="D21" s="1"/>
  <c r="Q11"/>
  <c r="P11"/>
  <c r="T11" s="1"/>
  <c r="U11" s="1"/>
  <c r="Q10"/>
  <c r="P10"/>
  <c r="T10" s="1"/>
  <c r="Q9"/>
  <c r="P9"/>
  <c r="T9" s="1"/>
  <c r="U9" s="1"/>
  <c r="Q8"/>
  <c r="P8"/>
  <c r="T8" s="1"/>
  <c r="D8"/>
  <c r="U10" l="1"/>
  <c r="U19"/>
  <c r="W19" s="1"/>
  <c r="U15"/>
  <c r="U8"/>
  <c r="W8" s="1"/>
  <c r="W9" s="1"/>
  <c r="R19"/>
  <c r="A16"/>
  <c r="A17" s="1"/>
  <c r="A12"/>
  <c r="A19"/>
  <c r="A14"/>
  <c r="D9"/>
  <c r="D10" s="1"/>
  <c r="D11" s="1"/>
  <c r="J14"/>
  <c r="J15" s="1"/>
  <c r="J16"/>
  <c r="J19"/>
  <c r="J12"/>
  <c r="J13" s="1"/>
  <c r="A9"/>
  <c r="A11"/>
  <c r="V10"/>
  <c r="V9"/>
  <c r="V20"/>
  <c r="V21"/>
  <c r="R8"/>
  <c r="R9" s="1"/>
  <c r="R10"/>
  <c r="R11" s="1"/>
  <c r="J8"/>
  <c r="J9" s="1"/>
  <c r="J10"/>
  <c r="J11" s="1"/>
  <c r="A18" l="1"/>
  <c r="A13"/>
  <c r="A15"/>
  <c r="J18"/>
  <c r="J17"/>
  <c r="V11"/>
  <c r="W10"/>
  <c r="W11" s="1"/>
  <c r="U21"/>
  <c r="U20"/>
  <c r="A21"/>
  <c r="A20"/>
  <c r="R21"/>
  <c r="R20"/>
  <c r="J21"/>
  <c r="J20"/>
  <c r="W21" l="1"/>
  <c r="W20"/>
</calcChain>
</file>

<file path=xl/sharedStrings.xml><?xml version="1.0" encoding="utf-8"?>
<sst xmlns="http://schemas.openxmlformats.org/spreadsheetml/2006/main" count="137" uniqueCount="37">
  <si>
    <t xml:space="preserve">  Лаборант, оператор     </t>
  </si>
  <si>
    <t>Дата формования</t>
  </si>
  <si>
    <t>ОК, см</t>
  </si>
  <si>
    <t>дата испытаний</t>
  </si>
  <si>
    <t>Масса образца, г</t>
  </si>
  <si>
    <t>Разрушающая нагрузка в Кн</t>
  </si>
  <si>
    <t>% от требуемой прочности</t>
  </si>
  <si>
    <t>Время</t>
  </si>
  <si>
    <t>Температура бет.смеси, ºС</t>
  </si>
  <si>
    <t>Плотность бет/см в уплотненном состоянии, кг/м3</t>
  </si>
  <si>
    <t xml:space="preserve">Возраст, сут </t>
  </si>
  <si>
    <t>Линейные размеры образца, см</t>
  </si>
  <si>
    <t>Длина</t>
  </si>
  <si>
    <t>Ширина</t>
  </si>
  <si>
    <t>Высота</t>
  </si>
  <si>
    <t>Прочность бетона, приведенная к базовому размеру образца, Мпа</t>
  </si>
  <si>
    <r>
      <t>Средняя плотность серии образцов, г/см</t>
    </r>
    <r>
      <rPr>
        <b/>
        <sz val="8"/>
        <rFont val="Calibri"/>
        <family val="2"/>
        <charset val="204"/>
      </rPr>
      <t>³</t>
    </r>
  </si>
  <si>
    <r>
      <t>Плотность образца, г/см</t>
    </r>
    <r>
      <rPr>
        <b/>
        <sz val="8"/>
        <rFont val="Calibri"/>
        <family val="2"/>
        <charset val="204"/>
      </rPr>
      <t>³</t>
    </r>
  </si>
  <si>
    <r>
      <t>Площадь, см</t>
    </r>
    <r>
      <rPr>
        <b/>
        <sz val="8"/>
        <rFont val="Calibri"/>
        <family val="2"/>
        <charset val="204"/>
      </rPr>
      <t>²</t>
    </r>
  </si>
  <si>
    <t>Средняя прочность серии образцов, Мпа</t>
  </si>
  <si>
    <t>В15</t>
  </si>
  <si>
    <t>В25</t>
  </si>
  <si>
    <t>М75</t>
  </si>
  <si>
    <t>Класс бетонной смеси</t>
  </si>
  <si>
    <t xml:space="preserve"> Шифр рецепта</t>
  </si>
  <si>
    <t xml:space="preserve">Заказчик, адрес строительного объекта      </t>
  </si>
  <si>
    <t>Требуемая прочность, Мпа</t>
  </si>
  <si>
    <t>Строймонолит</t>
  </si>
  <si>
    <t>Б07.1.02.1-15</t>
  </si>
  <si>
    <t>Интерком</t>
  </si>
  <si>
    <t>Р75.02.86.-25</t>
  </si>
  <si>
    <t>Монолитконтракт</t>
  </si>
  <si>
    <t>Матвиенко О.А.</t>
  </si>
  <si>
    <t>Прохоров С.Г.</t>
  </si>
  <si>
    <t>Сидоренко В.Г.</t>
  </si>
  <si>
    <t>Галкин И.Б.</t>
  </si>
  <si>
    <t>1.04.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</si>
</sst>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9">
    <xf numFmtId="0" fontId="0" fillId="0" borderId="0" xfId="0"/>
    <xf numFmtId="14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20" fontId="6" fillId="0" borderId="0" xfId="2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20" fontId="11" fillId="0" borderId="0" xfId="2" applyNumberFormat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horizontal="center" vertical="center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ill="1" applyBorder="1"/>
    <xf numFmtId="14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textRotation="90" wrapText="1"/>
    </xf>
    <xf numFmtId="164" fontId="9" fillId="0" borderId="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0" dropStyle="combo" dx="16" fmlaLink="Корректировка!$A$3" fmlaRange="Корректировка!$B$3:$B$10" noThreeD="1" sel="3" val="0"/>
</file>

<file path=xl/ctrlProps/ctrlProp2.xml><?xml version="1.0" encoding="utf-8"?>
<formControlPr xmlns="http://schemas.microsoft.com/office/spreadsheetml/2009/9/main" objectType="Drop" dropLines="10" dropStyle="combo" dx="16" fmlaLink="Корректировка!$C$3" fmlaRange="Корректировка!$D$3:$D$10" noThreeD="1" sel="2" val="0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119062</xdr:colOff>
      <xdr:row>21</xdr:row>
      <xdr:rowOff>95250</xdr:rowOff>
    </xdr:from>
    <xdr:ext cx="6584157" cy="1881188"/>
    <xdr:sp macro="" textlink="">
      <xdr:nvSpPr>
        <xdr:cNvPr id="2" name="TextBox 1"/>
        <xdr:cNvSpPr txBox="1"/>
      </xdr:nvSpPr>
      <xdr:spPr>
        <a:xfrm>
          <a:off x="2250281" y="3631406"/>
          <a:ext cx="6584157" cy="188118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/>
            <a:t>Ведение журнала отбора проб на производстве по датам: </a:t>
          </a:r>
        </a:p>
        <a:p>
          <a:r>
            <a:rPr lang="ru-RU" sz="1100" b="1">
              <a:solidFill>
                <a:sysClr val="windowText" lastClr="000000"/>
              </a:solidFill>
            </a:rPr>
            <a:t>ЗАДАЧА</a:t>
          </a:r>
        </a:p>
        <a:p>
          <a:r>
            <a:rPr lang="ru-RU" sz="1100"/>
            <a:t>Поиск</a:t>
          </a:r>
          <a:r>
            <a:rPr lang="ru-RU" sz="1100" baseline="0"/>
            <a:t> в ячейках  01.04;  02.04  "Класс бетонной смеси - столбец Е"  и  групирование данныех согласно  вкладок В15; В25; М75;  с подтягиванием  всех данных  "Класса бетонной смеси - столбца Е"  ( столбцы: </a:t>
          </a:r>
          <a:r>
            <a:rPr lang="en-US" sz="1100" baseline="0"/>
            <a:t> D F G H I J K L M N O P Q R S T U V W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zoomScale="80" zoomScaleNormal="80" workbookViewId="0">
      <selection activeCell="G8" sqref="G8:W11"/>
    </sheetView>
  </sheetViews>
  <sheetFormatPr defaultRowHeight="12.75"/>
  <cols>
    <col min="1" max="1" width="15.140625" style="2" customWidth="1"/>
    <col min="2" max="2" width="16.85546875" style="2" customWidth="1"/>
    <col min="3" max="3" width="6.5703125" style="2" customWidth="1"/>
    <col min="4" max="4" width="11.140625" style="2" customWidth="1"/>
    <col min="5" max="5" width="10" style="2" customWidth="1"/>
    <col min="6" max="6" width="17.42578125" style="2" bestFit="1" customWidth="1"/>
    <col min="7" max="7" width="5.85546875" style="2" customWidth="1"/>
    <col min="8" max="8" width="3.7109375" style="2" customWidth="1"/>
    <col min="9" max="9" width="8.140625" style="2" customWidth="1"/>
    <col min="10" max="10" width="12.28515625" style="3" bestFit="1" customWidth="1"/>
    <col min="11" max="11" width="7.140625" style="2" customWidth="1"/>
    <col min="12" max="12" width="9.28515625" style="2" bestFit="1" customWidth="1"/>
    <col min="13" max="15" width="6.5703125" style="2" customWidth="1"/>
    <col min="16" max="16" width="6" style="2" customWidth="1"/>
    <col min="17" max="17" width="10.42578125" style="2" bestFit="1" customWidth="1"/>
    <col min="18" max="19" width="9.28515625" style="2" bestFit="1" customWidth="1"/>
    <col min="20" max="20" width="11" style="2" customWidth="1"/>
    <col min="21" max="21" width="9.28515625" style="2" bestFit="1" customWidth="1"/>
    <col min="22" max="22" width="9.28515625" style="2" customWidth="1"/>
    <col min="23" max="23" width="9.28515625" style="2" bestFit="1" customWidth="1"/>
    <col min="24" max="16384" width="9.140625" style="2"/>
  </cols>
  <sheetData>
    <row r="1" spans="1:23" ht="15.75" customHeight="1">
      <c r="A1" s="1">
        <v>42095</v>
      </c>
    </row>
    <row r="2" spans="1:23" s="4" customFormat="1" ht="11.25" customHeight="1">
      <c r="A2" s="35" t="s">
        <v>0</v>
      </c>
      <c r="B2" s="35" t="s">
        <v>25</v>
      </c>
      <c r="C2" s="35" t="s">
        <v>7</v>
      </c>
      <c r="D2" s="35" t="s">
        <v>1</v>
      </c>
      <c r="E2" s="35" t="s">
        <v>23</v>
      </c>
      <c r="F2" s="35" t="s">
        <v>24</v>
      </c>
      <c r="G2" s="36" t="s">
        <v>8</v>
      </c>
      <c r="H2" s="35" t="s">
        <v>2</v>
      </c>
      <c r="I2" s="36" t="s">
        <v>9</v>
      </c>
      <c r="J2" s="35" t="s">
        <v>3</v>
      </c>
      <c r="K2" s="35" t="s">
        <v>10</v>
      </c>
      <c r="L2" s="35" t="s">
        <v>4</v>
      </c>
      <c r="M2" s="35" t="s">
        <v>11</v>
      </c>
      <c r="N2" s="35"/>
      <c r="O2" s="35"/>
      <c r="P2" s="36" t="s">
        <v>18</v>
      </c>
      <c r="Q2" s="36" t="s">
        <v>17</v>
      </c>
      <c r="R2" s="37" t="s">
        <v>16</v>
      </c>
      <c r="S2" s="36" t="s">
        <v>5</v>
      </c>
      <c r="T2" s="37" t="s">
        <v>15</v>
      </c>
      <c r="U2" s="37" t="s">
        <v>19</v>
      </c>
      <c r="V2" s="37" t="s">
        <v>26</v>
      </c>
      <c r="W2" s="38" t="s">
        <v>6</v>
      </c>
    </row>
    <row r="3" spans="1:23" s="4" customFormat="1" ht="15" customHeight="1">
      <c r="A3" s="35"/>
      <c r="B3" s="35"/>
      <c r="C3" s="35"/>
      <c r="D3" s="35"/>
      <c r="E3" s="35"/>
      <c r="F3" s="35"/>
      <c r="G3" s="36"/>
      <c r="H3" s="35"/>
      <c r="I3" s="36"/>
      <c r="J3" s="35"/>
      <c r="K3" s="35"/>
      <c r="L3" s="35"/>
      <c r="M3" s="35"/>
      <c r="N3" s="35"/>
      <c r="O3" s="35"/>
      <c r="P3" s="36"/>
      <c r="Q3" s="36"/>
      <c r="R3" s="37"/>
      <c r="S3" s="36"/>
      <c r="T3" s="37"/>
      <c r="U3" s="37"/>
      <c r="V3" s="37"/>
      <c r="W3" s="38"/>
    </row>
    <row r="4" spans="1:23" s="4" customFormat="1" ht="15" customHeight="1">
      <c r="A4" s="35"/>
      <c r="B4" s="35"/>
      <c r="C4" s="35"/>
      <c r="D4" s="35"/>
      <c r="E4" s="35"/>
      <c r="F4" s="35"/>
      <c r="G4" s="36"/>
      <c r="H4" s="35"/>
      <c r="I4" s="36"/>
      <c r="J4" s="35"/>
      <c r="K4" s="35"/>
      <c r="L4" s="35"/>
      <c r="M4" s="35" t="s">
        <v>12</v>
      </c>
      <c r="N4" s="35" t="s">
        <v>13</v>
      </c>
      <c r="O4" s="35" t="s">
        <v>14</v>
      </c>
      <c r="P4" s="36"/>
      <c r="Q4" s="36"/>
      <c r="R4" s="37"/>
      <c r="S4" s="36"/>
      <c r="T4" s="37"/>
      <c r="U4" s="37"/>
      <c r="V4" s="37"/>
      <c r="W4" s="38"/>
    </row>
    <row r="5" spans="1:23" s="4" customFormat="1" ht="15" customHeight="1">
      <c r="A5" s="35"/>
      <c r="B5" s="35"/>
      <c r="C5" s="35"/>
      <c r="D5" s="35"/>
      <c r="E5" s="35"/>
      <c r="F5" s="35"/>
      <c r="G5" s="36"/>
      <c r="H5" s="35"/>
      <c r="I5" s="36"/>
      <c r="J5" s="35"/>
      <c r="K5" s="35"/>
      <c r="L5" s="35"/>
      <c r="M5" s="35"/>
      <c r="N5" s="35"/>
      <c r="O5" s="35"/>
      <c r="P5" s="36"/>
      <c r="Q5" s="36"/>
      <c r="R5" s="37"/>
      <c r="S5" s="36"/>
      <c r="T5" s="37"/>
      <c r="U5" s="37"/>
      <c r="V5" s="37"/>
      <c r="W5" s="38"/>
    </row>
    <row r="6" spans="1:23" s="4" customFormat="1" ht="11.25">
      <c r="A6" s="35"/>
      <c r="B6" s="35"/>
      <c r="C6" s="35"/>
      <c r="D6" s="35"/>
      <c r="E6" s="35"/>
      <c r="F6" s="35"/>
      <c r="G6" s="36"/>
      <c r="H6" s="35"/>
      <c r="I6" s="36"/>
      <c r="J6" s="35"/>
      <c r="K6" s="35"/>
      <c r="L6" s="35"/>
      <c r="M6" s="35"/>
      <c r="N6" s="35"/>
      <c r="O6" s="35"/>
      <c r="P6" s="36"/>
      <c r="Q6" s="36"/>
      <c r="R6" s="37"/>
      <c r="S6" s="36"/>
      <c r="T6" s="37"/>
      <c r="U6" s="37"/>
      <c r="V6" s="37"/>
      <c r="W6" s="38"/>
    </row>
    <row r="7" spans="1:23" s="4" customFormat="1" ht="11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35">
        <v>13</v>
      </c>
      <c r="N7" s="35"/>
      <c r="O7" s="35"/>
      <c r="P7" s="5">
        <v>14</v>
      </c>
      <c r="Q7" s="5">
        <v>15</v>
      </c>
      <c r="R7" s="6">
        <v>16</v>
      </c>
      <c r="S7" s="5">
        <v>17</v>
      </c>
      <c r="T7" s="6">
        <v>18</v>
      </c>
      <c r="U7" s="6">
        <v>19</v>
      </c>
      <c r="V7" s="6">
        <v>20</v>
      </c>
      <c r="W7" s="5">
        <v>21</v>
      </c>
    </row>
    <row r="8" spans="1:23">
      <c r="A8" s="7" t="s">
        <v>32</v>
      </c>
      <c r="B8" s="8" t="s">
        <v>27</v>
      </c>
      <c r="C8" s="9">
        <v>0.38541666666666669</v>
      </c>
      <c r="D8" s="10">
        <f>A1</f>
        <v>42095</v>
      </c>
      <c r="E8" s="33" t="s">
        <v>21</v>
      </c>
      <c r="F8" s="11" t="s">
        <v>28</v>
      </c>
      <c r="G8" s="12">
        <v>18</v>
      </c>
      <c r="H8" s="12">
        <v>19</v>
      </c>
      <c r="I8" s="13">
        <v>2.3380000000000001</v>
      </c>
      <c r="J8" s="10">
        <f>$D$8+$K$8</f>
        <v>42102</v>
      </c>
      <c r="K8" s="13">
        <v>7</v>
      </c>
      <c r="L8" s="14">
        <v>2348</v>
      </c>
      <c r="M8" s="15">
        <v>10</v>
      </c>
      <c r="N8" s="15">
        <v>10</v>
      </c>
      <c r="O8" s="15">
        <v>10</v>
      </c>
      <c r="P8" s="13">
        <f>M8*N8</f>
        <v>100</v>
      </c>
      <c r="Q8" s="16">
        <f>L8/(M8*N8*O8)</f>
        <v>2.3479999999999999</v>
      </c>
      <c r="R8" s="16">
        <f>AVERAGE(Q8:Q9)</f>
        <v>2.3519999999999999</v>
      </c>
      <c r="S8" s="17">
        <v>315</v>
      </c>
      <c r="T8" s="18">
        <f>((S8*10)/P8)*0.95</f>
        <v>29.924999999999997</v>
      </c>
      <c r="U8" s="18">
        <f>(SUM(T8:T9)/2)</f>
        <v>29.307499999999997</v>
      </c>
      <c r="V8" s="18">
        <v>32.1</v>
      </c>
      <c r="W8" s="19">
        <f>(U8*100)/V8</f>
        <v>91.30062305295948</v>
      </c>
    </row>
    <row r="9" spans="1:23">
      <c r="A9" s="20" t="str">
        <f t="shared" ref="A9:K9" si="0">A8</f>
        <v>Матвиенко О.А.</v>
      </c>
      <c r="B9" s="21" t="str">
        <f t="shared" si="0"/>
        <v>Строймонолит</v>
      </c>
      <c r="C9" s="22">
        <f t="shared" si="0"/>
        <v>0.38541666666666669</v>
      </c>
      <c r="D9" s="23">
        <f t="shared" si="0"/>
        <v>42095</v>
      </c>
      <c r="E9" s="23" t="str">
        <f t="shared" si="0"/>
        <v>В25</v>
      </c>
      <c r="F9" s="24" t="str">
        <f t="shared" si="0"/>
        <v>Б07.1.02.1-15</v>
      </c>
      <c r="G9" s="25">
        <f t="shared" si="0"/>
        <v>18</v>
      </c>
      <c r="H9" s="25">
        <f t="shared" si="0"/>
        <v>19</v>
      </c>
      <c r="I9" s="26">
        <f t="shared" si="0"/>
        <v>2.3380000000000001</v>
      </c>
      <c r="J9" s="23">
        <f t="shared" si="0"/>
        <v>42102</v>
      </c>
      <c r="K9" s="13">
        <f t="shared" si="0"/>
        <v>7</v>
      </c>
      <c r="L9" s="14">
        <v>2356</v>
      </c>
      <c r="M9" s="15">
        <v>10</v>
      </c>
      <c r="N9" s="15">
        <v>10</v>
      </c>
      <c r="O9" s="15">
        <v>10</v>
      </c>
      <c r="P9" s="13">
        <f t="shared" ref="P9:P11" si="1">M9*N9</f>
        <v>100</v>
      </c>
      <c r="Q9" s="16">
        <f t="shared" ref="Q9:Q11" si="2">L9/(M9*N9*O9)</f>
        <v>2.3559999999999999</v>
      </c>
      <c r="R9" s="27">
        <f>R8</f>
        <v>2.3519999999999999</v>
      </c>
      <c r="S9" s="17">
        <v>302</v>
      </c>
      <c r="T9" s="18">
        <f t="shared" ref="T9:T11" si="3">((S9*10)/P9)*0.95</f>
        <v>28.689999999999998</v>
      </c>
      <c r="U9" s="28">
        <f t="shared" ref="U9:U10" si="4">(SUM(T9:T10)/2)</f>
        <v>37.572499999999998</v>
      </c>
      <c r="V9" s="28">
        <f>V8</f>
        <v>32.1</v>
      </c>
      <c r="W9" s="29">
        <f>W8</f>
        <v>91.30062305295948</v>
      </c>
    </row>
    <row r="10" spans="1:23">
      <c r="A10" s="7" t="s">
        <v>33</v>
      </c>
      <c r="B10" s="21" t="str">
        <f>B8</f>
        <v>Строймонолит</v>
      </c>
      <c r="C10" s="22">
        <f>C8</f>
        <v>0.38541666666666669</v>
      </c>
      <c r="D10" s="23">
        <f t="shared" ref="D10:D11" si="5">D9</f>
        <v>42095</v>
      </c>
      <c r="E10" s="23" t="str">
        <f t="shared" ref="E10:E11" si="6">E9</f>
        <v>В25</v>
      </c>
      <c r="F10" s="24" t="str">
        <f>F8</f>
        <v>Б07.1.02.1-15</v>
      </c>
      <c r="G10" s="25">
        <f>G8</f>
        <v>18</v>
      </c>
      <c r="H10" s="25">
        <f>H8</f>
        <v>19</v>
      </c>
      <c r="I10" s="26">
        <f>I8</f>
        <v>2.3380000000000001</v>
      </c>
      <c r="J10" s="10">
        <f>$D$8+$K$10</f>
        <v>42123</v>
      </c>
      <c r="K10" s="13">
        <v>28</v>
      </c>
      <c r="L10" s="14">
        <v>2346</v>
      </c>
      <c r="M10" s="15">
        <v>10</v>
      </c>
      <c r="N10" s="15">
        <v>10</v>
      </c>
      <c r="O10" s="15">
        <v>10</v>
      </c>
      <c r="P10" s="13">
        <f t="shared" si="1"/>
        <v>100</v>
      </c>
      <c r="Q10" s="16">
        <f t="shared" si="2"/>
        <v>2.3460000000000001</v>
      </c>
      <c r="R10" s="16">
        <f>AVERAGE(Q10:Q11)</f>
        <v>2.3490000000000002</v>
      </c>
      <c r="S10" s="17">
        <v>489</v>
      </c>
      <c r="T10" s="18">
        <f t="shared" si="3"/>
        <v>46.454999999999998</v>
      </c>
      <c r="U10" s="18">
        <f t="shared" si="4"/>
        <v>47.214999999999996</v>
      </c>
      <c r="V10" s="18">
        <f>V8</f>
        <v>32.1</v>
      </c>
      <c r="W10" s="19">
        <f>(U10*100)/V10</f>
        <v>147.08722741433021</v>
      </c>
    </row>
    <row r="11" spans="1:23">
      <c r="A11" s="20" t="str">
        <f>A10</f>
        <v>Прохоров С.Г.</v>
      </c>
      <c r="B11" s="21" t="str">
        <f>B8</f>
        <v>Строймонолит</v>
      </c>
      <c r="C11" s="22">
        <f>C8</f>
        <v>0.38541666666666669</v>
      </c>
      <c r="D11" s="23">
        <f t="shared" si="5"/>
        <v>42095</v>
      </c>
      <c r="E11" s="23" t="str">
        <f t="shared" si="6"/>
        <v>В25</v>
      </c>
      <c r="F11" s="24" t="str">
        <f>F8</f>
        <v>Б07.1.02.1-15</v>
      </c>
      <c r="G11" s="25">
        <f>G8</f>
        <v>18</v>
      </c>
      <c r="H11" s="25">
        <f>H8</f>
        <v>19</v>
      </c>
      <c r="I11" s="26">
        <f>I8</f>
        <v>2.3380000000000001</v>
      </c>
      <c r="J11" s="23">
        <f>J10</f>
        <v>42123</v>
      </c>
      <c r="K11" s="13">
        <f>K10</f>
        <v>28</v>
      </c>
      <c r="L11" s="13">
        <v>2352</v>
      </c>
      <c r="M11" s="15">
        <v>10</v>
      </c>
      <c r="N11" s="15">
        <v>10</v>
      </c>
      <c r="O11" s="15">
        <v>10</v>
      </c>
      <c r="P11" s="13">
        <f t="shared" si="1"/>
        <v>100</v>
      </c>
      <c r="Q11" s="16">
        <f t="shared" si="2"/>
        <v>2.3519999999999999</v>
      </c>
      <c r="R11" s="27">
        <f>R10</f>
        <v>2.3490000000000002</v>
      </c>
      <c r="S11" s="30">
        <v>505</v>
      </c>
      <c r="T11" s="18">
        <f t="shared" si="3"/>
        <v>47.974999999999994</v>
      </c>
      <c r="U11" s="28">
        <f>(SUM(T11:T16)/2)</f>
        <v>100.64533498881367</v>
      </c>
      <c r="V11" s="28">
        <f>V10</f>
        <v>32.1</v>
      </c>
      <c r="W11" s="29">
        <f>W10</f>
        <v>147.08722741433021</v>
      </c>
    </row>
    <row r="12" spans="1:23">
      <c r="A12" s="7" t="str">
        <f>A8</f>
        <v>Матвиенко О.А.</v>
      </c>
      <c r="B12" s="8" t="s">
        <v>31</v>
      </c>
      <c r="C12" s="9">
        <v>0.38541666666666669</v>
      </c>
      <c r="D12" s="10">
        <f>A1</f>
        <v>42095</v>
      </c>
      <c r="E12" s="33" t="s">
        <v>20</v>
      </c>
      <c r="F12" s="11" t="s">
        <v>28</v>
      </c>
      <c r="G12" s="12">
        <v>18</v>
      </c>
      <c r="H12" s="12">
        <v>19</v>
      </c>
      <c r="I12" s="13">
        <v>2.3380000000000001</v>
      </c>
      <c r="J12" s="10">
        <f>$D$8+$K$8</f>
        <v>42102</v>
      </c>
      <c r="K12" s="13">
        <v>7</v>
      </c>
      <c r="L12" s="14">
        <v>2348</v>
      </c>
      <c r="M12" s="15">
        <v>10</v>
      </c>
      <c r="N12" s="15">
        <v>10</v>
      </c>
      <c r="O12" s="15">
        <v>10</v>
      </c>
      <c r="P12" s="13">
        <f>M12*N12</f>
        <v>100</v>
      </c>
      <c r="Q12" s="16">
        <f>L12/(M12*N12*O12)</f>
        <v>2.3479999999999999</v>
      </c>
      <c r="R12" s="16">
        <f>AVERAGE(Q12:Q13)</f>
        <v>2.3519999999999999</v>
      </c>
      <c r="S12" s="17">
        <v>315</v>
      </c>
      <c r="T12" s="18">
        <f>((S12*10)/P12)*0.95</f>
        <v>29.924999999999997</v>
      </c>
      <c r="U12" s="18">
        <f>(SUM(T12:T13)/2)</f>
        <v>29.307499999999997</v>
      </c>
      <c r="V12" s="18">
        <v>12.94</v>
      </c>
      <c r="W12" s="19">
        <f>(U12*100)/V12</f>
        <v>226.4876352395672</v>
      </c>
    </row>
    <row r="13" spans="1:23">
      <c r="A13" s="20" t="str">
        <f t="shared" ref="A13:K13" si="7">A12</f>
        <v>Матвиенко О.А.</v>
      </c>
      <c r="B13" s="21" t="str">
        <f t="shared" si="7"/>
        <v>Монолитконтракт</v>
      </c>
      <c r="C13" s="22">
        <f t="shared" si="7"/>
        <v>0.38541666666666669</v>
      </c>
      <c r="D13" s="23">
        <f t="shared" si="7"/>
        <v>42095</v>
      </c>
      <c r="E13" s="23" t="str">
        <f t="shared" si="7"/>
        <v>В15</v>
      </c>
      <c r="F13" s="24" t="str">
        <f t="shared" si="7"/>
        <v>Б07.1.02.1-15</v>
      </c>
      <c r="G13" s="25">
        <f t="shared" si="7"/>
        <v>18</v>
      </c>
      <c r="H13" s="25">
        <f t="shared" si="7"/>
        <v>19</v>
      </c>
      <c r="I13" s="26">
        <f t="shared" si="7"/>
        <v>2.3380000000000001</v>
      </c>
      <c r="J13" s="23">
        <f t="shared" si="7"/>
        <v>42102</v>
      </c>
      <c r="K13" s="13">
        <f t="shared" si="7"/>
        <v>7</v>
      </c>
      <c r="L13" s="14">
        <v>2356</v>
      </c>
      <c r="M13" s="15">
        <v>10</v>
      </c>
      <c r="N13" s="15">
        <v>10</v>
      </c>
      <c r="O13" s="15">
        <v>10</v>
      </c>
      <c r="P13" s="13">
        <f t="shared" ref="P13:P15" si="8">M13*N13</f>
        <v>100</v>
      </c>
      <c r="Q13" s="16">
        <f t="shared" ref="Q13:Q15" si="9">L13/(M13*N13*O13)</f>
        <v>2.3559999999999999</v>
      </c>
      <c r="R13" s="27">
        <f>R12</f>
        <v>2.3519999999999999</v>
      </c>
      <c r="S13" s="17">
        <v>302</v>
      </c>
      <c r="T13" s="18">
        <f t="shared" ref="T13:T15" si="10">((S13*10)/P13)*0.95</f>
        <v>28.689999999999998</v>
      </c>
      <c r="U13" s="28">
        <f t="shared" ref="U13:U14" si="11">(SUM(T13:T14)/2)</f>
        <v>37.572499999999998</v>
      </c>
      <c r="V13" s="28">
        <f>V12</f>
        <v>12.94</v>
      </c>
      <c r="W13" s="29">
        <f>W12</f>
        <v>226.4876352395672</v>
      </c>
    </row>
    <row r="14" spans="1:23">
      <c r="A14" s="7" t="str">
        <f>A10</f>
        <v>Прохоров С.Г.</v>
      </c>
      <c r="B14" s="21" t="str">
        <f>B12</f>
        <v>Монолитконтракт</v>
      </c>
      <c r="C14" s="22">
        <f>C12</f>
        <v>0.38541666666666669</v>
      </c>
      <c r="D14" s="23">
        <f t="shared" ref="D14:E15" si="12">D13</f>
        <v>42095</v>
      </c>
      <c r="E14" s="23" t="str">
        <f t="shared" si="12"/>
        <v>В15</v>
      </c>
      <c r="F14" s="24" t="str">
        <f>F12</f>
        <v>Б07.1.02.1-15</v>
      </c>
      <c r="G14" s="25">
        <f>G12</f>
        <v>18</v>
      </c>
      <c r="H14" s="25">
        <f>H12</f>
        <v>19</v>
      </c>
      <c r="I14" s="26">
        <f>I12</f>
        <v>2.3380000000000001</v>
      </c>
      <c r="J14" s="10">
        <f>$D$8+$K$10</f>
        <v>42123</v>
      </c>
      <c r="K14" s="13">
        <v>28</v>
      </c>
      <c r="L14" s="14">
        <v>2346</v>
      </c>
      <c r="M14" s="15">
        <v>10</v>
      </c>
      <c r="N14" s="15">
        <v>10</v>
      </c>
      <c r="O14" s="15">
        <v>10</v>
      </c>
      <c r="P14" s="13">
        <f t="shared" si="8"/>
        <v>100</v>
      </c>
      <c r="Q14" s="16">
        <f t="shared" si="9"/>
        <v>2.3460000000000001</v>
      </c>
      <c r="R14" s="16">
        <f>AVERAGE(Q14:Q15)</f>
        <v>2.3490000000000002</v>
      </c>
      <c r="S14" s="17">
        <v>489</v>
      </c>
      <c r="T14" s="18">
        <f t="shared" si="10"/>
        <v>46.454999999999998</v>
      </c>
      <c r="U14" s="18">
        <f t="shared" si="11"/>
        <v>47.214999999999996</v>
      </c>
      <c r="V14" s="18">
        <f>V12</f>
        <v>12.94</v>
      </c>
      <c r="W14" s="19">
        <f>(U14*100)/V14</f>
        <v>364.87635239567237</v>
      </c>
    </row>
    <row r="15" spans="1:23">
      <c r="A15" s="20" t="str">
        <f>A14</f>
        <v>Прохоров С.Г.</v>
      </c>
      <c r="B15" s="21" t="str">
        <f>B12</f>
        <v>Монолитконтракт</v>
      </c>
      <c r="C15" s="22">
        <f>C12</f>
        <v>0.38541666666666669</v>
      </c>
      <c r="D15" s="23">
        <f t="shared" si="12"/>
        <v>42095</v>
      </c>
      <c r="E15" s="23" t="str">
        <f t="shared" si="12"/>
        <v>В15</v>
      </c>
      <c r="F15" s="24" t="str">
        <f>F12</f>
        <v>Б07.1.02.1-15</v>
      </c>
      <c r="G15" s="25">
        <f>G12</f>
        <v>18</v>
      </c>
      <c r="H15" s="25">
        <f>H12</f>
        <v>19</v>
      </c>
      <c r="I15" s="26">
        <f>I12</f>
        <v>2.3380000000000001</v>
      </c>
      <c r="J15" s="23">
        <f>J14</f>
        <v>42123</v>
      </c>
      <c r="K15" s="13">
        <f>K14</f>
        <v>28</v>
      </c>
      <c r="L15" s="13">
        <v>2352</v>
      </c>
      <c r="M15" s="15">
        <v>10</v>
      </c>
      <c r="N15" s="15">
        <v>10</v>
      </c>
      <c r="O15" s="15">
        <v>10</v>
      </c>
      <c r="P15" s="13">
        <f t="shared" si="8"/>
        <v>100</v>
      </c>
      <c r="Q15" s="16">
        <f t="shared" si="9"/>
        <v>2.3519999999999999</v>
      </c>
      <c r="R15" s="27">
        <f>R14</f>
        <v>2.3490000000000002</v>
      </c>
      <c r="S15" s="30">
        <v>505</v>
      </c>
      <c r="T15" s="18">
        <f t="shared" si="10"/>
        <v>47.974999999999994</v>
      </c>
      <c r="U15" s="28">
        <f>(SUM(T15:T20)/2)</f>
        <v>24.695949245789873</v>
      </c>
      <c r="V15" s="28">
        <f>V14</f>
        <v>12.94</v>
      </c>
      <c r="W15" s="29">
        <f>W14</f>
        <v>364.87635239567237</v>
      </c>
    </row>
    <row r="16" spans="1:23">
      <c r="A16" s="13" t="str">
        <f>A8</f>
        <v>Матвиенко О.А.</v>
      </c>
      <c r="B16" s="8" t="s">
        <v>29</v>
      </c>
      <c r="C16" s="9">
        <v>0.44791666666666669</v>
      </c>
      <c r="D16" s="10">
        <f>A1</f>
        <v>42095</v>
      </c>
      <c r="E16" s="34" t="s">
        <v>22</v>
      </c>
      <c r="F16" s="11" t="s">
        <v>30</v>
      </c>
      <c r="G16" s="12">
        <v>12</v>
      </c>
      <c r="H16" s="12">
        <v>9</v>
      </c>
      <c r="I16" s="13">
        <v>745</v>
      </c>
      <c r="J16" s="10">
        <f>$D$8+$K$8</f>
        <v>42102</v>
      </c>
      <c r="K16" s="13">
        <v>7</v>
      </c>
      <c r="L16" s="14">
        <v>648</v>
      </c>
      <c r="M16" s="18">
        <v>7.07</v>
      </c>
      <c r="N16" s="18">
        <v>7.07</v>
      </c>
      <c r="O16" s="18">
        <v>7.07</v>
      </c>
      <c r="P16" s="13">
        <f>M16*N16</f>
        <v>49.984900000000003</v>
      </c>
      <c r="Q16" s="16">
        <f>L16/(M16*N16*O16)</f>
        <v>1.8336513581840044</v>
      </c>
      <c r="R16" s="16">
        <f>AVERAGE(Q16:Q17)</f>
        <v>1.9680625302731096</v>
      </c>
      <c r="S16" s="17">
        <v>115</v>
      </c>
      <c r="T16" s="18">
        <f>S16/((P16*100)*0.085)</f>
        <v>0.27066997762736106</v>
      </c>
      <c r="U16" s="18">
        <f>SUM(T16:T18)/3</f>
        <v>0.29734470006020242</v>
      </c>
      <c r="V16" s="18">
        <v>6.4</v>
      </c>
      <c r="W16" s="19">
        <f>(U16*100)/V16</f>
        <v>4.6460109384406625</v>
      </c>
    </row>
    <row r="17" spans="1:23">
      <c r="A17" s="26" t="str">
        <f t="shared" ref="A17:K17" si="13">A16</f>
        <v>Матвиенко О.А.</v>
      </c>
      <c r="B17" s="21" t="str">
        <f t="shared" si="13"/>
        <v>Интерком</v>
      </c>
      <c r="C17" s="22">
        <f t="shared" si="13"/>
        <v>0.44791666666666669</v>
      </c>
      <c r="D17" s="23">
        <f t="shared" si="13"/>
        <v>42095</v>
      </c>
      <c r="E17" s="23" t="str">
        <f t="shared" si="13"/>
        <v>М75</v>
      </c>
      <c r="F17" s="11" t="str">
        <f t="shared" si="13"/>
        <v>Р75.02.86.-25</v>
      </c>
      <c r="G17" s="12">
        <f t="shared" si="13"/>
        <v>12</v>
      </c>
      <c r="H17" s="12">
        <f t="shared" si="13"/>
        <v>9</v>
      </c>
      <c r="I17" s="26">
        <f t="shared" si="13"/>
        <v>745</v>
      </c>
      <c r="J17" s="23">
        <f t="shared" si="13"/>
        <v>42102</v>
      </c>
      <c r="K17" s="26">
        <f t="shared" si="13"/>
        <v>7</v>
      </c>
      <c r="L17" s="14">
        <v>743</v>
      </c>
      <c r="M17" s="18">
        <v>7.07</v>
      </c>
      <c r="N17" s="18">
        <v>7.07</v>
      </c>
      <c r="O17" s="18">
        <v>7.07</v>
      </c>
      <c r="P17" s="13">
        <f>M17*N17</f>
        <v>49.984900000000003</v>
      </c>
      <c r="Q17" s="16">
        <f t="shared" ref="Q17:Q21" si="14">L17/(M17*N17*O17)</f>
        <v>2.1024737023622149</v>
      </c>
      <c r="R17" s="27">
        <f>R16</f>
        <v>1.9680625302731096</v>
      </c>
      <c r="S17" s="17">
        <v>126</v>
      </c>
      <c r="T17" s="18">
        <f t="shared" ref="T17:T21" si="15">S17/((P17*100)*0.085)</f>
        <v>0.29656014940041298</v>
      </c>
      <c r="U17" s="28">
        <f>U16</f>
        <v>0.29734470006020242</v>
      </c>
      <c r="V17" s="28">
        <f>V16</f>
        <v>6.4</v>
      </c>
      <c r="W17" s="29">
        <f>W16</f>
        <v>4.6460109384406625</v>
      </c>
    </row>
    <row r="18" spans="1:23">
      <c r="A18" s="26" t="str">
        <f>A16</f>
        <v>Матвиенко О.А.</v>
      </c>
      <c r="B18" s="21" t="str">
        <f>B16</f>
        <v>Интерком</v>
      </c>
      <c r="C18" s="22">
        <f>C16</f>
        <v>0.44791666666666669</v>
      </c>
      <c r="D18" s="23">
        <f t="shared" ref="D18:D21" si="16">D17</f>
        <v>42095</v>
      </c>
      <c r="E18" s="23" t="str">
        <f t="shared" ref="E18:E21" si="17">E17</f>
        <v>М75</v>
      </c>
      <c r="F18" s="11" t="str">
        <f t="shared" ref="F18:K18" si="18">F16</f>
        <v>Р75.02.86.-25</v>
      </c>
      <c r="G18" s="12">
        <f t="shared" si="18"/>
        <v>12</v>
      </c>
      <c r="H18" s="12">
        <f t="shared" si="18"/>
        <v>9</v>
      </c>
      <c r="I18" s="26">
        <f t="shared" si="18"/>
        <v>745</v>
      </c>
      <c r="J18" s="23">
        <f t="shared" si="18"/>
        <v>42102</v>
      </c>
      <c r="K18" s="26">
        <f t="shared" si="18"/>
        <v>7</v>
      </c>
      <c r="L18" s="14">
        <v>715</v>
      </c>
      <c r="M18" s="18">
        <v>7.07</v>
      </c>
      <c r="N18" s="18">
        <v>7.07</v>
      </c>
      <c r="O18" s="18">
        <v>7.07</v>
      </c>
      <c r="P18" s="13">
        <f t="shared" ref="P18:P21" si="19">M18*N18</f>
        <v>49.984900000000003</v>
      </c>
      <c r="Q18" s="16">
        <f t="shared" si="14"/>
        <v>2.0232418535517951</v>
      </c>
      <c r="R18" s="27">
        <f>R16</f>
        <v>1.9680625302731096</v>
      </c>
      <c r="S18" s="17">
        <v>138</v>
      </c>
      <c r="T18" s="18">
        <f t="shared" si="15"/>
        <v>0.32480397315283327</v>
      </c>
      <c r="U18" s="28">
        <f>U16</f>
        <v>0.29734470006020242</v>
      </c>
      <c r="V18" s="28">
        <f>V16</f>
        <v>6.4</v>
      </c>
      <c r="W18" s="29">
        <f>W16</f>
        <v>4.6460109384406625</v>
      </c>
    </row>
    <row r="19" spans="1:23">
      <c r="A19" s="13" t="str">
        <f>A10</f>
        <v>Прохоров С.Г.</v>
      </c>
      <c r="B19" s="21" t="str">
        <f>B16</f>
        <v>Интерком</v>
      </c>
      <c r="C19" s="22">
        <f>C16</f>
        <v>0.44791666666666669</v>
      </c>
      <c r="D19" s="23">
        <f t="shared" si="16"/>
        <v>42095</v>
      </c>
      <c r="E19" s="23" t="str">
        <f t="shared" si="17"/>
        <v>М75</v>
      </c>
      <c r="F19" s="11" t="str">
        <f>F16</f>
        <v>Р75.02.86.-25</v>
      </c>
      <c r="G19" s="12">
        <f>G16</f>
        <v>12</v>
      </c>
      <c r="H19" s="12">
        <f>H16</f>
        <v>9</v>
      </c>
      <c r="I19" s="26">
        <f>I16</f>
        <v>745</v>
      </c>
      <c r="J19" s="10">
        <f>$D$8+$K$10</f>
        <v>42123</v>
      </c>
      <c r="K19" s="13">
        <v>28</v>
      </c>
      <c r="L19" s="14">
        <v>834</v>
      </c>
      <c r="M19" s="18">
        <v>7.07</v>
      </c>
      <c r="N19" s="18">
        <v>7.07</v>
      </c>
      <c r="O19" s="18">
        <v>7.07</v>
      </c>
      <c r="P19" s="13">
        <f t="shared" si="19"/>
        <v>49.984900000000003</v>
      </c>
      <c r="Q19" s="16">
        <f t="shared" si="14"/>
        <v>2.3599772109960799</v>
      </c>
      <c r="R19" s="16">
        <f>AVERAGE(Q20:Q21)</f>
        <v>1.9553288402857207</v>
      </c>
      <c r="S19" s="17">
        <v>116</v>
      </c>
      <c r="T19" s="18">
        <f t="shared" si="15"/>
        <v>0.27302362960672938</v>
      </c>
      <c r="U19" s="18">
        <f>SUM(T19:T21)/3</f>
        <v>0.26125536970988761</v>
      </c>
      <c r="V19" s="18">
        <f>V16</f>
        <v>6.4</v>
      </c>
      <c r="W19" s="19">
        <f>(U19*100)/V19</f>
        <v>4.0821151517169936</v>
      </c>
    </row>
    <row r="20" spans="1:23">
      <c r="A20" s="26" t="str">
        <f>A19</f>
        <v>Прохоров С.Г.</v>
      </c>
      <c r="B20" s="21" t="str">
        <f>B16</f>
        <v>Интерком</v>
      </c>
      <c r="C20" s="22">
        <f>C16</f>
        <v>0.44791666666666669</v>
      </c>
      <c r="D20" s="23">
        <f t="shared" si="16"/>
        <v>42095</v>
      </c>
      <c r="E20" s="23" t="str">
        <f t="shared" si="17"/>
        <v>М75</v>
      </c>
      <c r="F20" s="11" t="str">
        <f>F16</f>
        <v>Р75.02.86.-25</v>
      </c>
      <c r="G20" s="12">
        <f>G16</f>
        <v>12</v>
      </c>
      <c r="H20" s="12">
        <f>H16</f>
        <v>9</v>
      </c>
      <c r="I20" s="26">
        <f>I16</f>
        <v>745</v>
      </c>
      <c r="J20" s="23">
        <f>J19</f>
        <v>42123</v>
      </c>
      <c r="K20" s="26">
        <f>K19</f>
        <v>28</v>
      </c>
      <c r="L20" s="13">
        <v>637</v>
      </c>
      <c r="M20" s="18">
        <v>7.07</v>
      </c>
      <c r="N20" s="18">
        <v>7.07</v>
      </c>
      <c r="O20" s="18">
        <v>7.07</v>
      </c>
      <c r="P20" s="13">
        <f t="shared" si="19"/>
        <v>49.984900000000003</v>
      </c>
      <c r="Q20" s="16">
        <f t="shared" si="14"/>
        <v>1.8025245604370537</v>
      </c>
      <c r="R20" s="27">
        <f>R19</f>
        <v>1.9553288402857207</v>
      </c>
      <c r="S20" s="30">
        <v>107</v>
      </c>
      <c r="T20" s="18">
        <f t="shared" si="15"/>
        <v>0.25184076179241421</v>
      </c>
      <c r="U20" s="28">
        <f>U19</f>
        <v>0.26125536970988761</v>
      </c>
      <c r="V20" s="28">
        <f>V19</f>
        <v>6.4</v>
      </c>
      <c r="W20" s="29">
        <f>W19</f>
        <v>4.0821151517169936</v>
      </c>
    </row>
    <row r="21" spans="1:23">
      <c r="A21" s="26" t="str">
        <f>A19</f>
        <v>Прохоров С.Г.</v>
      </c>
      <c r="B21" s="21" t="str">
        <f>B16</f>
        <v>Интерком</v>
      </c>
      <c r="C21" s="22">
        <f>C16</f>
        <v>0.44791666666666669</v>
      </c>
      <c r="D21" s="23">
        <f t="shared" si="16"/>
        <v>42095</v>
      </c>
      <c r="E21" s="23" t="str">
        <f t="shared" si="17"/>
        <v>М75</v>
      </c>
      <c r="F21" s="11" t="str">
        <f>F16</f>
        <v>Р75.02.86.-25</v>
      </c>
      <c r="G21" s="12">
        <f>G16</f>
        <v>12</v>
      </c>
      <c r="H21" s="12">
        <f>H16</f>
        <v>9</v>
      </c>
      <c r="I21" s="26">
        <f>I16</f>
        <v>745</v>
      </c>
      <c r="J21" s="23">
        <f>J19</f>
        <v>42123</v>
      </c>
      <c r="K21" s="26">
        <f>K19</f>
        <v>28</v>
      </c>
      <c r="L21" s="13">
        <v>745</v>
      </c>
      <c r="M21" s="18">
        <v>7.07</v>
      </c>
      <c r="N21" s="18">
        <v>7.07</v>
      </c>
      <c r="O21" s="18">
        <v>7.07</v>
      </c>
      <c r="P21" s="13">
        <f t="shared" si="19"/>
        <v>49.984900000000003</v>
      </c>
      <c r="Q21" s="16">
        <f t="shared" si="14"/>
        <v>2.1081331201343878</v>
      </c>
      <c r="R21" s="27">
        <f>R19</f>
        <v>1.9553288402857207</v>
      </c>
      <c r="S21" s="30">
        <v>110</v>
      </c>
      <c r="T21" s="18">
        <f t="shared" si="15"/>
        <v>0.25890171773051929</v>
      </c>
      <c r="U21" s="28">
        <f>U19</f>
        <v>0.26125536970988761</v>
      </c>
      <c r="V21" s="28">
        <f>V19</f>
        <v>6.4</v>
      </c>
      <c r="W21" s="29">
        <f>W19</f>
        <v>4.0821151517169936</v>
      </c>
    </row>
    <row r="24" spans="1:23" ht="15" customHeight="1">
      <c r="G24" s="31"/>
      <c r="H24" s="31"/>
    </row>
    <row r="25" spans="1:23" ht="15" customHeight="1">
      <c r="G25" s="31"/>
      <c r="H25" s="31"/>
    </row>
    <row r="26" spans="1:23" ht="15" customHeight="1">
      <c r="G26" s="31"/>
      <c r="H26" s="31"/>
    </row>
    <row r="27" spans="1:23" ht="15" customHeight="1">
      <c r="G27" s="31"/>
      <c r="H27" s="31"/>
    </row>
    <row r="28" spans="1:23" ht="15" customHeight="1">
      <c r="G28" s="31"/>
      <c r="H28" s="31"/>
    </row>
    <row r="29" spans="1:23" ht="15" customHeight="1">
      <c r="G29" s="31"/>
      <c r="H29" s="31"/>
    </row>
    <row r="30" spans="1:23" ht="12.75" customHeight="1">
      <c r="G30" s="31"/>
      <c r="H30" s="31"/>
    </row>
    <row r="31" spans="1:23" ht="13.5" customHeight="1">
      <c r="G31" s="31"/>
      <c r="H31" s="31"/>
    </row>
    <row r="32" spans="1:23" ht="15" customHeight="1">
      <c r="G32" s="31"/>
      <c r="H32" s="31"/>
    </row>
    <row r="33" spans="7:8" ht="15" customHeight="1">
      <c r="G33" s="31"/>
      <c r="H33" s="31"/>
    </row>
    <row r="34" spans="7:8" ht="15" customHeight="1">
      <c r="G34" s="31"/>
      <c r="H34" s="31"/>
    </row>
    <row r="35" spans="7:8" ht="15" customHeight="1">
      <c r="G35" s="31"/>
      <c r="H35" s="31"/>
    </row>
    <row r="36" spans="7:8" ht="15" customHeight="1">
      <c r="G36" s="31"/>
      <c r="H36" s="31"/>
    </row>
    <row r="37" spans="7:8" ht="15" customHeight="1">
      <c r="G37" s="31"/>
      <c r="H37" s="31"/>
    </row>
    <row r="38" spans="7:8" ht="15" customHeight="1">
      <c r="G38" s="31"/>
      <c r="H38" s="31"/>
    </row>
    <row r="39" spans="7:8" ht="15" customHeight="1">
      <c r="G39" s="31"/>
      <c r="H39" s="31"/>
    </row>
    <row r="40" spans="7:8" ht="15" customHeight="1">
      <c r="G40" s="31"/>
      <c r="H40" s="31"/>
    </row>
    <row r="41" spans="7:8" ht="15" customHeight="1">
      <c r="G41" s="31"/>
      <c r="H41" s="31"/>
    </row>
    <row r="42" spans="7:8" ht="15" customHeight="1">
      <c r="G42" s="31"/>
      <c r="H42" s="31"/>
    </row>
    <row r="43" spans="7:8" ht="15" customHeight="1">
      <c r="G43" s="31"/>
      <c r="H43" s="31"/>
    </row>
    <row r="44" spans="7:8" ht="15" customHeight="1">
      <c r="G44" s="31"/>
      <c r="H44" s="31"/>
    </row>
  </sheetData>
  <dataConsolidate function="var"/>
  <mergeCells count="25">
    <mergeCell ref="A2:A6"/>
    <mergeCell ref="B2:B6"/>
    <mergeCell ref="C2:C6"/>
    <mergeCell ref="D2:D6"/>
    <mergeCell ref="E2:E6"/>
    <mergeCell ref="W2:W6"/>
    <mergeCell ref="I2:I6"/>
    <mergeCell ref="J2:J6"/>
    <mergeCell ref="K2:K6"/>
    <mergeCell ref="L2:L6"/>
    <mergeCell ref="R2:R6"/>
    <mergeCell ref="S2:S6"/>
    <mergeCell ref="T2:T6"/>
    <mergeCell ref="U2:U6"/>
    <mergeCell ref="M2:O3"/>
    <mergeCell ref="M4:M6"/>
    <mergeCell ref="N4:N6"/>
    <mergeCell ref="O4:O6"/>
    <mergeCell ref="P2:P6"/>
    <mergeCell ref="Q2:Q6"/>
    <mergeCell ref="F2:F6"/>
    <mergeCell ref="G2:G6"/>
    <mergeCell ref="H2:H6"/>
    <mergeCell ref="M7:O7"/>
    <mergeCell ref="V2:V6"/>
  </mergeCells>
  <pageMargins left="0.3" right="0.17" top="0.35" bottom="0.17" header="0.17" footer="0.24"/>
  <pageSetup paperSize="9" scale="65" orientation="landscape" r:id="rId1"/>
  <ignoredErrors>
    <ignoredError sqref="R11 R9 V10 W9 W11 J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zoomScale="80" zoomScaleNormal="80" workbookViewId="0">
      <selection activeCell="D13" sqref="D13"/>
    </sheetView>
  </sheetViews>
  <sheetFormatPr defaultRowHeight="12.75"/>
  <cols>
    <col min="1" max="1" width="15.140625" style="2" customWidth="1"/>
    <col min="2" max="2" width="16.85546875" style="2" customWidth="1"/>
    <col min="3" max="3" width="6.5703125" style="2" customWidth="1"/>
    <col min="4" max="4" width="11.140625" style="2" customWidth="1"/>
    <col min="5" max="5" width="10" style="2" customWidth="1"/>
    <col min="6" max="6" width="17.42578125" style="2" bestFit="1" customWidth="1"/>
    <col min="7" max="7" width="5.85546875" style="2" customWidth="1"/>
    <col min="8" max="8" width="3.7109375" style="2" customWidth="1"/>
    <col min="9" max="9" width="8.140625" style="2" customWidth="1"/>
    <col min="10" max="10" width="12.28515625" style="3" bestFit="1" customWidth="1"/>
    <col min="11" max="11" width="7.140625" style="2" customWidth="1"/>
    <col min="12" max="12" width="9.28515625" style="2" bestFit="1" customWidth="1"/>
    <col min="13" max="15" width="6.5703125" style="2" customWidth="1"/>
    <col min="16" max="16" width="6" style="2" customWidth="1"/>
    <col min="17" max="17" width="10.42578125" style="2" bestFit="1" customWidth="1"/>
    <col min="18" max="19" width="9.28515625" style="2" bestFit="1" customWidth="1"/>
    <col min="20" max="20" width="11" style="2" customWidth="1"/>
    <col min="21" max="21" width="9.28515625" style="2" bestFit="1" customWidth="1"/>
    <col min="22" max="22" width="9.28515625" style="2" customWidth="1"/>
    <col min="23" max="23" width="9.28515625" style="2" bestFit="1" customWidth="1"/>
    <col min="24" max="16384" width="9.140625" style="2"/>
  </cols>
  <sheetData>
    <row r="1" spans="1:23" ht="15" customHeight="1">
      <c r="A1" s="1">
        <v>42096</v>
      </c>
    </row>
    <row r="2" spans="1:23" s="4" customFormat="1" ht="11.25" customHeight="1">
      <c r="A2" s="35" t="s">
        <v>0</v>
      </c>
      <c r="B2" s="35" t="s">
        <v>25</v>
      </c>
      <c r="C2" s="35" t="s">
        <v>7</v>
      </c>
      <c r="D2" s="35" t="s">
        <v>1</v>
      </c>
      <c r="E2" s="35" t="s">
        <v>23</v>
      </c>
      <c r="F2" s="35" t="s">
        <v>24</v>
      </c>
      <c r="G2" s="36" t="s">
        <v>8</v>
      </c>
      <c r="H2" s="35" t="s">
        <v>2</v>
      </c>
      <c r="I2" s="36" t="s">
        <v>9</v>
      </c>
      <c r="J2" s="35" t="s">
        <v>3</v>
      </c>
      <c r="K2" s="35" t="s">
        <v>10</v>
      </c>
      <c r="L2" s="35" t="s">
        <v>4</v>
      </c>
      <c r="M2" s="35" t="s">
        <v>11</v>
      </c>
      <c r="N2" s="35"/>
      <c r="O2" s="35"/>
      <c r="P2" s="36" t="s">
        <v>18</v>
      </c>
      <c r="Q2" s="36" t="s">
        <v>17</v>
      </c>
      <c r="R2" s="37" t="s">
        <v>16</v>
      </c>
      <c r="S2" s="36" t="s">
        <v>5</v>
      </c>
      <c r="T2" s="37" t="s">
        <v>15</v>
      </c>
      <c r="U2" s="37" t="s">
        <v>19</v>
      </c>
      <c r="V2" s="37" t="s">
        <v>26</v>
      </c>
      <c r="W2" s="38" t="s">
        <v>6</v>
      </c>
    </row>
    <row r="3" spans="1:23" s="4" customFormat="1" ht="15" customHeight="1">
      <c r="A3" s="35"/>
      <c r="B3" s="35"/>
      <c r="C3" s="35"/>
      <c r="D3" s="35"/>
      <c r="E3" s="35"/>
      <c r="F3" s="35"/>
      <c r="G3" s="36"/>
      <c r="H3" s="35"/>
      <c r="I3" s="36"/>
      <c r="J3" s="35"/>
      <c r="K3" s="35"/>
      <c r="L3" s="35"/>
      <c r="M3" s="35"/>
      <c r="N3" s="35"/>
      <c r="O3" s="35"/>
      <c r="P3" s="36"/>
      <c r="Q3" s="36"/>
      <c r="R3" s="37"/>
      <c r="S3" s="36"/>
      <c r="T3" s="37"/>
      <c r="U3" s="37"/>
      <c r="V3" s="37"/>
      <c r="W3" s="38"/>
    </row>
    <row r="4" spans="1:23" s="4" customFormat="1" ht="15" customHeight="1">
      <c r="A4" s="35"/>
      <c r="B4" s="35"/>
      <c r="C4" s="35"/>
      <c r="D4" s="35"/>
      <c r="E4" s="35"/>
      <c r="F4" s="35"/>
      <c r="G4" s="36"/>
      <c r="H4" s="35"/>
      <c r="I4" s="36"/>
      <c r="J4" s="35"/>
      <c r="K4" s="35"/>
      <c r="L4" s="35"/>
      <c r="M4" s="35" t="s">
        <v>12</v>
      </c>
      <c r="N4" s="35" t="s">
        <v>13</v>
      </c>
      <c r="O4" s="35" t="s">
        <v>14</v>
      </c>
      <c r="P4" s="36"/>
      <c r="Q4" s="36"/>
      <c r="R4" s="37"/>
      <c r="S4" s="36"/>
      <c r="T4" s="37"/>
      <c r="U4" s="37"/>
      <c r="V4" s="37"/>
      <c r="W4" s="38"/>
    </row>
    <row r="5" spans="1:23" s="4" customFormat="1" ht="15" customHeight="1">
      <c r="A5" s="35"/>
      <c r="B5" s="35"/>
      <c r="C5" s="35"/>
      <c r="D5" s="35"/>
      <c r="E5" s="35"/>
      <c r="F5" s="35"/>
      <c r="G5" s="36"/>
      <c r="H5" s="35"/>
      <c r="I5" s="36"/>
      <c r="J5" s="35"/>
      <c r="K5" s="35"/>
      <c r="L5" s="35"/>
      <c r="M5" s="35"/>
      <c r="N5" s="35"/>
      <c r="O5" s="35"/>
      <c r="P5" s="36"/>
      <c r="Q5" s="36"/>
      <c r="R5" s="37"/>
      <c r="S5" s="36"/>
      <c r="T5" s="37"/>
      <c r="U5" s="37"/>
      <c r="V5" s="37"/>
      <c r="W5" s="38"/>
    </row>
    <row r="6" spans="1:23" s="4" customFormat="1" ht="11.25">
      <c r="A6" s="35"/>
      <c r="B6" s="35"/>
      <c r="C6" s="35"/>
      <c r="D6" s="35"/>
      <c r="E6" s="35"/>
      <c r="F6" s="35"/>
      <c r="G6" s="36"/>
      <c r="H6" s="35"/>
      <c r="I6" s="36"/>
      <c r="J6" s="35"/>
      <c r="K6" s="35"/>
      <c r="L6" s="35"/>
      <c r="M6" s="35"/>
      <c r="N6" s="35"/>
      <c r="O6" s="35"/>
      <c r="P6" s="36"/>
      <c r="Q6" s="36"/>
      <c r="R6" s="37"/>
      <c r="S6" s="36"/>
      <c r="T6" s="37"/>
      <c r="U6" s="37"/>
      <c r="V6" s="37"/>
      <c r="W6" s="38"/>
    </row>
    <row r="7" spans="1:23" s="4" customFormat="1" ht="11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35">
        <v>13</v>
      </c>
      <c r="N7" s="35"/>
      <c r="O7" s="35"/>
      <c r="P7" s="5">
        <v>14</v>
      </c>
      <c r="Q7" s="5">
        <v>15</v>
      </c>
      <c r="R7" s="6">
        <v>16</v>
      </c>
      <c r="S7" s="5">
        <v>17</v>
      </c>
      <c r="T7" s="6">
        <v>18</v>
      </c>
      <c r="U7" s="6">
        <v>19</v>
      </c>
      <c r="V7" s="6">
        <v>20</v>
      </c>
      <c r="W7" s="5">
        <v>21</v>
      </c>
    </row>
    <row r="8" spans="1:23">
      <c r="A8" s="7" t="s">
        <v>34</v>
      </c>
      <c r="B8" s="8" t="s">
        <v>27</v>
      </c>
      <c r="C8" s="9">
        <v>0.38541666666666669</v>
      </c>
      <c r="D8" s="10">
        <f>A1</f>
        <v>42096</v>
      </c>
      <c r="E8" s="11" t="s">
        <v>21</v>
      </c>
      <c r="F8" s="11" t="s">
        <v>28</v>
      </c>
      <c r="G8" s="12">
        <v>18</v>
      </c>
      <c r="H8" s="12">
        <v>19</v>
      </c>
      <c r="I8" s="13">
        <v>2.3380000000000001</v>
      </c>
      <c r="J8" s="10">
        <f>$D$8+$K$8</f>
        <v>42103</v>
      </c>
      <c r="K8" s="13">
        <v>7</v>
      </c>
      <c r="L8" s="14">
        <v>2348</v>
      </c>
      <c r="M8" s="15">
        <v>10</v>
      </c>
      <c r="N8" s="15">
        <v>10</v>
      </c>
      <c r="O8" s="15">
        <v>10</v>
      </c>
      <c r="P8" s="13">
        <f>M8*N8</f>
        <v>100</v>
      </c>
      <c r="Q8" s="16">
        <f>L8/(M8*N8*O8)</f>
        <v>2.3479999999999999</v>
      </c>
      <c r="R8" s="16">
        <f>AVERAGE(Q8:Q9)</f>
        <v>2.3519999999999999</v>
      </c>
      <c r="S8" s="17">
        <v>315</v>
      </c>
      <c r="T8" s="18">
        <f>((S8*10)/P8)*0.95</f>
        <v>29.924999999999997</v>
      </c>
      <c r="U8" s="18">
        <f>(SUM(T8:T9)/2)</f>
        <v>29.307499999999997</v>
      </c>
      <c r="V8" s="18">
        <v>32.1</v>
      </c>
      <c r="W8" s="19">
        <f>(U8*100)/V8</f>
        <v>91.30062305295948</v>
      </c>
    </row>
    <row r="9" spans="1:23">
      <c r="A9" s="20" t="str">
        <f t="shared" ref="A9:K9" si="0">A8</f>
        <v>Сидоренко В.Г.</v>
      </c>
      <c r="B9" s="21" t="str">
        <f t="shared" si="0"/>
        <v>Строймонолит</v>
      </c>
      <c r="C9" s="22">
        <f t="shared" si="0"/>
        <v>0.38541666666666669</v>
      </c>
      <c r="D9" s="23">
        <f t="shared" si="0"/>
        <v>42096</v>
      </c>
      <c r="E9" s="23" t="str">
        <f t="shared" si="0"/>
        <v>В25</v>
      </c>
      <c r="F9" s="24" t="str">
        <f t="shared" si="0"/>
        <v>Б07.1.02.1-15</v>
      </c>
      <c r="G9" s="25">
        <f t="shared" si="0"/>
        <v>18</v>
      </c>
      <c r="H9" s="25">
        <f t="shared" si="0"/>
        <v>19</v>
      </c>
      <c r="I9" s="26">
        <f t="shared" si="0"/>
        <v>2.3380000000000001</v>
      </c>
      <c r="J9" s="23">
        <f t="shared" si="0"/>
        <v>42103</v>
      </c>
      <c r="K9" s="13">
        <f t="shared" si="0"/>
        <v>7</v>
      </c>
      <c r="L9" s="14">
        <v>2356</v>
      </c>
      <c r="M9" s="15">
        <v>10</v>
      </c>
      <c r="N9" s="15">
        <v>10</v>
      </c>
      <c r="O9" s="15">
        <v>10</v>
      </c>
      <c r="P9" s="13">
        <f t="shared" ref="P9:P11" si="1">M9*N9</f>
        <v>100</v>
      </c>
      <c r="Q9" s="16">
        <f t="shared" ref="Q9:Q11" si="2">L9/(M9*N9*O9)</f>
        <v>2.3559999999999999</v>
      </c>
      <c r="R9" s="27">
        <f>R8</f>
        <v>2.3519999999999999</v>
      </c>
      <c r="S9" s="17">
        <v>302</v>
      </c>
      <c r="T9" s="18">
        <f t="shared" ref="T9:T11" si="3">((S9*10)/P9)*0.95</f>
        <v>28.689999999999998</v>
      </c>
      <c r="U9" s="28">
        <f t="shared" ref="U9:U10" si="4">(SUM(T9:T10)/2)</f>
        <v>37.572499999999998</v>
      </c>
      <c r="V9" s="28">
        <f>V8</f>
        <v>32.1</v>
      </c>
      <c r="W9" s="29">
        <f>W8</f>
        <v>91.30062305295948</v>
      </c>
    </row>
    <row r="10" spans="1:23">
      <c r="A10" s="7" t="s">
        <v>35</v>
      </c>
      <c r="B10" s="21" t="str">
        <f>B8</f>
        <v>Строймонолит</v>
      </c>
      <c r="C10" s="22">
        <f>C8</f>
        <v>0.38541666666666669</v>
      </c>
      <c r="D10" s="23">
        <f t="shared" ref="D10:E11" si="5">D9</f>
        <v>42096</v>
      </c>
      <c r="E10" s="23" t="str">
        <f t="shared" si="5"/>
        <v>В25</v>
      </c>
      <c r="F10" s="24" t="str">
        <f>F8</f>
        <v>Б07.1.02.1-15</v>
      </c>
      <c r="G10" s="25">
        <f>G8</f>
        <v>18</v>
      </c>
      <c r="H10" s="25">
        <f>H8</f>
        <v>19</v>
      </c>
      <c r="I10" s="26">
        <f>I8</f>
        <v>2.3380000000000001</v>
      </c>
      <c r="J10" s="10">
        <f>$D$8+$K$10</f>
        <v>42124</v>
      </c>
      <c r="K10" s="13">
        <v>28</v>
      </c>
      <c r="L10" s="14">
        <v>2346</v>
      </c>
      <c r="M10" s="15">
        <v>10</v>
      </c>
      <c r="N10" s="15">
        <v>10</v>
      </c>
      <c r="O10" s="15">
        <v>10</v>
      </c>
      <c r="P10" s="13">
        <f t="shared" si="1"/>
        <v>100</v>
      </c>
      <c r="Q10" s="16">
        <f t="shared" si="2"/>
        <v>2.3460000000000001</v>
      </c>
      <c r="R10" s="16">
        <f>AVERAGE(Q10:Q11)</f>
        <v>2.3490000000000002</v>
      </c>
      <c r="S10" s="17">
        <v>489</v>
      </c>
      <c r="T10" s="18">
        <f t="shared" si="3"/>
        <v>46.454999999999998</v>
      </c>
      <c r="U10" s="18">
        <f t="shared" si="4"/>
        <v>47.214999999999996</v>
      </c>
      <c r="V10" s="18">
        <f>V8</f>
        <v>32.1</v>
      </c>
      <c r="W10" s="19">
        <f>(U10*100)/V10</f>
        <v>147.08722741433021</v>
      </c>
    </row>
    <row r="11" spans="1:23">
      <c r="A11" s="20" t="str">
        <f>A10</f>
        <v>Галкин И.Б.</v>
      </c>
      <c r="B11" s="21" t="str">
        <f>B8</f>
        <v>Строймонолит</v>
      </c>
      <c r="C11" s="22">
        <f>C8</f>
        <v>0.38541666666666669</v>
      </c>
      <c r="D11" s="23">
        <f t="shared" si="5"/>
        <v>42096</v>
      </c>
      <c r="E11" s="23" t="str">
        <f t="shared" si="5"/>
        <v>В25</v>
      </c>
      <c r="F11" s="24" t="str">
        <f>F8</f>
        <v>Б07.1.02.1-15</v>
      </c>
      <c r="G11" s="25">
        <f>G8</f>
        <v>18</v>
      </c>
      <c r="H11" s="25">
        <f>H8</f>
        <v>19</v>
      </c>
      <c r="I11" s="26">
        <f>I8</f>
        <v>2.3380000000000001</v>
      </c>
      <c r="J11" s="23">
        <f>J10</f>
        <v>42124</v>
      </c>
      <c r="K11" s="13">
        <f>K10</f>
        <v>28</v>
      </c>
      <c r="L11" s="13">
        <v>2352</v>
      </c>
      <c r="M11" s="15">
        <v>10</v>
      </c>
      <c r="N11" s="15">
        <v>10</v>
      </c>
      <c r="O11" s="15">
        <v>10</v>
      </c>
      <c r="P11" s="13">
        <f t="shared" si="1"/>
        <v>100</v>
      </c>
      <c r="Q11" s="16">
        <f t="shared" si="2"/>
        <v>2.3519999999999999</v>
      </c>
      <c r="R11" s="27">
        <f>R10</f>
        <v>2.3490000000000002</v>
      </c>
      <c r="S11" s="30">
        <v>505</v>
      </c>
      <c r="T11" s="18">
        <f t="shared" si="3"/>
        <v>47.974999999999994</v>
      </c>
      <c r="U11" s="28">
        <f>(SUM(T11:T16)/2)</f>
        <v>100.64533498881367</v>
      </c>
      <c r="V11" s="28">
        <f>V10</f>
        <v>32.1</v>
      </c>
      <c r="W11" s="29">
        <f>W10</f>
        <v>147.08722741433021</v>
      </c>
    </row>
    <row r="12" spans="1:23">
      <c r="A12" s="7" t="str">
        <f>A8</f>
        <v>Сидоренко В.Г.</v>
      </c>
      <c r="B12" s="8" t="s">
        <v>31</v>
      </c>
      <c r="C12" s="9">
        <v>0.38541666666666669</v>
      </c>
      <c r="D12" s="10">
        <f>A1</f>
        <v>42096</v>
      </c>
      <c r="E12" s="11" t="s">
        <v>20</v>
      </c>
      <c r="F12" s="11" t="s">
        <v>28</v>
      </c>
      <c r="G12" s="12">
        <v>18</v>
      </c>
      <c r="H12" s="12">
        <v>19</v>
      </c>
      <c r="I12" s="13">
        <v>2.3380000000000001</v>
      </c>
      <c r="J12" s="10">
        <f>$D$8+$K$8</f>
        <v>42103</v>
      </c>
      <c r="K12" s="13">
        <v>7</v>
      </c>
      <c r="L12" s="14">
        <v>2348</v>
      </c>
      <c r="M12" s="15">
        <v>10</v>
      </c>
      <c r="N12" s="15">
        <v>10</v>
      </c>
      <c r="O12" s="15">
        <v>10</v>
      </c>
      <c r="P12" s="13">
        <f>M12*N12</f>
        <v>100</v>
      </c>
      <c r="Q12" s="16">
        <f>L12/(M12*N12*O12)</f>
        <v>2.3479999999999999</v>
      </c>
      <c r="R12" s="16">
        <f>AVERAGE(Q12:Q13)</f>
        <v>2.3519999999999999</v>
      </c>
      <c r="S12" s="17">
        <v>315</v>
      </c>
      <c r="T12" s="18">
        <f>((S12*10)/P12)*0.95</f>
        <v>29.924999999999997</v>
      </c>
      <c r="U12" s="18">
        <f>(SUM(T12:T13)/2)</f>
        <v>29.307499999999997</v>
      </c>
      <c r="V12" s="18">
        <v>12.6</v>
      </c>
      <c r="W12" s="19">
        <f>(U12*100)/V12</f>
        <v>232.59920634920633</v>
      </c>
    </row>
    <row r="13" spans="1:23">
      <c r="A13" s="20" t="str">
        <f t="shared" ref="A13:K13" si="6">A12</f>
        <v>Сидоренко В.Г.</v>
      </c>
      <c r="B13" s="21" t="str">
        <f t="shared" si="6"/>
        <v>Монолитконтракт</v>
      </c>
      <c r="C13" s="22">
        <f t="shared" si="6"/>
        <v>0.38541666666666669</v>
      </c>
      <c r="D13" s="23">
        <f t="shared" si="6"/>
        <v>42096</v>
      </c>
      <c r="E13" s="23" t="str">
        <f t="shared" si="6"/>
        <v>В15</v>
      </c>
      <c r="F13" s="24" t="str">
        <f t="shared" si="6"/>
        <v>Б07.1.02.1-15</v>
      </c>
      <c r="G13" s="25">
        <f t="shared" si="6"/>
        <v>18</v>
      </c>
      <c r="H13" s="25">
        <f t="shared" si="6"/>
        <v>19</v>
      </c>
      <c r="I13" s="26">
        <f t="shared" si="6"/>
        <v>2.3380000000000001</v>
      </c>
      <c r="J13" s="23">
        <f t="shared" si="6"/>
        <v>42103</v>
      </c>
      <c r="K13" s="13">
        <f t="shared" si="6"/>
        <v>7</v>
      </c>
      <c r="L13" s="14">
        <v>2356</v>
      </c>
      <c r="M13" s="15">
        <v>10</v>
      </c>
      <c r="N13" s="15">
        <v>10</v>
      </c>
      <c r="O13" s="15">
        <v>10</v>
      </c>
      <c r="P13" s="13">
        <f t="shared" ref="P13:P15" si="7">M13*N13</f>
        <v>100</v>
      </c>
      <c r="Q13" s="16">
        <f t="shared" ref="Q13:Q15" si="8">L13/(M13*N13*O13)</f>
        <v>2.3559999999999999</v>
      </c>
      <c r="R13" s="27">
        <f>R12</f>
        <v>2.3519999999999999</v>
      </c>
      <c r="S13" s="17">
        <v>302</v>
      </c>
      <c r="T13" s="18">
        <f t="shared" ref="T13:T15" si="9">((S13*10)/P13)*0.95</f>
        <v>28.689999999999998</v>
      </c>
      <c r="U13" s="28">
        <f t="shared" ref="U13:U14" si="10">(SUM(T13:T14)/2)</f>
        <v>37.572499999999998</v>
      </c>
      <c r="V13" s="28">
        <f>V12</f>
        <v>12.6</v>
      </c>
      <c r="W13" s="29">
        <f>W12</f>
        <v>232.59920634920633</v>
      </c>
    </row>
    <row r="14" spans="1:23">
      <c r="A14" s="7" t="str">
        <f>A10</f>
        <v>Галкин И.Б.</v>
      </c>
      <c r="B14" s="21" t="str">
        <f>B12</f>
        <v>Монолитконтракт</v>
      </c>
      <c r="C14" s="22">
        <f>C12</f>
        <v>0.38541666666666669</v>
      </c>
      <c r="D14" s="23">
        <f t="shared" ref="D14:E15" si="11">D13</f>
        <v>42096</v>
      </c>
      <c r="E14" s="23" t="str">
        <f t="shared" si="11"/>
        <v>В15</v>
      </c>
      <c r="F14" s="24" t="str">
        <f>F12</f>
        <v>Б07.1.02.1-15</v>
      </c>
      <c r="G14" s="25">
        <f>G12</f>
        <v>18</v>
      </c>
      <c r="H14" s="25">
        <f>H12</f>
        <v>19</v>
      </c>
      <c r="I14" s="26">
        <f>I12</f>
        <v>2.3380000000000001</v>
      </c>
      <c r="J14" s="10">
        <f>$D$8+$K$10</f>
        <v>42124</v>
      </c>
      <c r="K14" s="13">
        <v>28</v>
      </c>
      <c r="L14" s="14">
        <v>2346</v>
      </c>
      <c r="M14" s="15">
        <v>10</v>
      </c>
      <c r="N14" s="15">
        <v>10</v>
      </c>
      <c r="O14" s="15">
        <v>10</v>
      </c>
      <c r="P14" s="13">
        <f t="shared" si="7"/>
        <v>100</v>
      </c>
      <c r="Q14" s="16">
        <f t="shared" si="8"/>
        <v>2.3460000000000001</v>
      </c>
      <c r="R14" s="16">
        <f>AVERAGE(Q14:Q15)</f>
        <v>2.3490000000000002</v>
      </c>
      <c r="S14" s="17">
        <v>489</v>
      </c>
      <c r="T14" s="18">
        <f t="shared" si="9"/>
        <v>46.454999999999998</v>
      </c>
      <c r="U14" s="18">
        <f t="shared" si="10"/>
        <v>47.214999999999996</v>
      </c>
      <c r="V14" s="18">
        <f>V12</f>
        <v>12.6</v>
      </c>
      <c r="W14" s="19">
        <f>(U14*100)/V14</f>
        <v>374.72222222222223</v>
      </c>
    </row>
    <row r="15" spans="1:23">
      <c r="A15" s="20" t="str">
        <f>A14</f>
        <v>Галкин И.Б.</v>
      </c>
      <c r="B15" s="21" t="str">
        <f>B12</f>
        <v>Монолитконтракт</v>
      </c>
      <c r="C15" s="22">
        <f>C12</f>
        <v>0.38541666666666669</v>
      </c>
      <c r="D15" s="23">
        <f t="shared" si="11"/>
        <v>42096</v>
      </c>
      <c r="E15" s="23" t="str">
        <f t="shared" si="11"/>
        <v>В15</v>
      </c>
      <c r="F15" s="24" t="str">
        <f>F12</f>
        <v>Б07.1.02.1-15</v>
      </c>
      <c r="G15" s="25">
        <f>G12</f>
        <v>18</v>
      </c>
      <c r="H15" s="25">
        <f>H12</f>
        <v>19</v>
      </c>
      <c r="I15" s="26">
        <f>I12</f>
        <v>2.3380000000000001</v>
      </c>
      <c r="J15" s="23">
        <f>J14</f>
        <v>42124</v>
      </c>
      <c r="K15" s="13">
        <f>K14</f>
        <v>28</v>
      </c>
      <c r="L15" s="13">
        <v>2352</v>
      </c>
      <c r="M15" s="15">
        <v>10</v>
      </c>
      <c r="N15" s="15">
        <v>10</v>
      </c>
      <c r="O15" s="15">
        <v>10</v>
      </c>
      <c r="P15" s="13">
        <f t="shared" si="7"/>
        <v>100</v>
      </c>
      <c r="Q15" s="16">
        <f t="shared" si="8"/>
        <v>2.3519999999999999</v>
      </c>
      <c r="R15" s="27">
        <f>R14</f>
        <v>2.3490000000000002</v>
      </c>
      <c r="S15" s="30">
        <v>505</v>
      </c>
      <c r="T15" s="18">
        <f t="shared" si="9"/>
        <v>47.974999999999994</v>
      </c>
      <c r="U15" s="28">
        <f>(SUM(T15:T20)/2)</f>
        <v>24.695949245789873</v>
      </c>
      <c r="V15" s="28">
        <f>V14</f>
        <v>12.6</v>
      </c>
      <c r="W15" s="29">
        <f>W14</f>
        <v>374.72222222222223</v>
      </c>
    </row>
    <row r="16" spans="1:23">
      <c r="A16" s="13" t="str">
        <f>A8</f>
        <v>Сидоренко В.Г.</v>
      </c>
      <c r="B16" s="8" t="s">
        <v>29</v>
      </c>
      <c r="C16" s="9">
        <v>0.44791666666666669</v>
      </c>
      <c r="D16" s="10">
        <f>A1</f>
        <v>42096</v>
      </c>
      <c r="E16" s="10" t="s">
        <v>22</v>
      </c>
      <c r="F16" s="11" t="s">
        <v>30</v>
      </c>
      <c r="G16" s="12">
        <v>12</v>
      </c>
      <c r="H16" s="12">
        <v>9</v>
      </c>
      <c r="I16" s="13">
        <v>745</v>
      </c>
      <c r="J16" s="10">
        <f>$D$8+$K$8</f>
        <v>42103</v>
      </c>
      <c r="K16" s="13">
        <v>7</v>
      </c>
      <c r="L16" s="14">
        <v>648</v>
      </c>
      <c r="M16" s="18">
        <v>7.07</v>
      </c>
      <c r="N16" s="18">
        <v>7.07</v>
      </c>
      <c r="O16" s="18">
        <v>7.07</v>
      </c>
      <c r="P16" s="13">
        <f>M16*N16</f>
        <v>49.984900000000003</v>
      </c>
      <c r="Q16" s="16">
        <f>L16/(M16*N16*O16)</f>
        <v>1.8336513581840044</v>
      </c>
      <c r="R16" s="16">
        <f>AVERAGE(Q16:Q17)</f>
        <v>1.9680625302731096</v>
      </c>
      <c r="S16" s="17">
        <v>115</v>
      </c>
      <c r="T16" s="18">
        <f>S16/((P16*100)*0.085)</f>
        <v>0.27066997762736106</v>
      </c>
      <c r="U16" s="18">
        <f>SUM(T16:T18)/3</f>
        <v>0.29734470006020242</v>
      </c>
      <c r="V16" s="18">
        <v>6.4</v>
      </c>
      <c r="W16" s="19">
        <f>(U16*100)/V16</f>
        <v>4.6460109384406625</v>
      </c>
    </row>
    <row r="17" spans="1:23">
      <c r="A17" s="26" t="str">
        <f t="shared" ref="A17:K17" si="12">A16</f>
        <v>Сидоренко В.Г.</v>
      </c>
      <c r="B17" s="21" t="str">
        <f t="shared" si="12"/>
        <v>Интерком</v>
      </c>
      <c r="C17" s="22">
        <f t="shared" si="12"/>
        <v>0.44791666666666669</v>
      </c>
      <c r="D17" s="23">
        <f t="shared" si="12"/>
        <v>42096</v>
      </c>
      <c r="E17" s="23" t="str">
        <f t="shared" si="12"/>
        <v>М75</v>
      </c>
      <c r="F17" s="11" t="str">
        <f t="shared" si="12"/>
        <v>Р75.02.86.-25</v>
      </c>
      <c r="G17" s="12">
        <f t="shared" si="12"/>
        <v>12</v>
      </c>
      <c r="H17" s="12">
        <f t="shared" si="12"/>
        <v>9</v>
      </c>
      <c r="I17" s="26">
        <f t="shared" si="12"/>
        <v>745</v>
      </c>
      <c r="J17" s="23">
        <f t="shared" si="12"/>
        <v>42103</v>
      </c>
      <c r="K17" s="26">
        <f t="shared" si="12"/>
        <v>7</v>
      </c>
      <c r="L17" s="14">
        <v>743</v>
      </c>
      <c r="M17" s="18">
        <v>7.07</v>
      </c>
      <c r="N17" s="18">
        <v>7.07</v>
      </c>
      <c r="O17" s="18">
        <v>7.07</v>
      </c>
      <c r="P17" s="13">
        <f>M17*N17</f>
        <v>49.984900000000003</v>
      </c>
      <c r="Q17" s="16">
        <f t="shared" ref="Q17:Q21" si="13">L17/(M17*N17*O17)</f>
        <v>2.1024737023622149</v>
      </c>
      <c r="R17" s="27">
        <f>R16</f>
        <v>1.9680625302731096</v>
      </c>
      <c r="S17" s="17">
        <v>126</v>
      </c>
      <c r="T17" s="18">
        <f t="shared" ref="T17:T21" si="14">S17/((P17*100)*0.085)</f>
        <v>0.29656014940041298</v>
      </c>
      <c r="U17" s="28">
        <f>U16</f>
        <v>0.29734470006020242</v>
      </c>
      <c r="V17" s="28">
        <f>V16</f>
        <v>6.4</v>
      </c>
      <c r="W17" s="29">
        <f>W16</f>
        <v>4.6460109384406625</v>
      </c>
    </row>
    <row r="18" spans="1:23">
      <c r="A18" s="26" t="str">
        <f>A16</f>
        <v>Сидоренко В.Г.</v>
      </c>
      <c r="B18" s="21" t="str">
        <f>B16</f>
        <v>Интерком</v>
      </c>
      <c r="C18" s="22">
        <f>C16</f>
        <v>0.44791666666666669</v>
      </c>
      <c r="D18" s="23">
        <f t="shared" ref="D18:E21" si="15">D17</f>
        <v>42096</v>
      </c>
      <c r="E18" s="23" t="str">
        <f t="shared" si="15"/>
        <v>М75</v>
      </c>
      <c r="F18" s="11" t="str">
        <f t="shared" ref="F18:K18" si="16">F16</f>
        <v>Р75.02.86.-25</v>
      </c>
      <c r="G18" s="12">
        <f t="shared" si="16"/>
        <v>12</v>
      </c>
      <c r="H18" s="12">
        <f t="shared" si="16"/>
        <v>9</v>
      </c>
      <c r="I18" s="26">
        <f t="shared" si="16"/>
        <v>745</v>
      </c>
      <c r="J18" s="23">
        <f t="shared" si="16"/>
        <v>42103</v>
      </c>
      <c r="K18" s="26">
        <f t="shared" si="16"/>
        <v>7</v>
      </c>
      <c r="L18" s="14">
        <v>715</v>
      </c>
      <c r="M18" s="18">
        <v>7.07</v>
      </c>
      <c r="N18" s="18">
        <v>7.07</v>
      </c>
      <c r="O18" s="18">
        <v>7.07</v>
      </c>
      <c r="P18" s="13">
        <f t="shared" ref="P18:P21" si="17">M18*N18</f>
        <v>49.984900000000003</v>
      </c>
      <c r="Q18" s="16">
        <f t="shared" si="13"/>
        <v>2.0232418535517951</v>
      </c>
      <c r="R18" s="27">
        <f>R16</f>
        <v>1.9680625302731096</v>
      </c>
      <c r="S18" s="17">
        <v>138</v>
      </c>
      <c r="T18" s="18">
        <f t="shared" si="14"/>
        <v>0.32480397315283327</v>
      </c>
      <c r="U18" s="28">
        <f>U16</f>
        <v>0.29734470006020242</v>
      </c>
      <c r="V18" s="28">
        <f>V16</f>
        <v>6.4</v>
      </c>
      <c r="W18" s="29">
        <f>W16</f>
        <v>4.6460109384406625</v>
      </c>
    </row>
    <row r="19" spans="1:23">
      <c r="A19" s="13" t="str">
        <f>A10</f>
        <v>Галкин И.Б.</v>
      </c>
      <c r="B19" s="21" t="str">
        <f>B16</f>
        <v>Интерком</v>
      </c>
      <c r="C19" s="22">
        <f>C16</f>
        <v>0.44791666666666669</v>
      </c>
      <c r="D19" s="23">
        <f t="shared" si="15"/>
        <v>42096</v>
      </c>
      <c r="E19" s="23" t="str">
        <f t="shared" si="15"/>
        <v>М75</v>
      </c>
      <c r="F19" s="11" t="str">
        <f>F16</f>
        <v>Р75.02.86.-25</v>
      </c>
      <c r="G19" s="12">
        <f>G16</f>
        <v>12</v>
      </c>
      <c r="H19" s="12">
        <f>H16</f>
        <v>9</v>
      </c>
      <c r="I19" s="26">
        <f>I16</f>
        <v>745</v>
      </c>
      <c r="J19" s="10">
        <f>$D$8+$K$10</f>
        <v>42124</v>
      </c>
      <c r="K19" s="13">
        <v>28</v>
      </c>
      <c r="L19" s="14">
        <v>834</v>
      </c>
      <c r="M19" s="18">
        <v>7.07</v>
      </c>
      <c r="N19" s="18">
        <v>7.07</v>
      </c>
      <c r="O19" s="18">
        <v>7.07</v>
      </c>
      <c r="P19" s="13">
        <f t="shared" si="17"/>
        <v>49.984900000000003</v>
      </c>
      <c r="Q19" s="16">
        <f t="shared" si="13"/>
        <v>2.3599772109960799</v>
      </c>
      <c r="R19" s="16">
        <f>AVERAGE(Q20:Q21)</f>
        <v>1.9553288402857207</v>
      </c>
      <c r="S19" s="17">
        <v>116</v>
      </c>
      <c r="T19" s="18">
        <f t="shared" si="14"/>
        <v>0.27302362960672938</v>
      </c>
      <c r="U19" s="18">
        <f>SUM(T19:T21)/3</f>
        <v>0.26125536970988761</v>
      </c>
      <c r="V19" s="18">
        <f>V16</f>
        <v>6.4</v>
      </c>
      <c r="W19" s="19">
        <f>(U19*100)/V19</f>
        <v>4.0821151517169936</v>
      </c>
    </row>
    <row r="20" spans="1:23">
      <c r="A20" s="26" t="str">
        <f>A19</f>
        <v>Галкин И.Б.</v>
      </c>
      <c r="B20" s="21" t="str">
        <f>B16</f>
        <v>Интерком</v>
      </c>
      <c r="C20" s="22">
        <f>C16</f>
        <v>0.44791666666666669</v>
      </c>
      <c r="D20" s="23">
        <f t="shared" si="15"/>
        <v>42096</v>
      </c>
      <c r="E20" s="23" t="str">
        <f t="shared" si="15"/>
        <v>М75</v>
      </c>
      <c r="F20" s="11" t="str">
        <f>F16</f>
        <v>Р75.02.86.-25</v>
      </c>
      <c r="G20" s="12">
        <f>G16</f>
        <v>12</v>
      </c>
      <c r="H20" s="12">
        <f>H16</f>
        <v>9</v>
      </c>
      <c r="I20" s="26">
        <f>I16</f>
        <v>745</v>
      </c>
      <c r="J20" s="23">
        <f>J19</f>
        <v>42124</v>
      </c>
      <c r="K20" s="26">
        <f>K19</f>
        <v>28</v>
      </c>
      <c r="L20" s="13">
        <v>637</v>
      </c>
      <c r="M20" s="18">
        <v>7.07</v>
      </c>
      <c r="N20" s="18">
        <v>7.07</v>
      </c>
      <c r="O20" s="18">
        <v>7.07</v>
      </c>
      <c r="P20" s="13">
        <f t="shared" si="17"/>
        <v>49.984900000000003</v>
      </c>
      <c r="Q20" s="16">
        <f t="shared" si="13"/>
        <v>1.8025245604370537</v>
      </c>
      <c r="R20" s="27">
        <f>R19</f>
        <v>1.9553288402857207</v>
      </c>
      <c r="S20" s="30">
        <v>107</v>
      </c>
      <c r="T20" s="18">
        <f t="shared" si="14"/>
        <v>0.25184076179241421</v>
      </c>
      <c r="U20" s="28">
        <f>U19</f>
        <v>0.26125536970988761</v>
      </c>
      <c r="V20" s="28">
        <f>V19</f>
        <v>6.4</v>
      </c>
      <c r="W20" s="29">
        <f>W19</f>
        <v>4.0821151517169936</v>
      </c>
    </row>
    <row r="21" spans="1:23">
      <c r="A21" s="26" t="str">
        <f>A19</f>
        <v>Галкин И.Б.</v>
      </c>
      <c r="B21" s="21" t="str">
        <f>B16</f>
        <v>Интерком</v>
      </c>
      <c r="C21" s="22">
        <f>C16</f>
        <v>0.44791666666666669</v>
      </c>
      <c r="D21" s="23">
        <f t="shared" si="15"/>
        <v>42096</v>
      </c>
      <c r="E21" s="23" t="str">
        <f t="shared" si="15"/>
        <v>М75</v>
      </c>
      <c r="F21" s="11" t="str">
        <f>F16</f>
        <v>Р75.02.86.-25</v>
      </c>
      <c r="G21" s="12">
        <f>G16</f>
        <v>12</v>
      </c>
      <c r="H21" s="12">
        <f>H16</f>
        <v>9</v>
      </c>
      <c r="I21" s="26">
        <f>I16</f>
        <v>745</v>
      </c>
      <c r="J21" s="23">
        <f>J19</f>
        <v>42124</v>
      </c>
      <c r="K21" s="26">
        <f>K19</f>
        <v>28</v>
      </c>
      <c r="L21" s="13">
        <v>745</v>
      </c>
      <c r="M21" s="18">
        <v>7.07</v>
      </c>
      <c r="N21" s="18">
        <v>7.07</v>
      </c>
      <c r="O21" s="18">
        <v>7.07</v>
      </c>
      <c r="P21" s="13">
        <f t="shared" si="17"/>
        <v>49.984900000000003</v>
      </c>
      <c r="Q21" s="16">
        <f t="shared" si="13"/>
        <v>2.1081331201343878</v>
      </c>
      <c r="R21" s="27">
        <f>R19</f>
        <v>1.9553288402857207</v>
      </c>
      <c r="S21" s="30">
        <v>110</v>
      </c>
      <c r="T21" s="18">
        <f t="shared" si="14"/>
        <v>0.25890171773051929</v>
      </c>
      <c r="U21" s="28">
        <f>U19</f>
        <v>0.26125536970988761</v>
      </c>
      <c r="V21" s="28">
        <f>V19</f>
        <v>6.4</v>
      </c>
      <c r="W21" s="29">
        <f>W19</f>
        <v>4.0821151517169936</v>
      </c>
    </row>
    <row r="24" spans="1:23" ht="15" customHeight="1">
      <c r="G24" s="31"/>
      <c r="H24" s="31"/>
    </row>
    <row r="25" spans="1:23" ht="15" customHeight="1">
      <c r="G25" s="31"/>
      <c r="H25" s="31"/>
    </row>
    <row r="26" spans="1:23" ht="15" customHeight="1">
      <c r="G26" s="31"/>
      <c r="H26" s="31"/>
    </row>
    <row r="27" spans="1:23" ht="15" customHeight="1">
      <c r="G27" s="31"/>
      <c r="H27" s="31"/>
    </row>
    <row r="28" spans="1:23" ht="15" customHeight="1">
      <c r="G28" s="31"/>
      <c r="H28" s="31"/>
    </row>
    <row r="29" spans="1:23" ht="15" customHeight="1">
      <c r="G29" s="31"/>
      <c r="H29" s="31"/>
    </row>
    <row r="30" spans="1:23" ht="12.75" customHeight="1">
      <c r="G30" s="31"/>
      <c r="H30" s="31"/>
    </row>
    <row r="31" spans="1:23" ht="13.5" customHeight="1">
      <c r="G31" s="31"/>
      <c r="H31" s="31"/>
    </row>
    <row r="32" spans="1:23" ht="15" customHeight="1">
      <c r="G32" s="31"/>
      <c r="H32" s="31"/>
    </row>
    <row r="33" spans="7:8" ht="15" customHeight="1">
      <c r="G33" s="31"/>
      <c r="H33" s="31"/>
    </row>
    <row r="34" spans="7:8" ht="15" customHeight="1">
      <c r="G34" s="31"/>
      <c r="H34" s="31"/>
    </row>
    <row r="35" spans="7:8" ht="15" customHeight="1">
      <c r="G35" s="31"/>
      <c r="H35" s="31"/>
    </row>
    <row r="36" spans="7:8" ht="15" customHeight="1">
      <c r="G36" s="31"/>
      <c r="H36" s="31"/>
    </row>
    <row r="37" spans="7:8" ht="15" customHeight="1">
      <c r="G37" s="31"/>
      <c r="H37" s="31"/>
    </row>
    <row r="38" spans="7:8" ht="15" customHeight="1">
      <c r="G38" s="31"/>
      <c r="H38" s="31"/>
    </row>
    <row r="39" spans="7:8" ht="15" customHeight="1">
      <c r="G39" s="31"/>
      <c r="H39" s="31"/>
    </row>
    <row r="40" spans="7:8" ht="15" customHeight="1">
      <c r="G40" s="31"/>
      <c r="H40" s="31"/>
    </row>
    <row r="41" spans="7:8" ht="15" customHeight="1">
      <c r="G41" s="31"/>
      <c r="H41" s="31"/>
    </row>
    <row r="42" spans="7:8" ht="15" customHeight="1">
      <c r="G42" s="31"/>
      <c r="H42" s="31"/>
    </row>
    <row r="43" spans="7:8" ht="15" customHeight="1">
      <c r="G43" s="31"/>
      <c r="H43" s="31"/>
    </row>
    <row r="44" spans="7:8" ht="15" customHeight="1">
      <c r="G44" s="31"/>
      <c r="H44" s="31"/>
    </row>
  </sheetData>
  <mergeCells count="25">
    <mergeCell ref="L2:L6"/>
    <mergeCell ref="A2:A6"/>
    <mergeCell ref="B2:B6"/>
    <mergeCell ref="C2:C6"/>
    <mergeCell ref="D2:D6"/>
    <mergeCell ref="E2:E6"/>
    <mergeCell ref="F2:F6"/>
    <mergeCell ref="G2:G6"/>
    <mergeCell ref="H2:H6"/>
    <mergeCell ref="I2:I6"/>
    <mergeCell ref="J2:J6"/>
    <mergeCell ref="K2:K6"/>
    <mergeCell ref="M7:O7"/>
    <mergeCell ref="U2:U6"/>
    <mergeCell ref="V2:V6"/>
    <mergeCell ref="W2:W6"/>
    <mergeCell ref="M4:M6"/>
    <mergeCell ref="N4:N6"/>
    <mergeCell ref="O4:O6"/>
    <mergeCell ref="M2:O3"/>
    <mergeCell ref="P2:P6"/>
    <mergeCell ref="Q2:Q6"/>
    <mergeCell ref="R2:R6"/>
    <mergeCell ref="S2:S6"/>
    <mergeCell ref="T2:T6"/>
  </mergeCells>
  <pageMargins left="0.3" right="0.17" top="0.35" bottom="0.17" header="0.17" footer="0.2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"/>
  <sheetViews>
    <sheetView zoomScale="90" zoomScaleNormal="90" workbookViewId="0">
      <selection activeCell="E18" sqref="E18"/>
    </sheetView>
  </sheetViews>
  <sheetFormatPr defaultRowHeight="15"/>
  <cols>
    <col min="1" max="1" width="10.28515625" style="32" customWidth="1"/>
    <col min="2" max="16384" width="9.140625" style="32"/>
  </cols>
  <sheetData>
    <row r="1" spans="1:20">
      <c r="A1" s="32" t="s">
        <v>20</v>
      </c>
    </row>
    <row r="2" spans="1:20">
      <c r="A2" s="35" t="s">
        <v>1</v>
      </c>
      <c r="B2" s="35" t="s">
        <v>23</v>
      </c>
      <c r="C2" s="35" t="s">
        <v>24</v>
      </c>
      <c r="D2" s="36" t="s">
        <v>8</v>
      </c>
      <c r="E2" s="35" t="s">
        <v>2</v>
      </c>
      <c r="F2" s="36" t="s">
        <v>9</v>
      </c>
      <c r="G2" s="35" t="s">
        <v>3</v>
      </c>
      <c r="H2" s="35" t="s">
        <v>10</v>
      </c>
      <c r="I2" s="35" t="s">
        <v>4</v>
      </c>
      <c r="J2" s="35" t="s">
        <v>11</v>
      </c>
      <c r="K2" s="35"/>
      <c r="L2" s="35"/>
      <c r="M2" s="36" t="s">
        <v>18</v>
      </c>
      <c r="N2" s="36" t="s">
        <v>17</v>
      </c>
      <c r="O2" s="37" t="s">
        <v>16</v>
      </c>
      <c r="P2" s="36" t="s">
        <v>5</v>
      </c>
      <c r="Q2" s="37" t="s">
        <v>15</v>
      </c>
      <c r="R2" s="37" t="s">
        <v>19</v>
      </c>
      <c r="S2" s="37" t="s">
        <v>26</v>
      </c>
      <c r="T2" s="38" t="s">
        <v>6</v>
      </c>
    </row>
    <row r="3" spans="1:20">
      <c r="A3" s="35"/>
      <c r="B3" s="35"/>
      <c r="C3" s="35"/>
      <c r="D3" s="36"/>
      <c r="E3" s="35"/>
      <c r="F3" s="36"/>
      <c r="G3" s="35"/>
      <c r="H3" s="35"/>
      <c r="I3" s="35"/>
      <c r="J3" s="35"/>
      <c r="K3" s="35"/>
      <c r="L3" s="35"/>
      <c r="M3" s="36"/>
      <c r="N3" s="36"/>
      <c r="O3" s="37"/>
      <c r="P3" s="36"/>
      <c r="Q3" s="37"/>
      <c r="R3" s="37"/>
      <c r="S3" s="37"/>
      <c r="T3" s="38"/>
    </row>
    <row r="4" spans="1:20">
      <c r="A4" s="35"/>
      <c r="B4" s="35"/>
      <c r="C4" s="35"/>
      <c r="D4" s="36"/>
      <c r="E4" s="35"/>
      <c r="F4" s="36"/>
      <c r="G4" s="35"/>
      <c r="H4" s="35"/>
      <c r="I4" s="35"/>
      <c r="J4" s="35" t="s">
        <v>12</v>
      </c>
      <c r="K4" s="35" t="s">
        <v>13</v>
      </c>
      <c r="L4" s="35" t="s">
        <v>14</v>
      </c>
      <c r="M4" s="36"/>
      <c r="N4" s="36"/>
      <c r="O4" s="37"/>
      <c r="P4" s="36"/>
      <c r="Q4" s="37"/>
      <c r="R4" s="37"/>
      <c r="S4" s="37"/>
      <c r="T4" s="38"/>
    </row>
    <row r="5" spans="1:20">
      <c r="A5" s="35"/>
      <c r="B5" s="35"/>
      <c r="C5" s="35"/>
      <c r="D5" s="36"/>
      <c r="E5" s="35"/>
      <c r="F5" s="36"/>
      <c r="G5" s="35"/>
      <c r="H5" s="35"/>
      <c r="I5" s="35"/>
      <c r="J5" s="35"/>
      <c r="K5" s="35"/>
      <c r="L5" s="35"/>
      <c r="M5" s="36"/>
      <c r="N5" s="36"/>
      <c r="O5" s="37"/>
      <c r="P5" s="36"/>
      <c r="Q5" s="37"/>
      <c r="R5" s="37"/>
      <c r="S5" s="37"/>
      <c r="T5" s="38"/>
    </row>
    <row r="6" spans="1:20">
      <c r="A6" s="35"/>
      <c r="B6" s="35"/>
      <c r="C6" s="35"/>
      <c r="D6" s="36"/>
      <c r="E6" s="35"/>
      <c r="F6" s="36"/>
      <c r="G6" s="35"/>
      <c r="H6" s="35"/>
      <c r="I6" s="35"/>
      <c r="J6" s="35"/>
      <c r="K6" s="35"/>
      <c r="L6" s="35"/>
      <c r="M6" s="36"/>
      <c r="N6" s="36"/>
      <c r="O6" s="37"/>
      <c r="P6" s="36"/>
      <c r="Q6" s="37"/>
      <c r="R6" s="37"/>
      <c r="S6" s="37"/>
      <c r="T6" s="38"/>
    </row>
    <row r="7" spans="1:20">
      <c r="A7" s="5">
        <v>4</v>
      </c>
      <c r="B7" s="5">
        <v>5</v>
      </c>
      <c r="C7" s="5">
        <v>6</v>
      </c>
      <c r="D7" s="5">
        <v>7</v>
      </c>
      <c r="E7" s="5">
        <v>8</v>
      </c>
      <c r="F7" s="5">
        <v>9</v>
      </c>
      <c r="G7" s="5">
        <v>10</v>
      </c>
      <c r="H7" s="5">
        <v>11</v>
      </c>
      <c r="I7" s="5">
        <v>12</v>
      </c>
      <c r="J7" s="35">
        <v>13</v>
      </c>
      <c r="K7" s="35"/>
      <c r="L7" s="35"/>
      <c r="M7" s="5">
        <v>14</v>
      </c>
      <c r="N7" s="5">
        <v>15</v>
      </c>
      <c r="O7" s="6">
        <v>16</v>
      </c>
      <c r="P7" s="5">
        <v>17</v>
      </c>
      <c r="Q7" s="6">
        <v>18</v>
      </c>
      <c r="R7" s="6">
        <v>19</v>
      </c>
      <c r="S7" s="6">
        <v>20</v>
      </c>
      <c r="T7" s="5">
        <v>21</v>
      </c>
    </row>
    <row r="8" spans="1:20">
      <c r="A8" s="10"/>
      <c r="B8" s="11"/>
      <c r="C8" s="11"/>
      <c r="D8" s="12"/>
      <c r="E8" s="12"/>
      <c r="F8" s="13"/>
      <c r="G8" s="10"/>
      <c r="H8" s="13"/>
      <c r="I8" s="14"/>
      <c r="J8" s="15"/>
      <c r="K8" s="15"/>
      <c r="L8" s="15"/>
      <c r="M8" s="13"/>
      <c r="N8" s="16"/>
      <c r="O8" s="16"/>
      <c r="P8" s="17"/>
      <c r="Q8" s="18"/>
      <c r="R8" s="18"/>
      <c r="S8" s="18"/>
      <c r="T8" s="19"/>
    </row>
    <row r="9" spans="1:20">
      <c r="A9" s="23"/>
      <c r="B9" s="23"/>
      <c r="C9" s="24"/>
      <c r="D9" s="25"/>
      <c r="E9" s="25"/>
      <c r="F9" s="26"/>
      <c r="G9" s="23"/>
      <c r="H9" s="13"/>
      <c r="I9" s="14"/>
      <c r="J9" s="15"/>
      <c r="K9" s="15"/>
      <c r="L9" s="15"/>
      <c r="M9" s="13"/>
      <c r="N9" s="16"/>
      <c r="O9" s="27"/>
      <c r="P9" s="17"/>
      <c r="Q9" s="18"/>
      <c r="R9" s="28"/>
      <c r="S9" s="28"/>
      <c r="T9" s="29"/>
    </row>
    <row r="10" spans="1:20">
      <c r="A10" s="23"/>
      <c r="B10" s="23"/>
      <c r="C10" s="24"/>
      <c r="D10" s="25"/>
      <c r="E10" s="25"/>
      <c r="F10" s="26"/>
      <c r="G10" s="10"/>
      <c r="H10" s="13"/>
      <c r="I10" s="14"/>
      <c r="J10" s="15"/>
      <c r="K10" s="15"/>
      <c r="L10" s="15"/>
      <c r="M10" s="13"/>
      <c r="N10" s="16"/>
      <c r="O10" s="16"/>
      <c r="P10" s="17"/>
      <c r="Q10" s="18"/>
      <c r="R10" s="18"/>
      <c r="S10" s="18"/>
      <c r="T10" s="19"/>
    </row>
    <row r="11" spans="1:20">
      <c r="A11" s="23"/>
      <c r="B11" s="23"/>
      <c r="C11" s="24"/>
      <c r="D11" s="25"/>
      <c r="E11" s="25"/>
      <c r="F11" s="26"/>
      <c r="G11" s="23"/>
      <c r="H11" s="13"/>
      <c r="I11" s="13"/>
      <c r="J11" s="15"/>
      <c r="K11" s="15"/>
      <c r="L11" s="15"/>
      <c r="M11" s="13"/>
      <c r="N11" s="16"/>
      <c r="O11" s="27"/>
      <c r="P11" s="30"/>
      <c r="Q11" s="18"/>
      <c r="R11" s="28"/>
      <c r="S11" s="28"/>
      <c r="T11" s="29"/>
    </row>
    <row r="12" spans="1:20">
      <c r="A12" s="10"/>
      <c r="B12" s="11"/>
      <c r="C12" s="11"/>
      <c r="D12" s="12"/>
      <c r="E12" s="12"/>
      <c r="F12" s="13"/>
      <c r="G12" s="10"/>
      <c r="H12" s="13"/>
      <c r="I12" s="14"/>
      <c r="J12" s="15"/>
      <c r="K12" s="15"/>
      <c r="L12" s="15"/>
      <c r="M12" s="13"/>
      <c r="N12" s="16"/>
      <c r="O12" s="16"/>
      <c r="P12" s="17"/>
      <c r="Q12" s="18"/>
      <c r="R12" s="18"/>
      <c r="S12" s="18"/>
      <c r="T12" s="19"/>
    </row>
    <row r="13" spans="1:20">
      <c r="A13" s="23"/>
      <c r="B13" s="23"/>
      <c r="C13" s="24"/>
      <c r="D13" s="25"/>
      <c r="E13" s="25"/>
      <c r="F13" s="26"/>
      <c r="G13" s="23"/>
      <c r="H13" s="13"/>
      <c r="I13" s="14"/>
      <c r="J13" s="15"/>
      <c r="K13" s="15"/>
      <c r="L13" s="15"/>
      <c r="M13" s="13"/>
      <c r="N13" s="16"/>
      <c r="O13" s="27"/>
      <c r="P13" s="17"/>
      <c r="Q13" s="18"/>
      <c r="R13" s="28"/>
      <c r="S13" s="28"/>
      <c r="T13" s="29"/>
    </row>
    <row r="14" spans="1:20">
      <c r="A14" s="23"/>
      <c r="B14" s="23"/>
      <c r="C14" s="24"/>
      <c r="D14" s="25"/>
      <c r="E14" s="25"/>
      <c r="F14" s="26"/>
      <c r="G14" s="10"/>
      <c r="H14" s="13"/>
      <c r="I14" s="14"/>
      <c r="J14" s="15"/>
      <c r="K14" s="15"/>
      <c r="L14" s="15"/>
      <c r="M14" s="13"/>
      <c r="N14" s="16"/>
      <c r="O14" s="16"/>
      <c r="P14" s="17"/>
      <c r="Q14" s="18"/>
      <c r="R14" s="18"/>
      <c r="S14" s="18"/>
      <c r="T14" s="19"/>
    </row>
    <row r="15" spans="1:20">
      <c r="A15" s="23"/>
      <c r="B15" s="23"/>
      <c r="C15" s="24"/>
      <c r="D15" s="25"/>
      <c r="E15" s="25"/>
      <c r="F15" s="26"/>
      <c r="G15" s="23"/>
      <c r="H15" s="13"/>
      <c r="I15" s="13"/>
      <c r="J15" s="15"/>
      <c r="K15" s="15"/>
      <c r="L15" s="15"/>
      <c r="M15" s="13"/>
      <c r="N15" s="16"/>
      <c r="O15" s="27"/>
      <c r="P15" s="30"/>
      <c r="Q15" s="18"/>
      <c r="R15" s="28"/>
      <c r="S15" s="28"/>
      <c r="T15" s="29"/>
    </row>
  </sheetData>
  <mergeCells count="22">
    <mergeCell ref="F2:F6"/>
    <mergeCell ref="A2:A6"/>
    <mergeCell ref="B2:B6"/>
    <mergeCell ref="C2:C6"/>
    <mergeCell ref="D2:D6"/>
    <mergeCell ref="E2:E6"/>
    <mergeCell ref="S2:S6"/>
    <mergeCell ref="T2:T6"/>
    <mergeCell ref="G2:G6"/>
    <mergeCell ref="H2:H6"/>
    <mergeCell ref="I2:I6"/>
    <mergeCell ref="J2:L3"/>
    <mergeCell ref="M2:M6"/>
    <mergeCell ref="N2:N6"/>
    <mergeCell ref="J4:J6"/>
    <mergeCell ref="K4:K6"/>
    <mergeCell ref="L4:L6"/>
    <mergeCell ref="J7:L7"/>
    <mergeCell ref="O2:O6"/>
    <mergeCell ref="P2:P6"/>
    <mergeCell ref="Q2:Q6"/>
    <mergeCell ref="R2:R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G15" sqref="G15"/>
    </sheetView>
  </sheetViews>
  <sheetFormatPr defaultRowHeight="15"/>
  <cols>
    <col min="1" max="2" width="9.140625" style="32"/>
    <col min="3" max="3" width="11.85546875" style="32" bestFit="1" customWidth="1"/>
    <col min="4" max="6" width="9.140625" style="32"/>
    <col min="7" max="7" width="9.85546875" style="32" bestFit="1" customWidth="1"/>
    <col min="8" max="16384" width="9.140625" style="32"/>
  </cols>
  <sheetData>
    <row r="1" spans="1:20">
      <c r="A1" s="35" t="s">
        <v>1</v>
      </c>
      <c r="B1" s="35" t="s">
        <v>23</v>
      </c>
      <c r="C1" s="35" t="s">
        <v>24</v>
      </c>
      <c r="D1" s="36" t="s">
        <v>8</v>
      </c>
      <c r="E1" s="35" t="s">
        <v>2</v>
      </c>
      <c r="F1" s="36" t="s">
        <v>9</v>
      </c>
      <c r="G1" s="35" t="s">
        <v>3</v>
      </c>
      <c r="H1" s="35" t="s">
        <v>10</v>
      </c>
      <c r="I1" s="35" t="s">
        <v>4</v>
      </c>
      <c r="J1" s="35" t="s">
        <v>11</v>
      </c>
      <c r="K1" s="35"/>
      <c r="L1" s="35"/>
      <c r="M1" s="36" t="s">
        <v>18</v>
      </c>
      <c r="N1" s="36" t="s">
        <v>17</v>
      </c>
      <c r="O1" s="37" t="s">
        <v>16</v>
      </c>
      <c r="P1" s="36" t="s">
        <v>5</v>
      </c>
      <c r="Q1" s="37" t="s">
        <v>15</v>
      </c>
      <c r="R1" s="37" t="s">
        <v>19</v>
      </c>
      <c r="S1" s="37" t="s">
        <v>26</v>
      </c>
      <c r="T1" s="38" t="s">
        <v>6</v>
      </c>
    </row>
    <row r="2" spans="1:20">
      <c r="A2" s="35"/>
      <c r="B2" s="35"/>
      <c r="C2" s="35"/>
      <c r="D2" s="36"/>
      <c r="E2" s="35"/>
      <c r="F2" s="36"/>
      <c r="G2" s="35"/>
      <c r="H2" s="35"/>
      <c r="I2" s="35"/>
      <c r="J2" s="35"/>
      <c r="K2" s="35"/>
      <c r="L2" s="35"/>
      <c r="M2" s="36"/>
      <c r="N2" s="36"/>
      <c r="O2" s="37"/>
      <c r="P2" s="36"/>
      <c r="Q2" s="37"/>
      <c r="R2" s="37"/>
      <c r="S2" s="37"/>
      <c r="T2" s="38"/>
    </row>
    <row r="3" spans="1:20">
      <c r="A3" s="35"/>
      <c r="B3" s="35"/>
      <c r="C3" s="35"/>
      <c r="D3" s="36"/>
      <c r="E3" s="35"/>
      <c r="F3" s="36"/>
      <c r="G3" s="35"/>
      <c r="H3" s="35"/>
      <c r="I3" s="35"/>
      <c r="J3" s="35" t="s">
        <v>12</v>
      </c>
      <c r="K3" s="35" t="s">
        <v>13</v>
      </c>
      <c r="L3" s="35" t="s">
        <v>14</v>
      </c>
      <c r="M3" s="36"/>
      <c r="N3" s="36"/>
      <c r="O3" s="37"/>
      <c r="P3" s="36"/>
      <c r="Q3" s="37"/>
      <c r="R3" s="37"/>
      <c r="S3" s="37"/>
      <c r="T3" s="38"/>
    </row>
    <row r="4" spans="1:20">
      <c r="A4" s="35"/>
      <c r="B4" s="35"/>
      <c r="C4" s="35"/>
      <c r="D4" s="36"/>
      <c r="E4" s="35"/>
      <c r="F4" s="36"/>
      <c r="G4" s="35"/>
      <c r="H4" s="35"/>
      <c r="I4" s="35"/>
      <c r="J4" s="35"/>
      <c r="K4" s="35"/>
      <c r="L4" s="35"/>
      <c r="M4" s="36"/>
      <c r="N4" s="36"/>
      <c r="O4" s="37"/>
      <c r="P4" s="36"/>
      <c r="Q4" s="37"/>
      <c r="R4" s="37"/>
      <c r="S4" s="37"/>
      <c r="T4" s="38"/>
    </row>
    <row r="5" spans="1:20">
      <c r="A5" s="35"/>
      <c r="B5" s="35"/>
      <c r="C5" s="35"/>
      <c r="D5" s="36"/>
      <c r="E5" s="35"/>
      <c r="F5" s="36"/>
      <c r="G5" s="35"/>
      <c r="H5" s="35"/>
      <c r="I5" s="35"/>
      <c r="J5" s="35"/>
      <c r="K5" s="35"/>
      <c r="L5" s="35"/>
      <c r="M5" s="36"/>
      <c r="N5" s="36"/>
      <c r="O5" s="37"/>
      <c r="P5" s="36"/>
      <c r="Q5" s="37"/>
      <c r="R5" s="37"/>
      <c r="S5" s="37"/>
      <c r="T5" s="38"/>
    </row>
    <row r="6" spans="1:20">
      <c r="A6" s="5">
        <v>4</v>
      </c>
      <c r="B6" s="5">
        <v>5</v>
      </c>
      <c r="C6" s="5">
        <v>6</v>
      </c>
      <c r="D6" s="5">
        <v>7</v>
      </c>
      <c r="E6" s="5">
        <v>8</v>
      </c>
      <c r="F6" s="5">
        <v>9</v>
      </c>
      <c r="G6" s="5">
        <v>10</v>
      </c>
      <c r="H6" s="5">
        <v>11</v>
      </c>
      <c r="I6" s="5">
        <v>12</v>
      </c>
      <c r="J6" s="35">
        <v>13</v>
      </c>
      <c r="K6" s="35"/>
      <c r="L6" s="35"/>
      <c r="M6" s="5">
        <v>14</v>
      </c>
      <c r="N6" s="5">
        <v>15</v>
      </c>
      <c r="O6" s="6">
        <v>16</v>
      </c>
      <c r="P6" s="5">
        <v>17</v>
      </c>
      <c r="Q6" s="6">
        <v>18</v>
      </c>
      <c r="R6" s="6">
        <v>19</v>
      </c>
      <c r="S6" s="6">
        <v>20</v>
      </c>
      <c r="T6" s="5">
        <v>21</v>
      </c>
    </row>
    <row r="7" spans="1:20">
      <c r="A7" s="10" t="s">
        <v>36</v>
      </c>
      <c r="B7" s="11" t="s">
        <v>21</v>
      </c>
      <c r="C7" s="11" t="s">
        <v>28</v>
      </c>
      <c r="D7" s="12">
        <v>18</v>
      </c>
      <c r="E7" s="12">
        <v>19</v>
      </c>
      <c r="F7" s="13">
        <v>2.3380000000000001</v>
      </c>
      <c r="G7" s="10">
        <v>42102</v>
      </c>
      <c r="H7" s="13">
        <v>7</v>
      </c>
      <c r="I7" s="14">
        <v>2348</v>
      </c>
      <c r="J7" s="15">
        <v>10</v>
      </c>
      <c r="K7" s="15">
        <v>10</v>
      </c>
      <c r="L7" s="15">
        <v>10</v>
      </c>
      <c r="M7" s="13">
        <f>J7*K7</f>
        <v>100</v>
      </c>
      <c r="N7" s="16">
        <f>I7/(J7*K7*L7)</f>
        <v>2.3479999999999999</v>
      </c>
      <c r="O7" s="16">
        <f>AVERAGE(N7:N8)</f>
        <v>2.3519999999999999</v>
      </c>
      <c r="P7" s="17">
        <v>315</v>
      </c>
      <c r="Q7" s="18">
        <f>((P7*10)/M7)*0.95</f>
        <v>29.924999999999997</v>
      </c>
      <c r="R7" s="18">
        <f>(SUM(Q7:Q8)/2)</f>
        <v>29.307499999999997</v>
      </c>
      <c r="S7" s="18">
        <v>32.1</v>
      </c>
      <c r="T7" s="19">
        <f>(R7*100)/S7</f>
        <v>91.30062305295948</v>
      </c>
    </row>
    <row r="8" spans="1:20">
      <c r="A8" s="23"/>
      <c r="B8" s="23"/>
      <c r="C8" s="24"/>
      <c r="D8" s="25">
        <f t="shared" ref="D8:H8" si="0">D7</f>
        <v>18</v>
      </c>
      <c r="E8" s="25">
        <f t="shared" si="0"/>
        <v>19</v>
      </c>
      <c r="F8" s="26">
        <f t="shared" si="0"/>
        <v>2.3380000000000001</v>
      </c>
      <c r="G8" s="23">
        <f t="shared" si="0"/>
        <v>42102</v>
      </c>
      <c r="H8" s="13">
        <f t="shared" si="0"/>
        <v>7</v>
      </c>
      <c r="I8" s="14">
        <v>2356</v>
      </c>
      <c r="J8" s="15">
        <v>10</v>
      </c>
      <c r="K8" s="15">
        <v>10</v>
      </c>
      <c r="L8" s="15">
        <v>10</v>
      </c>
      <c r="M8" s="13">
        <f t="shared" ref="M8:M10" si="1">J8*K8</f>
        <v>100</v>
      </c>
      <c r="N8" s="16">
        <f t="shared" ref="N8:N10" si="2">I8/(J8*K8*L8)</f>
        <v>2.3559999999999999</v>
      </c>
      <c r="O8" s="27">
        <f>O7</f>
        <v>2.3519999999999999</v>
      </c>
      <c r="P8" s="17">
        <v>302</v>
      </c>
      <c r="Q8" s="18">
        <f t="shared" ref="Q8:Q10" si="3">((P8*10)/M8)*0.95</f>
        <v>28.689999999999998</v>
      </c>
      <c r="R8" s="28">
        <f t="shared" ref="R8:R9" si="4">(SUM(Q8:Q9)/2)</f>
        <v>37.572499999999998</v>
      </c>
      <c r="S8" s="28">
        <f>S7</f>
        <v>32.1</v>
      </c>
      <c r="T8" s="29">
        <f>T7</f>
        <v>91.30062305295948</v>
      </c>
    </row>
    <row r="9" spans="1:20">
      <c r="A9" s="23"/>
      <c r="B9" s="23"/>
      <c r="C9" s="24"/>
      <c r="D9" s="25">
        <f>D7</f>
        <v>18</v>
      </c>
      <c r="E9" s="25">
        <f>E7</f>
        <v>19</v>
      </c>
      <c r="F9" s="26">
        <f>F7</f>
        <v>2.3380000000000001</v>
      </c>
      <c r="G9" s="10">
        <v>42123</v>
      </c>
      <c r="H9" s="13">
        <v>28</v>
      </c>
      <c r="I9" s="14">
        <v>2346</v>
      </c>
      <c r="J9" s="15">
        <v>10</v>
      </c>
      <c r="K9" s="15">
        <v>10</v>
      </c>
      <c r="L9" s="15">
        <v>10</v>
      </c>
      <c r="M9" s="13">
        <f t="shared" si="1"/>
        <v>100</v>
      </c>
      <c r="N9" s="16">
        <f t="shared" si="2"/>
        <v>2.3460000000000001</v>
      </c>
      <c r="O9" s="16">
        <f>AVERAGE(N9:N10)</f>
        <v>2.3490000000000002</v>
      </c>
      <c r="P9" s="17">
        <v>489</v>
      </c>
      <c r="Q9" s="18">
        <f t="shared" si="3"/>
        <v>46.454999999999998</v>
      </c>
      <c r="R9" s="18">
        <f t="shared" si="4"/>
        <v>47.214999999999996</v>
      </c>
      <c r="S9" s="18">
        <f>S7</f>
        <v>32.1</v>
      </c>
      <c r="T9" s="19">
        <f>(R9*100)/S9</f>
        <v>147.08722741433021</v>
      </c>
    </row>
    <row r="10" spans="1:20">
      <c r="A10" s="23"/>
      <c r="B10" s="23"/>
      <c r="C10" s="24"/>
      <c r="D10" s="25">
        <f>D7</f>
        <v>18</v>
      </c>
      <c r="E10" s="25">
        <f>E7</f>
        <v>19</v>
      </c>
      <c r="F10" s="26">
        <f>F7</f>
        <v>2.3380000000000001</v>
      </c>
      <c r="G10" s="23">
        <f>G9</f>
        <v>42123</v>
      </c>
      <c r="H10" s="13">
        <f>H9</f>
        <v>28</v>
      </c>
      <c r="I10" s="13">
        <v>2352</v>
      </c>
      <c r="J10" s="15">
        <v>10</v>
      </c>
      <c r="K10" s="15">
        <v>10</v>
      </c>
      <c r="L10" s="15">
        <v>10</v>
      </c>
      <c r="M10" s="13">
        <f t="shared" si="1"/>
        <v>100</v>
      </c>
      <c r="N10" s="16">
        <f t="shared" si="2"/>
        <v>2.3519999999999999</v>
      </c>
      <c r="O10" s="27">
        <f>O9</f>
        <v>2.3490000000000002</v>
      </c>
      <c r="P10" s="30">
        <v>505</v>
      </c>
      <c r="Q10" s="18">
        <f t="shared" si="3"/>
        <v>47.974999999999994</v>
      </c>
      <c r="R10" s="28">
        <f>(SUM(Q10:Q15)/2)</f>
        <v>23.987499999999997</v>
      </c>
      <c r="S10" s="28">
        <f>S9</f>
        <v>32.1</v>
      </c>
      <c r="T10" s="29">
        <f>T9</f>
        <v>147.08722741433021</v>
      </c>
    </row>
    <row r="11" spans="1:20">
      <c r="A11" s="10"/>
      <c r="B11" s="11"/>
      <c r="C11" s="11"/>
      <c r="D11" s="12"/>
      <c r="E11" s="12"/>
      <c r="F11" s="13"/>
      <c r="G11" s="10"/>
      <c r="H11" s="13"/>
      <c r="I11" s="14"/>
      <c r="J11" s="15"/>
      <c r="K11" s="15"/>
      <c r="L11" s="15"/>
      <c r="M11" s="13"/>
      <c r="N11" s="16"/>
      <c r="O11" s="16"/>
      <c r="P11" s="17"/>
      <c r="Q11" s="18"/>
      <c r="R11" s="18"/>
      <c r="S11" s="18"/>
      <c r="T11" s="19"/>
    </row>
    <row r="12" spans="1:20">
      <c r="A12" s="23"/>
      <c r="B12" s="23"/>
      <c r="C12" s="24"/>
      <c r="D12" s="25"/>
      <c r="E12" s="25"/>
      <c r="F12" s="26"/>
      <c r="G12" s="23"/>
      <c r="H12" s="13"/>
      <c r="I12" s="14"/>
      <c r="J12" s="15"/>
      <c r="K12" s="15"/>
      <c r="L12" s="15"/>
      <c r="M12" s="13"/>
      <c r="N12" s="16"/>
      <c r="O12" s="27"/>
      <c r="P12" s="17"/>
      <c r="Q12" s="18"/>
      <c r="R12" s="28"/>
      <c r="S12" s="28"/>
      <c r="T12" s="29"/>
    </row>
    <row r="13" spans="1:20">
      <c r="A13" s="23"/>
      <c r="B13" s="23"/>
      <c r="C13" s="24"/>
      <c r="D13" s="25"/>
      <c r="E13" s="25"/>
      <c r="F13" s="26"/>
      <c r="G13" s="10"/>
      <c r="H13" s="13"/>
      <c r="I13" s="14"/>
      <c r="J13" s="15"/>
      <c r="K13" s="15"/>
      <c r="L13" s="15"/>
      <c r="M13" s="13"/>
      <c r="N13" s="16"/>
      <c r="O13" s="16"/>
      <c r="P13" s="17"/>
      <c r="Q13" s="18"/>
      <c r="R13" s="18"/>
      <c r="S13" s="18"/>
      <c r="T13" s="19"/>
    </row>
    <row r="14" spans="1:20">
      <c r="A14" s="23"/>
      <c r="B14" s="23"/>
      <c r="C14" s="24"/>
      <c r="D14" s="25"/>
      <c r="E14" s="25"/>
      <c r="F14" s="26"/>
      <c r="G14" s="23"/>
      <c r="H14" s="13"/>
      <c r="I14" s="13"/>
      <c r="J14" s="15"/>
      <c r="K14" s="15"/>
      <c r="L14" s="15"/>
      <c r="M14" s="13"/>
      <c r="N14" s="16"/>
      <c r="O14" s="27"/>
      <c r="P14" s="30"/>
      <c r="Q14" s="18"/>
      <c r="R14" s="28"/>
      <c r="S14" s="28"/>
      <c r="T14" s="29"/>
    </row>
  </sheetData>
  <mergeCells count="22">
    <mergeCell ref="F1:F5"/>
    <mergeCell ref="A1:A5"/>
    <mergeCell ref="B1:B5"/>
    <mergeCell ref="C1:C5"/>
    <mergeCell ref="D1:D5"/>
    <mergeCell ref="E1:E5"/>
    <mergeCell ref="S1:S5"/>
    <mergeCell ref="T1:T5"/>
    <mergeCell ref="G1:G5"/>
    <mergeCell ref="H1:H5"/>
    <mergeCell ref="I1:I5"/>
    <mergeCell ref="J1:L2"/>
    <mergeCell ref="M1:M5"/>
    <mergeCell ref="N1:N5"/>
    <mergeCell ref="J3:J5"/>
    <mergeCell ref="K3:K5"/>
    <mergeCell ref="L3:L5"/>
    <mergeCell ref="J6:L6"/>
    <mergeCell ref="O1:O5"/>
    <mergeCell ref="P1:P5"/>
    <mergeCell ref="Q1:Q5"/>
    <mergeCell ref="R1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2"/>
  <sheetViews>
    <sheetView zoomScale="90" zoomScaleNormal="90" workbookViewId="0">
      <selection activeCell="E14" sqref="E14"/>
    </sheetView>
  </sheetViews>
  <sheetFormatPr defaultRowHeight="15"/>
  <cols>
    <col min="1" max="1" width="10.140625" style="32" customWidth="1"/>
    <col min="2" max="16" width="9.140625" style="32"/>
    <col min="17" max="17" width="10.28515625" style="32" customWidth="1"/>
    <col min="18" max="16384" width="9.140625" style="32"/>
  </cols>
  <sheetData>
    <row r="1" spans="1:20">
      <c r="A1" s="35" t="s">
        <v>1</v>
      </c>
      <c r="B1" s="35" t="s">
        <v>23</v>
      </c>
      <c r="C1" s="35" t="s">
        <v>24</v>
      </c>
      <c r="D1" s="36" t="s">
        <v>8</v>
      </c>
      <c r="E1" s="35" t="s">
        <v>2</v>
      </c>
      <c r="F1" s="36" t="s">
        <v>9</v>
      </c>
      <c r="G1" s="35" t="s">
        <v>3</v>
      </c>
      <c r="H1" s="35" t="s">
        <v>10</v>
      </c>
      <c r="I1" s="35" t="s">
        <v>4</v>
      </c>
      <c r="J1" s="35" t="s">
        <v>11</v>
      </c>
      <c r="K1" s="35"/>
      <c r="L1" s="35"/>
      <c r="M1" s="36" t="s">
        <v>18</v>
      </c>
      <c r="N1" s="36" t="s">
        <v>17</v>
      </c>
      <c r="O1" s="37" t="s">
        <v>16</v>
      </c>
      <c r="P1" s="36" t="s">
        <v>5</v>
      </c>
      <c r="Q1" s="37" t="s">
        <v>15</v>
      </c>
      <c r="R1" s="37" t="s">
        <v>19</v>
      </c>
      <c r="S1" s="37" t="s">
        <v>26</v>
      </c>
      <c r="T1" s="38" t="s">
        <v>6</v>
      </c>
    </row>
    <row r="2" spans="1:20">
      <c r="A2" s="35"/>
      <c r="B2" s="35"/>
      <c r="C2" s="35"/>
      <c r="D2" s="36"/>
      <c r="E2" s="35"/>
      <c r="F2" s="36"/>
      <c r="G2" s="35"/>
      <c r="H2" s="35"/>
      <c r="I2" s="35"/>
      <c r="J2" s="35"/>
      <c r="K2" s="35"/>
      <c r="L2" s="35"/>
      <c r="M2" s="36"/>
      <c r="N2" s="36"/>
      <c r="O2" s="37"/>
      <c r="P2" s="36"/>
      <c r="Q2" s="37"/>
      <c r="R2" s="37"/>
      <c r="S2" s="37"/>
      <c r="T2" s="38"/>
    </row>
    <row r="3" spans="1:20">
      <c r="A3" s="35"/>
      <c r="B3" s="35"/>
      <c r="C3" s="35"/>
      <c r="D3" s="36"/>
      <c r="E3" s="35"/>
      <c r="F3" s="36"/>
      <c r="G3" s="35"/>
      <c r="H3" s="35"/>
      <c r="I3" s="35"/>
      <c r="J3" s="35" t="s">
        <v>12</v>
      </c>
      <c r="K3" s="35" t="s">
        <v>13</v>
      </c>
      <c r="L3" s="35" t="s">
        <v>14</v>
      </c>
      <c r="M3" s="36"/>
      <c r="N3" s="36"/>
      <c r="O3" s="37"/>
      <c r="P3" s="36"/>
      <c r="Q3" s="37"/>
      <c r="R3" s="37"/>
      <c r="S3" s="37"/>
      <c r="T3" s="38"/>
    </row>
    <row r="4" spans="1:20">
      <c r="A4" s="35"/>
      <c r="B4" s="35"/>
      <c r="C4" s="35"/>
      <c r="D4" s="36"/>
      <c r="E4" s="35"/>
      <c r="F4" s="36"/>
      <c r="G4" s="35"/>
      <c r="H4" s="35"/>
      <c r="I4" s="35"/>
      <c r="J4" s="35"/>
      <c r="K4" s="35"/>
      <c r="L4" s="35"/>
      <c r="M4" s="36"/>
      <c r="N4" s="36"/>
      <c r="O4" s="37"/>
      <c r="P4" s="36"/>
      <c r="Q4" s="37"/>
      <c r="R4" s="37"/>
      <c r="S4" s="37"/>
      <c r="T4" s="38"/>
    </row>
    <row r="5" spans="1:20">
      <c r="A5" s="35"/>
      <c r="B5" s="35"/>
      <c r="C5" s="35"/>
      <c r="D5" s="36"/>
      <c r="E5" s="35"/>
      <c r="F5" s="36"/>
      <c r="G5" s="35"/>
      <c r="H5" s="35"/>
      <c r="I5" s="35"/>
      <c r="J5" s="35"/>
      <c r="K5" s="35"/>
      <c r="L5" s="35"/>
      <c r="M5" s="36"/>
      <c r="N5" s="36"/>
      <c r="O5" s="37"/>
      <c r="P5" s="36"/>
      <c r="Q5" s="37"/>
      <c r="R5" s="37"/>
      <c r="S5" s="37"/>
      <c r="T5" s="38"/>
    </row>
    <row r="6" spans="1:20">
      <c r="A6" s="5">
        <v>4</v>
      </c>
      <c r="B6" s="5">
        <v>5</v>
      </c>
      <c r="C6" s="5">
        <v>6</v>
      </c>
      <c r="D6" s="5">
        <v>7</v>
      </c>
      <c r="E6" s="5">
        <v>8</v>
      </c>
      <c r="F6" s="5">
        <v>9</v>
      </c>
      <c r="G6" s="5">
        <v>10</v>
      </c>
      <c r="H6" s="5">
        <v>11</v>
      </c>
      <c r="I6" s="5">
        <v>12</v>
      </c>
      <c r="J6" s="35">
        <v>13</v>
      </c>
      <c r="K6" s="35"/>
      <c r="L6" s="35"/>
      <c r="M6" s="5">
        <v>14</v>
      </c>
      <c r="N6" s="5">
        <v>15</v>
      </c>
      <c r="O6" s="6">
        <v>16</v>
      </c>
      <c r="P6" s="5">
        <v>17</v>
      </c>
      <c r="Q6" s="6">
        <v>18</v>
      </c>
      <c r="R6" s="6">
        <v>19</v>
      </c>
      <c r="S6" s="6">
        <v>20</v>
      </c>
      <c r="T6" s="5">
        <v>21</v>
      </c>
    </row>
    <row r="7" spans="1:20">
      <c r="A7" s="10"/>
      <c r="B7" s="10"/>
      <c r="C7" s="11"/>
      <c r="D7" s="12"/>
      <c r="E7" s="12"/>
      <c r="F7" s="13"/>
      <c r="G7" s="10"/>
      <c r="H7" s="13"/>
      <c r="I7" s="14"/>
      <c r="J7" s="18"/>
      <c r="K7" s="18"/>
      <c r="L7" s="18"/>
      <c r="M7" s="13"/>
      <c r="N7" s="16"/>
      <c r="O7" s="16"/>
      <c r="P7" s="17"/>
      <c r="Q7" s="18"/>
      <c r="R7" s="18"/>
      <c r="S7" s="18"/>
      <c r="T7" s="19"/>
    </row>
    <row r="8" spans="1:20">
      <c r="A8" s="23"/>
      <c r="B8" s="23"/>
      <c r="C8" s="11"/>
      <c r="D8" s="12"/>
      <c r="E8" s="12"/>
      <c r="F8" s="26"/>
      <c r="G8" s="23"/>
      <c r="H8" s="26"/>
      <c r="I8" s="14"/>
      <c r="J8" s="18"/>
      <c r="K8" s="18"/>
      <c r="L8" s="18"/>
      <c r="M8" s="13"/>
      <c r="N8" s="16"/>
      <c r="O8" s="27"/>
      <c r="P8" s="17"/>
      <c r="Q8" s="18"/>
      <c r="R8" s="28"/>
      <c r="S8" s="28"/>
      <c r="T8" s="29"/>
    </row>
    <row r="9" spans="1:20">
      <c r="A9" s="23"/>
      <c r="B9" s="23"/>
      <c r="C9" s="11"/>
      <c r="D9" s="12"/>
      <c r="E9" s="12"/>
      <c r="F9" s="26"/>
      <c r="G9" s="23"/>
      <c r="H9" s="26"/>
      <c r="I9" s="14"/>
      <c r="J9" s="18"/>
      <c r="K9" s="18"/>
      <c r="L9" s="18"/>
      <c r="M9" s="13"/>
      <c r="N9" s="16"/>
      <c r="O9" s="27"/>
      <c r="P9" s="17"/>
      <c r="Q9" s="18"/>
      <c r="R9" s="28"/>
      <c r="S9" s="28"/>
      <c r="T9" s="29"/>
    </row>
    <row r="10" spans="1:20">
      <c r="A10" s="23"/>
      <c r="B10" s="23"/>
      <c r="C10" s="11"/>
      <c r="D10" s="12"/>
      <c r="E10" s="12"/>
      <c r="F10" s="26"/>
      <c r="G10" s="10"/>
      <c r="H10" s="13"/>
      <c r="I10" s="14"/>
      <c r="J10" s="18"/>
      <c r="K10" s="18"/>
      <c r="L10" s="18"/>
      <c r="M10" s="13"/>
      <c r="N10" s="16"/>
      <c r="O10" s="16"/>
      <c r="P10" s="17"/>
      <c r="Q10" s="18"/>
      <c r="R10" s="18"/>
      <c r="S10" s="18"/>
      <c r="T10" s="19"/>
    </row>
    <row r="11" spans="1:20">
      <c r="A11" s="23"/>
      <c r="B11" s="23"/>
      <c r="C11" s="11"/>
      <c r="D11" s="12"/>
      <c r="E11" s="12"/>
      <c r="F11" s="26"/>
      <c r="G11" s="23"/>
      <c r="H11" s="26"/>
      <c r="I11" s="13"/>
      <c r="J11" s="18"/>
      <c r="K11" s="18"/>
      <c r="L11" s="18"/>
      <c r="M11" s="13"/>
      <c r="N11" s="16"/>
      <c r="O11" s="27"/>
      <c r="P11" s="30"/>
      <c r="Q11" s="18"/>
      <c r="R11" s="28"/>
      <c r="S11" s="28"/>
      <c r="T11" s="29"/>
    </row>
    <row r="12" spans="1:20">
      <c r="A12" s="23"/>
      <c r="B12" s="23"/>
      <c r="C12" s="11"/>
      <c r="D12" s="12"/>
      <c r="E12" s="12"/>
      <c r="F12" s="26"/>
      <c r="G12" s="23"/>
      <c r="H12" s="26"/>
      <c r="I12" s="13"/>
      <c r="J12" s="18"/>
      <c r="K12" s="18"/>
      <c r="L12" s="18"/>
      <c r="M12" s="13"/>
      <c r="N12" s="16"/>
      <c r="O12" s="27"/>
      <c r="P12" s="30"/>
      <c r="Q12" s="18"/>
      <c r="R12" s="28"/>
      <c r="S12" s="28"/>
      <c r="T12" s="29"/>
    </row>
  </sheetData>
  <mergeCells count="22">
    <mergeCell ref="F1:F5"/>
    <mergeCell ref="A1:A5"/>
    <mergeCell ref="B1:B5"/>
    <mergeCell ref="C1:C5"/>
    <mergeCell ref="D1:D5"/>
    <mergeCell ref="E1:E5"/>
    <mergeCell ref="S1:S5"/>
    <mergeCell ref="T1:T5"/>
    <mergeCell ref="G1:G5"/>
    <mergeCell ref="H1:H5"/>
    <mergeCell ref="I1:I5"/>
    <mergeCell ref="J1:L2"/>
    <mergeCell ref="M1:M5"/>
    <mergeCell ref="N1:N5"/>
    <mergeCell ref="J3:J5"/>
    <mergeCell ref="K3:K5"/>
    <mergeCell ref="L3:L5"/>
    <mergeCell ref="J6:L6"/>
    <mergeCell ref="O1:O5"/>
    <mergeCell ref="P1:P5"/>
    <mergeCell ref="Q1:Q5"/>
    <mergeCell ref="R1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01.04</vt:lpstr>
      <vt:lpstr>02.04</vt:lpstr>
      <vt:lpstr>В15</vt:lpstr>
      <vt:lpstr>В25</vt:lpstr>
      <vt:lpstr>М75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</cp:lastModifiedBy>
  <cp:lastPrinted>2015-03-04T20:03:26Z</cp:lastPrinted>
  <dcterms:created xsi:type="dcterms:W3CDTF">2015-02-25T09:18:00Z</dcterms:created>
  <dcterms:modified xsi:type="dcterms:W3CDTF">2015-03-05T04:21:40Z</dcterms:modified>
</cp:coreProperties>
</file>