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360" windowWidth="18735" windowHeight="10680" activeTab="1"/>
  </bookViews>
  <sheets>
    <sheet name="ОПР" sheetId="1" r:id="rId1"/>
    <sheet name="Отчет" sheetId="2" r:id="rId2"/>
  </sheets>
  <calcPr calcId="124519"/>
</workbook>
</file>

<file path=xl/calcChain.xml><?xml version="1.0" encoding="utf-8"?>
<calcChain xmlns="http://schemas.openxmlformats.org/spreadsheetml/2006/main">
  <c r="A131" i="2"/>
  <c r="A132"/>
  <c r="A133"/>
  <c r="A134"/>
  <c r="A138"/>
  <c r="A139"/>
  <c r="A140"/>
  <c r="A141"/>
  <c r="A145"/>
  <c r="A146"/>
  <c r="A147"/>
  <c r="A148"/>
  <c r="A54"/>
  <c r="A55"/>
  <c r="A56"/>
  <c r="A57"/>
  <c r="A61"/>
  <c r="A62"/>
  <c r="A63"/>
  <c r="A64"/>
  <c r="A68"/>
  <c r="A69"/>
  <c r="A70"/>
  <c r="A71"/>
  <c r="A75"/>
  <c r="A76"/>
  <c r="A77"/>
  <c r="A78"/>
  <c r="A82"/>
  <c r="A83"/>
  <c r="A84"/>
  <c r="A85"/>
  <c r="A89"/>
  <c r="A90"/>
  <c r="A91"/>
  <c r="A92"/>
  <c r="A96"/>
  <c r="A97"/>
  <c r="A98"/>
  <c r="A99"/>
  <c r="A103"/>
  <c r="A104"/>
  <c r="A105"/>
  <c r="A106"/>
  <c r="A110"/>
  <c r="A111"/>
  <c r="A112"/>
  <c r="A113"/>
  <c r="A117"/>
  <c r="A118"/>
  <c r="A119"/>
  <c r="A120"/>
  <c r="A124"/>
  <c r="A125"/>
  <c r="A126"/>
  <c r="A127"/>
  <c r="A48"/>
  <c r="A49"/>
  <c r="A50"/>
  <c r="A47"/>
  <c r="G80" i="1"/>
  <c r="L80"/>
  <c r="M80"/>
  <c r="N80"/>
  <c r="O80"/>
  <c r="P80"/>
  <c r="Q80"/>
  <c r="R80"/>
  <c r="S80"/>
  <c r="T80"/>
  <c r="U80"/>
  <c r="G81"/>
  <c r="L81"/>
  <c r="M81"/>
  <c r="N81"/>
  <c r="O81"/>
  <c r="P81"/>
  <c r="Q81"/>
  <c r="R81"/>
  <c r="S81"/>
  <c r="T81"/>
  <c r="U81"/>
  <c r="G82"/>
  <c r="L82"/>
  <c r="M82"/>
  <c r="N82"/>
  <c r="O82"/>
  <c r="P82"/>
  <c r="Q82"/>
  <c r="R82"/>
  <c r="S82"/>
  <c r="T82"/>
  <c r="U82"/>
  <c r="G83"/>
  <c r="L83"/>
  <c r="M83"/>
  <c r="N83"/>
  <c r="O83"/>
  <c r="P83"/>
  <c r="Q83"/>
  <c r="R83"/>
  <c r="S83"/>
  <c r="T83"/>
  <c r="U83"/>
  <c r="G84"/>
  <c r="L84"/>
  <c r="M84"/>
  <c r="N84"/>
  <c r="O84"/>
  <c r="P84"/>
  <c r="Q84"/>
  <c r="R84"/>
  <c r="S84"/>
  <c r="T84"/>
  <c r="U84"/>
  <c r="G85"/>
  <c r="L85"/>
  <c r="M85"/>
  <c r="N85"/>
  <c r="O85"/>
  <c r="P85"/>
  <c r="Q85"/>
  <c r="R85"/>
  <c r="S85"/>
  <c r="T85"/>
  <c r="U85"/>
  <c r="G86"/>
  <c r="L86"/>
  <c r="M86"/>
  <c r="N86"/>
  <c r="O86"/>
  <c r="P86"/>
  <c r="Q86"/>
  <c r="R86"/>
  <c r="S86"/>
  <c r="T86"/>
  <c r="U86"/>
  <c r="G87"/>
  <c r="L87"/>
  <c r="M87"/>
  <c r="N87"/>
  <c r="O87"/>
  <c r="P87"/>
  <c r="Q87"/>
  <c r="R87"/>
  <c r="S87"/>
  <c r="T87"/>
  <c r="U87"/>
  <c r="G88"/>
  <c r="L88"/>
  <c r="M88"/>
  <c r="N88"/>
  <c r="O88"/>
  <c r="P88"/>
  <c r="Q88"/>
  <c r="R88"/>
  <c r="S88"/>
  <c r="T88"/>
  <c r="U88"/>
  <c r="G89"/>
  <c r="L89"/>
  <c r="M89"/>
  <c r="N89"/>
  <c r="O89"/>
  <c r="P89"/>
  <c r="Q89"/>
  <c r="R89"/>
  <c r="S89"/>
  <c r="T89"/>
  <c r="U89"/>
  <c r="G90"/>
  <c r="L90"/>
  <c r="M90"/>
  <c r="N90"/>
  <c r="O90"/>
  <c r="P90"/>
  <c r="Q90"/>
  <c r="R90"/>
  <c r="S90"/>
  <c r="T90"/>
  <c r="U90"/>
  <c r="G91"/>
  <c r="L91"/>
  <c r="M91"/>
  <c r="N91"/>
  <c r="O91"/>
  <c r="P91"/>
  <c r="Q91"/>
  <c r="R91"/>
  <c r="S91"/>
  <c r="T91"/>
  <c r="U91"/>
  <c r="G92"/>
  <c r="L92"/>
  <c r="M92"/>
  <c r="N92"/>
  <c r="O92"/>
  <c r="P92"/>
  <c r="Q92"/>
  <c r="R92"/>
  <c r="S92"/>
  <c r="T92"/>
  <c r="U92"/>
  <c r="G93"/>
  <c r="L93"/>
  <c r="M93"/>
  <c r="N93"/>
  <c r="O93"/>
  <c r="P93"/>
  <c r="Q93"/>
  <c r="R93"/>
  <c r="S93"/>
  <c r="T93"/>
  <c r="U93"/>
  <c r="G94"/>
  <c r="L94"/>
  <c r="M94"/>
  <c r="N94"/>
  <c r="O94"/>
  <c r="P94"/>
  <c r="Q94"/>
  <c r="R94"/>
  <c r="S94"/>
  <c r="T94"/>
  <c r="U94"/>
  <c r="G95"/>
  <c r="L95"/>
  <c r="M95"/>
  <c r="N95"/>
  <c r="O95"/>
  <c r="P95"/>
  <c r="Q95"/>
  <c r="R95"/>
  <c r="S95"/>
  <c r="T95"/>
  <c r="U95"/>
  <c r="G96"/>
  <c r="L96"/>
  <c r="M96"/>
  <c r="N96"/>
  <c r="O96"/>
  <c r="P96"/>
  <c r="Q96"/>
  <c r="R96"/>
  <c r="S96"/>
  <c r="T96"/>
  <c r="U96"/>
  <c r="G97"/>
  <c r="L97"/>
  <c r="M97"/>
  <c r="N97"/>
  <c r="O97"/>
  <c r="P97"/>
  <c r="Q97"/>
  <c r="R97"/>
  <c r="S97"/>
  <c r="T97"/>
  <c r="U97"/>
  <c r="G98"/>
  <c r="L98"/>
  <c r="M98"/>
  <c r="N98"/>
  <c r="O98"/>
  <c r="P98"/>
  <c r="Q98"/>
  <c r="R98"/>
  <c r="S98"/>
  <c r="T98"/>
  <c r="U98"/>
  <c r="A62"/>
  <c r="A81" s="1"/>
  <c r="A63"/>
  <c r="A82" s="1"/>
  <c r="A64"/>
  <c r="A83" s="1"/>
  <c r="A65"/>
  <c r="A84" s="1"/>
  <c r="A66"/>
  <c r="A85" s="1"/>
  <c r="A67"/>
  <c r="A86" s="1"/>
  <c r="A68"/>
  <c r="A87" s="1"/>
  <c r="A69"/>
  <c r="A88" s="1"/>
  <c r="A70"/>
  <c r="A89" s="1"/>
  <c r="A71"/>
  <c r="A90" s="1"/>
  <c r="A72"/>
  <c r="A91" s="1"/>
  <c r="A73"/>
  <c r="A92" s="1"/>
  <c r="A74"/>
  <c r="A93" s="1"/>
  <c r="A75"/>
  <c r="A94" s="1"/>
  <c r="A76"/>
  <c r="A95" s="1"/>
  <c r="A77"/>
  <c r="A96" s="1"/>
  <c r="A78"/>
  <c r="A97" s="1"/>
  <c r="A79"/>
  <c r="A98" s="1"/>
  <c r="A61"/>
  <c r="A80" s="1"/>
  <c r="X80" l="1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4"/>
  <c r="L5"/>
  <c r="M5"/>
  <c r="N5"/>
  <c r="O5"/>
  <c r="L6"/>
  <c r="M6"/>
  <c r="N6"/>
  <c r="O6"/>
  <c r="L7"/>
  <c r="M7"/>
  <c r="N7"/>
  <c r="O7"/>
  <c r="L8"/>
  <c r="M8"/>
  <c r="N8"/>
  <c r="O8"/>
  <c r="L9"/>
  <c r="M9"/>
  <c r="N9"/>
  <c r="O9"/>
  <c r="L10"/>
  <c r="M10"/>
  <c r="N10"/>
  <c r="O10"/>
  <c r="L11"/>
  <c r="M11"/>
  <c r="N11"/>
  <c r="O11"/>
  <c r="L12"/>
  <c r="M12"/>
  <c r="N12"/>
  <c r="O12"/>
  <c r="L13"/>
  <c r="M13"/>
  <c r="N13"/>
  <c r="O13"/>
  <c r="L14"/>
  <c r="M14"/>
  <c r="N14"/>
  <c r="O14"/>
  <c r="L15"/>
  <c r="M15"/>
  <c r="N15"/>
  <c r="O15"/>
  <c r="L16"/>
  <c r="M16"/>
  <c r="N16"/>
  <c r="O16"/>
  <c r="L17"/>
  <c r="M17"/>
  <c r="N17"/>
  <c r="O17"/>
  <c r="L18"/>
  <c r="M18"/>
  <c r="N18"/>
  <c r="O18"/>
  <c r="L19"/>
  <c r="M19"/>
  <c r="N19"/>
  <c r="O19"/>
  <c r="L20"/>
  <c r="M20"/>
  <c r="N20"/>
  <c r="O20"/>
  <c r="L21"/>
  <c r="M21"/>
  <c r="N21"/>
  <c r="O21"/>
  <c r="L22"/>
  <c r="M22"/>
  <c r="N22"/>
  <c r="O22"/>
  <c r="L23"/>
  <c r="M23"/>
  <c r="N23"/>
  <c r="O23"/>
  <c r="L24"/>
  <c r="M24"/>
  <c r="N24"/>
  <c r="O24"/>
  <c r="L25"/>
  <c r="M25"/>
  <c r="N25"/>
  <c r="O25"/>
  <c r="L26"/>
  <c r="M26"/>
  <c r="N26"/>
  <c r="O26"/>
  <c r="L27"/>
  <c r="M27"/>
  <c r="N27"/>
  <c r="O27"/>
  <c r="L28"/>
  <c r="M28"/>
  <c r="N28"/>
  <c r="O28"/>
  <c r="L29"/>
  <c r="M29"/>
  <c r="N29"/>
  <c r="O29"/>
  <c r="L30"/>
  <c r="M30"/>
  <c r="N30"/>
  <c r="O30"/>
  <c r="L31"/>
  <c r="M31"/>
  <c r="N31"/>
  <c r="O31"/>
  <c r="L32"/>
  <c r="M32"/>
  <c r="N32"/>
  <c r="O32"/>
  <c r="L33"/>
  <c r="M33"/>
  <c r="N33"/>
  <c r="O33"/>
  <c r="L34"/>
  <c r="M34"/>
  <c r="N34"/>
  <c r="O34"/>
  <c r="L35"/>
  <c r="M35"/>
  <c r="N35"/>
  <c r="O35"/>
  <c r="L36"/>
  <c r="M36"/>
  <c r="N36"/>
  <c r="O36"/>
  <c r="L37"/>
  <c r="M37"/>
  <c r="N37"/>
  <c r="O37"/>
  <c r="L38"/>
  <c r="M38"/>
  <c r="N38"/>
  <c r="O38"/>
  <c r="L39"/>
  <c r="M39"/>
  <c r="N39"/>
  <c r="O39"/>
  <c r="L40"/>
  <c r="M40"/>
  <c r="N40"/>
  <c r="O40"/>
  <c r="L41"/>
  <c r="M41"/>
  <c r="N41"/>
  <c r="O41"/>
  <c r="L42"/>
  <c r="M42"/>
  <c r="N42"/>
  <c r="O42"/>
  <c r="L43"/>
  <c r="M43"/>
  <c r="N43"/>
  <c r="O43"/>
  <c r="L44"/>
  <c r="M44"/>
  <c r="N44"/>
  <c r="O44"/>
  <c r="L45"/>
  <c r="M45"/>
  <c r="N45"/>
  <c r="O45"/>
  <c r="L46"/>
  <c r="M46"/>
  <c r="N46"/>
  <c r="O46"/>
  <c r="L47"/>
  <c r="M47"/>
  <c r="N47"/>
  <c r="O47"/>
  <c r="L48"/>
  <c r="M48"/>
  <c r="N48"/>
  <c r="O48"/>
  <c r="L49"/>
  <c r="M49"/>
  <c r="N49"/>
  <c r="O49"/>
  <c r="L50"/>
  <c r="M50"/>
  <c r="N50"/>
  <c r="O50"/>
  <c r="L51"/>
  <c r="M51"/>
  <c r="N51"/>
  <c r="O51"/>
  <c r="L52"/>
  <c r="M52"/>
  <c r="N52"/>
  <c r="O52"/>
  <c r="L53"/>
  <c r="M53"/>
  <c r="N53"/>
  <c r="O53"/>
  <c r="L54"/>
  <c r="M54"/>
  <c r="N54"/>
  <c r="O54"/>
  <c r="L55"/>
  <c r="M55"/>
  <c r="N55"/>
  <c r="O55"/>
  <c r="L56"/>
  <c r="M56"/>
  <c r="N56"/>
  <c r="O56"/>
  <c r="L57"/>
  <c r="M57"/>
  <c r="N57"/>
  <c r="O57"/>
  <c r="L58"/>
  <c r="M58"/>
  <c r="N58"/>
  <c r="O58"/>
  <c r="L59"/>
  <c r="M59"/>
  <c r="N59"/>
  <c r="O59"/>
  <c r="L60"/>
  <c r="M60"/>
  <c r="N60"/>
  <c r="O60"/>
  <c r="L61"/>
  <c r="M61"/>
  <c r="N61"/>
  <c r="O61"/>
  <c r="L62"/>
  <c r="M62"/>
  <c r="N62"/>
  <c r="O62"/>
  <c r="L63"/>
  <c r="M63"/>
  <c r="N63"/>
  <c r="O63"/>
  <c r="L64"/>
  <c r="M64"/>
  <c r="N64"/>
  <c r="O64"/>
  <c r="L65"/>
  <c r="M65"/>
  <c r="N65"/>
  <c r="O65"/>
  <c r="L66"/>
  <c r="M66"/>
  <c r="N66"/>
  <c r="O66"/>
  <c r="L67"/>
  <c r="M67"/>
  <c r="N67"/>
  <c r="O67"/>
  <c r="L68"/>
  <c r="M68"/>
  <c r="N68"/>
  <c r="O68"/>
  <c r="L69"/>
  <c r="M69"/>
  <c r="N69"/>
  <c r="O69"/>
  <c r="L70"/>
  <c r="M70"/>
  <c r="N70"/>
  <c r="O70"/>
  <c r="L71"/>
  <c r="M71"/>
  <c r="N71"/>
  <c r="O71"/>
  <c r="L72"/>
  <c r="M72"/>
  <c r="N72"/>
  <c r="O72"/>
  <c r="L73"/>
  <c r="M73"/>
  <c r="N73"/>
  <c r="O73"/>
  <c r="L74"/>
  <c r="M74"/>
  <c r="N74"/>
  <c r="O74"/>
  <c r="L75"/>
  <c r="M75"/>
  <c r="N75"/>
  <c r="O75"/>
  <c r="L76"/>
  <c r="M76"/>
  <c r="N76"/>
  <c r="O76"/>
  <c r="L77"/>
  <c r="M77"/>
  <c r="N77"/>
  <c r="O77"/>
  <c r="L78"/>
  <c r="M78"/>
  <c r="N78"/>
  <c r="O78"/>
  <c r="L79"/>
  <c r="M79"/>
  <c r="N79"/>
  <c r="O79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M4"/>
  <c r="N4"/>
  <c r="O4"/>
  <c r="L4"/>
  <c r="P4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4"/>
  <c r="Q5"/>
  <c r="R5"/>
  <c r="S5"/>
  <c r="T5"/>
  <c r="Q6"/>
  <c r="R6"/>
  <c r="S6"/>
  <c r="T6"/>
  <c r="Q7"/>
  <c r="R7"/>
  <c r="S7"/>
  <c r="T7"/>
  <c r="Q8"/>
  <c r="R8"/>
  <c r="S8"/>
  <c r="T8"/>
  <c r="Q9"/>
  <c r="R9"/>
  <c r="S9"/>
  <c r="T9"/>
  <c r="Q10"/>
  <c r="R10"/>
  <c r="S10"/>
  <c r="T10"/>
  <c r="Q11"/>
  <c r="R11"/>
  <c r="S11"/>
  <c r="T11"/>
  <c r="Q12"/>
  <c r="R12"/>
  <c r="S12"/>
  <c r="T12"/>
  <c r="Q13"/>
  <c r="R13"/>
  <c r="S13"/>
  <c r="T13"/>
  <c r="Q14"/>
  <c r="R14"/>
  <c r="S14"/>
  <c r="T14"/>
  <c r="Q15"/>
  <c r="R15"/>
  <c r="S15"/>
  <c r="T15"/>
  <c r="Q16"/>
  <c r="R16"/>
  <c r="S16"/>
  <c r="T16"/>
  <c r="Q17"/>
  <c r="R17"/>
  <c r="S17"/>
  <c r="T17"/>
  <c r="Q18"/>
  <c r="R18"/>
  <c r="S18"/>
  <c r="T18"/>
  <c r="Q19"/>
  <c r="R19"/>
  <c r="S19"/>
  <c r="T19"/>
  <c r="Q20"/>
  <c r="R20"/>
  <c r="S20"/>
  <c r="T20"/>
  <c r="Q21"/>
  <c r="R21"/>
  <c r="S21"/>
  <c r="T21"/>
  <c r="Q22"/>
  <c r="R22"/>
  <c r="S22"/>
  <c r="T22"/>
  <c r="Q23"/>
  <c r="R23"/>
  <c r="S23"/>
  <c r="T23"/>
  <c r="Q24"/>
  <c r="R24"/>
  <c r="S24"/>
  <c r="T24"/>
  <c r="Q25"/>
  <c r="R25"/>
  <c r="S25"/>
  <c r="T25"/>
  <c r="Q26"/>
  <c r="R26"/>
  <c r="S26"/>
  <c r="T26"/>
  <c r="Q27"/>
  <c r="R27"/>
  <c r="S27"/>
  <c r="T27"/>
  <c r="Q28"/>
  <c r="R28"/>
  <c r="S28"/>
  <c r="T28"/>
  <c r="Q29"/>
  <c r="R29"/>
  <c r="S29"/>
  <c r="T29"/>
  <c r="Q30"/>
  <c r="R30"/>
  <c r="S30"/>
  <c r="T30"/>
  <c r="Q31"/>
  <c r="R31"/>
  <c r="S31"/>
  <c r="T31"/>
  <c r="Q32"/>
  <c r="R32"/>
  <c r="S32"/>
  <c r="T32"/>
  <c r="Q33"/>
  <c r="R33"/>
  <c r="S33"/>
  <c r="T33"/>
  <c r="Q34"/>
  <c r="R34"/>
  <c r="S34"/>
  <c r="T34"/>
  <c r="Q35"/>
  <c r="R35"/>
  <c r="S35"/>
  <c r="T35"/>
  <c r="Q36"/>
  <c r="R36"/>
  <c r="S36"/>
  <c r="T36"/>
  <c r="Q37"/>
  <c r="R37"/>
  <c r="S37"/>
  <c r="T37"/>
  <c r="Q38"/>
  <c r="R38"/>
  <c r="S38"/>
  <c r="T38"/>
  <c r="Q39"/>
  <c r="R39"/>
  <c r="S39"/>
  <c r="T39"/>
  <c r="Q40"/>
  <c r="R40"/>
  <c r="S40"/>
  <c r="T40"/>
  <c r="Q41"/>
  <c r="R41"/>
  <c r="S41"/>
  <c r="T41"/>
  <c r="Q42"/>
  <c r="R42"/>
  <c r="S42"/>
  <c r="T42"/>
  <c r="Q43"/>
  <c r="R43"/>
  <c r="S43"/>
  <c r="T43"/>
  <c r="Q44"/>
  <c r="R44"/>
  <c r="S44"/>
  <c r="T44"/>
  <c r="Q45"/>
  <c r="R45"/>
  <c r="S45"/>
  <c r="T45"/>
  <c r="Q46"/>
  <c r="R46"/>
  <c r="S46"/>
  <c r="T46"/>
  <c r="Q47"/>
  <c r="R47"/>
  <c r="S47"/>
  <c r="T47"/>
  <c r="Q48"/>
  <c r="R48"/>
  <c r="S48"/>
  <c r="T48"/>
  <c r="Q49"/>
  <c r="R49"/>
  <c r="S49"/>
  <c r="T49"/>
  <c r="Q50"/>
  <c r="R50"/>
  <c r="S50"/>
  <c r="T50"/>
  <c r="Q51"/>
  <c r="R51"/>
  <c r="S51"/>
  <c r="T51"/>
  <c r="Q52"/>
  <c r="R52"/>
  <c r="S52"/>
  <c r="T52"/>
  <c r="Q53"/>
  <c r="R53"/>
  <c r="S53"/>
  <c r="T53"/>
  <c r="Q54"/>
  <c r="R54"/>
  <c r="S54"/>
  <c r="T54"/>
  <c r="Q55"/>
  <c r="R55"/>
  <c r="S55"/>
  <c r="T55"/>
  <c r="Q56"/>
  <c r="R56"/>
  <c r="S56"/>
  <c r="T56"/>
  <c r="Q57"/>
  <c r="R57"/>
  <c r="S57"/>
  <c r="T57"/>
  <c r="Q58"/>
  <c r="R58"/>
  <c r="S58"/>
  <c r="T58"/>
  <c r="Q59"/>
  <c r="R59"/>
  <c r="S59"/>
  <c r="T59"/>
  <c r="Q60"/>
  <c r="R60"/>
  <c r="S60"/>
  <c r="T60"/>
  <c r="Q61"/>
  <c r="R61"/>
  <c r="S61"/>
  <c r="T61"/>
  <c r="Q62"/>
  <c r="R62"/>
  <c r="S62"/>
  <c r="T62"/>
  <c r="Q63"/>
  <c r="R63"/>
  <c r="S63"/>
  <c r="T63"/>
  <c r="Q64"/>
  <c r="R64"/>
  <c r="S64"/>
  <c r="T64"/>
  <c r="Q65"/>
  <c r="R65"/>
  <c r="S65"/>
  <c r="T65"/>
  <c r="Q66"/>
  <c r="R66"/>
  <c r="S66"/>
  <c r="T66"/>
  <c r="Q67"/>
  <c r="R67"/>
  <c r="S67"/>
  <c r="T67"/>
  <c r="Q68"/>
  <c r="R68"/>
  <c r="S68"/>
  <c r="T68"/>
  <c r="Q69"/>
  <c r="R69"/>
  <c r="S69"/>
  <c r="T69"/>
  <c r="Q70"/>
  <c r="R70"/>
  <c r="S70"/>
  <c r="T70"/>
  <c r="Q71"/>
  <c r="R71"/>
  <c r="S71"/>
  <c r="T71"/>
  <c r="Q72"/>
  <c r="R72"/>
  <c r="S72"/>
  <c r="T72"/>
  <c r="Q73"/>
  <c r="R73"/>
  <c r="S73"/>
  <c r="T73"/>
  <c r="Q74"/>
  <c r="R74"/>
  <c r="S74"/>
  <c r="T74"/>
  <c r="Q75"/>
  <c r="R75"/>
  <c r="S75"/>
  <c r="T75"/>
  <c r="Q76"/>
  <c r="R76"/>
  <c r="S76"/>
  <c r="T76"/>
  <c r="Q77"/>
  <c r="R77"/>
  <c r="S77"/>
  <c r="T77"/>
  <c r="Q78"/>
  <c r="R78"/>
  <c r="S78"/>
  <c r="T78"/>
  <c r="Q79"/>
  <c r="R79"/>
  <c r="S79"/>
  <c r="T79"/>
  <c r="R4"/>
  <c r="S4"/>
  <c r="T4"/>
  <c r="Q4"/>
  <c r="U4" s="1"/>
  <c r="K131" i="2" l="1"/>
  <c r="L131"/>
  <c r="K132"/>
  <c r="L132"/>
  <c r="K133"/>
  <c r="L133"/>
  <c r="K134"/>
  <c r="L134"/>
  <c r="K138"/>
  <c r="L138"/>
  <c r="K139"/>
  <c r="L139"/>
  <c r="K140"/>
  <c r="L140"/>
  <c r="K141"/>
  <c r="L141"/>
  <c r="K145"/>
  <c r="L145"/>
  <c r="K146"/>
  <c r="L146"/>
  <c r="K147"/>
  <c r="L147"/>
  <c r="K148"/>
  <c r="L148"/>
  <c r="K54"/>
  <c r="L54"/>
  <c r="K55"/>
  <c r="L55"/>
  <c r="K56"/>
  <c r="L56"/>
  <c r="K57"/>
  <c r="L57"/>
  <c r="K61"/>
  <c r="L61"/>
  <c r="K62"/>
  <c r="L62"/>
  <c r="K63"/>
  <c r="L63"/>
  <c r="K64"/>
  <c r="L64"/>
  <c r="K68"/>
  <c r="L68"/>
  <c r="K69"/>
  <c r="L69"/>
  <c r="K70"/>
  <c r="L70"/>
  <c r="K71"/>
  <c r="L71"/>
  <c r="K75"/>
  <c r="L75"/>
  <c r="K76"/>
  <c r="L76"/>
  <c r="K77"/>
  <c r="L77"/>
  <c r="K78"/>
  <c r="L78"/>
  <c r="K82"/>
  <c r="L82"/>
  <c r="K83"/>
  <c r="L83"/>
  <c r="K84"/>
  <c r="L84"/>
  <c r="K85"/>
  <c r="L85"/>
  <c r="K89"/>
  <c r="L89"/>
  <c r="K90"/>
  <c r="L90"/>
  <c r="K91"/>
  <c r="L91"/>
  <c r="K92"/>
  <c r="L92"/>
  <c r="K96"/>
  <c r="L96"/>
  <c r="K97"/>
  <c r="L97"/>
  <c r="K98"/>
  <c r="L98"/>
  <c r="K99"/>
  <c r="L99"/>
  <c r="K103"/>
  <c r="L103"/>
  <c r="K104"/>
  <c r="L104"/>
  <c r="K105"/>
  <c r="L105"/>
  <c r="K106"/>
  <c r="L106"/>
  <c r="K110"/>
  <c r="L110"/>
  <c r="K111"/>
  <c r="L111"/>
  <c r="K112"/>
  <c r="L112"/>
  <c r="K113"/>
  <c r="L113"/>
  <c r="K117"/>
  <c r="L117"/>
  <c r="K118"/>
  <c r="L118"/>
  <c r="K119"/>
  <c r="L119"/>
  <c r="K120"/>
  <c r="L120"/>
  <c r="K124"/>
  <c r="L124"/>
  <c r="K125"/>
  <c r="L125"/>
  <c r="K126"/>
  <c r="L126"/>
  <c r="K127"/>
  <c r="L127"/>
  <c r="U79" i="1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K128" i="2" l="1"/>
  <c r="K121"/>
  <c r="K114"/>
  <c r="K107"/>
  <c r="K100"/>
  <c r="K93"/>
  <c r="K86"/>
  <c r="K79"/>
  <c r="K72"/>
  <c r="K65"/>
  <c r="K58"/>
  <c r="K149"/>
  <c r="K142"/>
  <c r="K135"/>
  <c r="L128"/>
  <c r="L121"/>
  <c r="L114"/>
  <c r="L107"/>
  <c r="L100"/>
  <c r="L93"/>
  <c r="L86"/>
  <c r="L79"/>
  <c r="L72"/>
  <c r="L65"/>
  <c r="L58"/>
  <c r="L149"/>
  <c r="L142"/>
  <c r="L135"/>
  <c r="K50" l="1"/>
  <c r="K49"/>
  <c r="K48"/>
  <c r="K47"/>
  <c r="K51" s="1"/>
  <c r="K43"/>
  <c r="K42"/>
  <c r="K41"/>
  <c r="K40"/>
  <c r="K44" s="1"/>
  <c r="K36"/>
  <c r="K35"/>
  <c r="K34"/>
  <c r="K33"/>
  <c r="K37" s="1"/>
  <c r="K29"/>
  <c r="K28"/>
  <c r="K27"/>
  <c r="K26"/>
  <c r="K30" s="1"/>
  <c r="K15"/>
  <c r="K14"/>
  <c r="K13"/>
  <c r="K22"/>
  <c r="K21"/>
  <c r="K19"/>
  <c r="K20"/>
  <c r="K12" l="1"/>
  <c r="K23"/>
  <c r="K6"/>
  <c r="K7"/>
  <c r="K8"/>
  <c r="K16"/>
  <c r="K9" s="1"/>
  <c r="K5"/>
  <c r="L50" l="1"/>
  <c r="L12"/>
  <c r="L13"/>
  <c r="L14"/>
  <c r="L15"/>
  <c r="L19"/>
  <c r="L20"/>
  <c r="L21"/>
  <c r="L22"/>
  <c r="L26"/>
  <c r="L27"/>
  <c r="L28"/>
  <c r="L29"/>
  <c r="L33"/>
  <c r="L34"/>
  <c r="L35"/>
  <c r="L36"/>
  <c r="L40"/>
  <c r="L41"/>
  <c r="L42"/>
  <c r="L43"/>
  <c r="L47"/>
  <c r="L48"/>
  <c r="L49"/>
  <c r="L5" l="1"/>
  <c r="L16"/>
  <c r="L51"/>
  <c r="L44"/>
  <c r="L37"/>
  <c r="L30"/>
  <c r="L23"/>
  <c r="L8"/>
  <c r="L7"/>
  <c r="L6"/>
  <c r="L9" l="1"/>
</calcChain>
</file>

<file path=xl/sharedStrings.xml><?xml version="1.0" encoding="utf-8"?>
<sst xmlns="http://schemas.openxmlformats.org/spreadsheetml/2006/main" count="192" uniqueCount="40">
  <si>
    <t>Плотности:</t>
  </si>
  <si>
    <t>Цены, руб/литр</t>
  </si>
  <si>
    <t>Дата</t>
  </si>
  <si>
    <t>Всего, л</t>
  </si>
  <si>
    <t>Выручка Всего</t>
  </si>
  <si>
    <t>Всего, тн</t>
  </si>
  <si>
    <t>Объект</t>
  </si>
  <si>
    <t>О-01</t>
  </si>
  <si>
    <t>О-02</t>
  </si>
  <si>
    <t>О-03</t>
  </si>
  <si>
    <t>О-04</t>
  </si>
  <si>
    <t>О-05</t>
  </si>
  <si>
    <t>О-06</t>
  </si>
  <si>
    <t>О-07</t>
  </si>
  <si>
    <t>О-08</t>
  </si>
  <si>
    <t>О-09</t>
  </si>
  <si>
    <t>О-10</t>
  </si>
  <si>
    <t>О-11</t>
  </si>
  <si>
    <t>О-12</t>
  </si>
  <si>
    <t>О-13</t>
  </si>
  <si>
    <t>О-14</t>
  </si>
  <si>
    <t>О-15</t>
  </si>
  <si>
    <t>О-16</t>
  </si>
  <si>
    <t>О-17</t>
  </si>
  <si>
    <t>О-18</t>
  </si>
  <si>
    <t>О-19</t>
  </si>
  <si>
    <t>Продукт1</t>
  </si>
  <si>
    <t>Продукт2</t>
  </si>
  <si>
    <t>Продукт3</t>
  </si>
  <si>
    <t>Продукт4</t>
  </si>
  <si>
    <t>Всего по всем объектам</t>
  </si>
  <si>
    <t>Дата отчета:</t>
  </si>
  <si>
    <t>Период</t>
  </si>
  <si>
    <t>ФАКТ</t>
  </si>
  <si>
    <t>Объект/продукт</t>
  </si>
  <si>
    <t>Вариант с суммесли</t>
  </si>
  <si>
    <t>О-20</t>
  </si>
  <si>
    <t>Объем, литров</t>
  </si>
  <si>
    <t>Объем, тонн</t>
  </si>
  <si>
    <t>Сумма, рублей (справочно)</t>
  </si>
</sst>
</file>

<file path=xl/styles.xml><?xml version="1.0" encoding="utf-8"?>
<styleSheet xmlns="http://schemas.openxmlformats.org/spreadsheetml/2006/main">
  <numFmts count="3">
    <numFmt numFmtId="164" formatCode="#,##0.000"/>
    <numFmt numFmtId="167" formatCode="0.000"/>
    <numFmt numFmtId="168" formatCode="[$-419]mmmm\ yyyy;@"/>
  </numFmts>
  <fonts count="5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4" borderId="0" xfId="0" applyFill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2" fontId="0" fillId="3" borderId="0" xfId="0" applyNumberFormat="1" applyFill="1" applyAlignment="1">
      <alignment horizontal="center"/>
    </xf>
    <xf numFmtId="3" fontId="0" fillId="4" borderId="0" xfId="0" applyNumberFormat="1" applyFill="1"/>
    <xf numFmtId="164" fontId="0" fillId="5" borderId="0" xfId="0" applyNumberFormat="1" applyFill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14" fontId="4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 applyBorder="1"/>
    <xf numFmtId="2" fontId="4" fillId="3" borderId="0" xfId="0" applyNumberFormat="1" applyFont="1" applyFill="1" applyAlignment="1">
      <alignment horizontal="center"/>
    </xf>
    <xf numFmtId="164" fontId="4" fillId="5" borderId="0" xfId="0" applyNumberFormat="1" applyFont="1" applyFill="1"/>
    <xf numFmtId="167" fontId="0" fillId="0" borderId="1" xfId="0" applyNumberFormat="1" applyBorder="1"/>
    <xf numFmtId="167" fontId="0" fillId="0" borderId="0" xfId="0" applyNumberFormat="1" applyBorder="1"/>
    <xf numFmtId="167" fontId="4" fillId="0" borderId="0" xfId="0" applyNumberFormat="1" applyFont="1"/>
    <xf numFmtId="167" fontId="0" fillId="0" borderId="0" xfId="0" applyNumberFormat="1" applyFill="1" applyBorder="1"/>
    <xf numFmtId="16" fontId="0" fillId="0" borderId="0" xfId="0" applyNumberFormat="1"/>
    <xf numFmtId="168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2" fillId="0" borderId="4" xfId="0" applyFont="1" applyBorder="1"/>
    <xf numFmtId="0" fontId="2" fillId="0" borderId="3" xfId="0" applyFont="1" applyBorder="1"/>
    <xf numFmtId="0" fontId="2" fillId="6" borderId="4" xfId="0" applyFont="1" applyFill="1" applyBorder="1"/>
    <xf numFmtId="0" fontId="0" fillId="6" borderId="2" xfId="0" applyFill="1" applyBorder="1"/>
    <xf numFmtId="0" fontId="0" fillId="6" borderId="5" xfId="0" applyFill="1" applyBorder="1"/>
    <xf numFmtId="0" fontId="0" fillId="6" borderId="3" xfId="0" applyFill="1" applyBorder="1"/>
    <xf numFmtId="0" fontId="0" fillId="0" borderId="0" xfId="0" applyAlignment="1">
      <alignment horizontal="right"/>
    </xf>
    <xf numFmtId="0" fontId="2" fillId="0" borderId="3" xfId="0" applyFont="1" applyBorder="1" applyAlignment="1">
      <alignment wrapText="1"/>
    </xf>
    <xf numFmtId="2" fontId="0" fillId="0" borderId="0" xfId="0" applyNumberFormat="1"/>
  </cellXfs>
  <cellStyles count="1">
    <cellStyle name="Обычный" xfId="0" builtinId="0"/>
  </cellStyles>
  <dxfs count="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462644</xdr:colOff>
      <xdr:row>7</xdr:row>
      <xdr:rowOff>190499</xdr:rowOff>
    </xdr:from>
    <xdr:to>
      <xdr:col>16</xdr:col>
      <xdr:colOff>122464</xdr:colOff>
      <xdr:row>17</xdr:row>
      <xdr:rowOff>13606</xdr:rowOff>
    </xdr:to>
    <xdr:sp macro="" textlink="">
      <xdr:nvSpPr>
        <xdr:cNvPr id="2" name="TextBox 1"/>
        <xdr:cNvSpPr txBox="1"/>
      </xdr:nvSpPr>
      <xdr:spPr>
        <a:xfrm>
          <a:off x="3714751" y="1523999"/>
          <a:ext cx="6885213" cy="1728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ru-RU" sz="2000"/>
            <a:t>Это "рабочая</a:t>
          </a:r>
          <a:r>
            <a:rPr lang="ru-RU" sz="2000" baseline="0"/>
            <a:t>" таблица, в которую вносятся ежедневные данные с 2008 года, сейчас порядка 40 000 строк.</a:t>
          </a:r>
        </a:p>
        <a:p>
          <a:pPr algn="ctr"/>
          <a:r>
            <a:rPr lang="ru-RU" sz="2000" baseline="0"/>
            <a:t>Кол-во объектов может меняться до 50. Число продуктов постоянное.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98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12" sqref="S12"/>
    </sheetView>
  </sheetViews>
  <sheetFormatPr defaultRowHeight="15"/>
  <cols>
    <col min="1" max="1" width="10.7109375" bestFit="1" customWidth="1"/>
    <col min="3" max="7" width="9.5703125" customWidth="1"/>
    <col min="8" max="15" width="10" customWidth="1"/>
    <col min="16" max="16" width="14.5703125" bestFit="1" customWidth="1"/>
    <col min="24" max="24" width="13.42578125" bestFit="1" customWidth="1"/>
  </cols>
  <sheetData>
    <row r="1" spans="1:24">
      <c r="A1" s="1"/>
      <c r="B1" s="2"/>
      <c r="H1">
        <v>5</v>
      </c>
      <c r="P1" s="3" t="s">
        <v>0</v>
      </c>
      <c r="Q1" s="4">
        <v>0.74399999999999999</v>
      </c>
      <c r="R1" s="4">
        <v>0.76200000000000001</v>
      </c>
      <c r="S1" s="4">
        <v>0.83899999999999997</v>
      </c>
      <c r="T1" s="4">
        <v>0.83899999999999997</v>
      </c>
    </row>
    <row r="2" spans="1:24">
      <c r="A2" s="1"/>
      <c r="B2" s="2"/>
      <c r="C2" s="5" t="s">
        <v>37</v>
      </c>
      <c r="D2" s="5"/>
      <c r="E2" s="5"/>
      <c r="F2" s="5"/>
      <c r="G2" s="5"/>
      <c r="H2" s="6" t="s">
        <v>1</v>
      </c>
      <c r="I2" s="6"/>
      <c r="J2" s="6"/>
      <c r="K2" s="6"/>
      <c r="L2" s="7" t="s">
        <v>39</v>
      </c>
      <c r="M2" s="7"/>
      <c r="N2" s="7"/>
      <c r="O2" s="7"/>
      <c r="P2" s="7"/>
      <c r="Q2" s="5" t="s">
        <v>38</v>
      </c>
      <c r="R2" s="5"/>
      <c r="S2" s="5"/>
      <c r="T2" s="5"/>
      <c r="U2" s="5"/>
    </row>
    <row r="3" spans="1:24">
      <c r="A3" s="8" t="s">
        <v>2</v>
      </c>
      <c r="B3" s="9" t="s">
        <v>6</v>
      </c>
      <c r="C3" s="9" t="s">
        <v>26</v>
      </c>
      <c r="D3" s="9" t="s">
        <v>27</v>
      </c>
      <c r="E3" s="9" t="s">
        <v>28</v>
      </c>
      <c r="F3" s="9" t="s">
        <v>29</v>
      </c>
      <c r="G3" s="9" t="s">
        <v>3</v>
      </c>
      <c r="H3" s="10" t="s">
        <v>26</v>
      </c>
      <c r="I3" s="10" t="s">
        <v>27</v>
      </c>
      <c r="J3" s="10" t="s">
        <v>28</v>
      </c>
      <c r="K3" s="10" t="s">
        <v>29</v>
      </c>
      <c r="L3" s="11" t="s">
        <v>26</v>
      </c>
      <c r="M3" s="11" t="s">
        <v>27</v>
      </c>
      <c r="N3" s="11" t="s">
        <v>28</v>
      </c>
      <c r="O3" s="11" t="s">
        <v>29</v>
      </c>
      <c r="P3" s="11" t="s">
        <v>4</v>
      </c>
      <c r="Q3" s="9" t="s">
        <v>26</v>
      </c>
      <c r="R3" s="9" t="s">
        <v>27</v>
      </c>
      <c r="S3" s="9" t="s">
        <v>28</v>
      </c>
      <c r="T3" s="9" t="s">
        <v>29</v>
      </c>
      <c r="U3" s="9" t="s">
        <v>5</v>
      </c>
      <c r="X3" s="9" t="s">
        <v>32</v>
      </c>
    </row>
    <row r="4" spans="1:24">
      <c r="A4" s="12">
        <v>42062</v>
      </c>
      <c r="B4" s="13" t="s">
        <v>7</v>
      </c>
      <c r="C4" s="26">
        <v>231.31125000000003</v>
      </c>
      <c r="D4" s="26">
        <v>12.819750000000001</v>
      </c>
      <c r="E4" s="26">
        <v>0</v>
      </c>
      <c r="F4" s="26">
        <v>14.186500000000004</v>
      </c>
      <c r="G4" s="14">
        <f>SUM(C4:F4)</f>
        <v>258.31750000000005</v>
      </c>
      <c r="H4" s="15">
        <v>169.5</v>
      </c>
      <c r="I4" s="15">
        <v>188</v>
      </c>
      <c r="J4" s="15">
        <v>173</v>
      </c>
      <c r="K4" s="15">
        <v>183.5</v>
      </c>
      <c r="L4" s="16">
        <f>+C4*H4</f>
        <v>39207.256875000006</v>
      </c>
      <c r="M4" s="16">
        <f>+D4*I4</f>
        <v>2410.1130000000003</v>
      </c>
      <c r="N4" s="16">
        <f>+E4*J4</f>
        <v>0</v>
      </c>
      <c r="O4" s="16">
        <f>+F4*K4</f>
        <v>2603.2227500000008</v>
      </c>
      <c r="P4" s="16">
        <f>SUM(L4:O4)</f>
        <v>44220.592625000005</v>
      </c>
      <c r="Q4" s="17">
        <f>+C4*Q$1/1000</f>
        <v>0.17209557</v>
      </c>
      <c r="R4" s="17">
        <f>+D4*R$1/1000</f>
        <v>9.7686495000000005E-3</v>
      </c>
      <c r="S4" s="17">
        <f>+E4*S$1/1000</f>
        <v>0</v>
      </c>
      <c r="T4" s="17">
        <f>+F4*T$1/1000</f>
        <v>1.1902473500000003E-2</v>
      </c>
      <c r="U4" s="17">
        <f>SUM(Q4:T4)</f>
        <v>0.19376669300000002</v>
      </c>
      <c r="V4" s="31"/>
      <c r="W4" s="32"/>
      <c r="X4" s="31">
        <f t="shared" ref="X4" si="0">EOMONTH(A4,-1)+1</f>
        <v>42036</v>
      </c>
    </row>
    <row r="5" spans="1:24">
      <c r="A5" s="18">
        <v>42062</v>
      </c>
      <c r="B5" s="19" t="s">
        <v>8</v>
      </c>
      <c r="C5" s="27">
        <v>390.39100000000002</v>
      </c>
      <c r="D5" s="27">
        <v>43.751249999999992</v>
      </c>
      <c r="E5" s="27">
        <v>0</v>
      </c>
      <c r="F5" s="27">
        <v>5.7497500000000006</v>
      </c>
      <c r="G5" s="20">
        <f>SUM(C5:F5)</f>
        <v>439.892</v>
      </c>
      <c r="H5" s="15">
        <v>167.5</v>
      </c>
      <c r="I5" s="15">
        <v>183.5</v>
      </c>
      <c r="J5" s="15">
        <v>180</v>
      </c>
      <c r="K5" s="15">
        <v>185</v>
      </c>
      <c r="L5" s="16">
        <f>+C5*H5</f>
        <v>65390.4925</v>
      </c>
      <c r="M5" s="16">
        <f>+D5*I5</f>
        <v>8028.3543749999981</v>
      </c>
      <c r="N5" s="16">
        <f>+E5*J5</f>
        <v>0</v>
      </c>
      <c r="O5" s="16">
        <f>+F5*K5</f>
        <v>1063.7037500000001</v>
      </c>
      <c r="P5" s="16">
        <f t="shared" ref="P5:P68" si="1">SUM(L5:O5)</f>
        <v>74482.550625000003</v>
      </c>
      <c r="Q5" s="17">
        <f>+C5*Q$1/1000</f>
        <v>0.29045090400000001</v>
      </c>
      <c r="R5" s="17">
        <f>+D5*R$1/1000</f>
        <v>3.3338452499999997E-2</v>
      </c>
      <c r="S5" s="17">
        <f>+E5*S$1/1000</f>
        <v>0</v>
      </c>
      <c r="T5" s="17">
        <f>+F5*T$1/1000</f>
        <v>4.8240402500000007E-3</v>
      </c>
      <c r="U5" s="17">
        <f>SUM(Q5:T5)</f>
        <v>0.32861339675000001</v>
      </c>
      <c r="X5" s="31">
        <f t="shared" ref="X5:X68" si="2">EOMONTH(A5,-1)+1</f>
        <v>42036</v>
      </c>
    </row>
    <row r="6" spans="1:24">
      <c r="A6" s="21">
        <v>42062</v>
      </c>
      <c r="B6" s="22" t="s">
        <v>9</v>
      </c>
      <c r="C6" s="28">
        <v>73.878</v>
      </c>
      <c r="D6" s="28">
        <v>11.698999999999998</v>
      </c>
      <c r="E6" s="28">
        <v>2.9405000000000001</v>
      </c>
      <c r="F6" s="28">
        <v>3.1937500000000001</v>
      </c>
      <c r="G6" s="23">
        <f>SUM(C6:F6)</f>
        <v>91.711249999999993</v>
      </c>
      <c r="H6" s="24">
        <v>167</v>
      </c>
      <c r="I6" s="24">
        <v>183.5</v>
      </c>
      <c r="J6" s="24">
        <v>178</v>
      </c>
      <c r="K6" s="24">
        <v>185</v>
      </c>
      <c r="L6" s="16">
        <f>+C6*H6</f>
        <v>12337.626</v>
      </c>
      <c r="M6" s="16">
        <f>+D6*I6</f>
        <v>2146.7664999999997</v>
      </c>
      <c r="N6" s="16">
        <f>+E6*J6</f>
        <v>523.40899999999999</v>
      </c>
      <c r="O6" s="16">
        <f>+F6*K6</f>
        <v>590.84375</v>
      </c>
      <c r="P6" s="16">
        <f t="shared" si="1"/>
        <v>15598.64525</v>
      </c>
      <c r="Q6" s="17">
        <f>+C6*Q$1/1000</f>
        <v>5.4965232000000003E-2</v>
      </c>
      <c r="R6" s="17">
        <f>+D6*R$1/1000</f>
        <v>8.914637999999999E-3</v>
      </c>
      <c r="S6" s="17">
        <f>+E6*S$1/1000</f>
        <v>2.4670795000000002E-3</v>
      </c>
      <c r="T6" s="17">
        <f>+F6*T$1/1000</f>
        <v>2.6795562499999999E-3</v>
      </c>
      <c r="U6" s="25">
        <f>SUM(Q6:T6)</f>
        <v>6.9026505750000008E-2</v>
      </c>
      <c r="X6" s="31">
        <f t="shared" si="2"/>
        <v>42036</v>
      </c>
    </row>
    <row r="7" spans="1:24">
      <c r="A7" s="18">
        <v>42062</v>
      </c>
      <c r="B7" s="19" t="s">
        <v>10</v>
      </c>
      <c r="C7" s="27">
        <v>227.23275000000001</v>
      </c>
      <c r="D7" s="27">
        <v>5.7785000000000002</v>
      </c>
      <c r="E7" s="27">
        <v>0</v>
      </c>
      <c r="F7" s="27">
        <v>8.5965000000000007</v>
      </c>
      <c r="G7" s="20">
        <f>SUM(C7:F7)</f>
        <v>241.60775000000001</v>
      </c>
      <c r="H7" s="15">
        <v>170.5</v>
      </c>
      <c r="I7" s="15">
        <v>189</v>
      </c>
      <c r="J7" s="15">
        <v>177</v>
      </c>
      <c r="K7" s="15">
        <v>182.5</v>
      </c>
      <c r="L7" s="16">
        <f>+C7*H7</f>
        <v>38743.183875000002</v>
      </c>
      <c r="M7" s="16">
        <f>+D7*I7</f>
        <v>1092.1365000000001</v>
      </c>
      <c r="N7" s="16">
        <f>+E7*J7</f>
        <v>0</v>
      </c>
      <c r="O7" s="16">
        <f>+F7*K7</f>
        <v>1568.8612500000002</v>
      </c>
      <c r="P7" s="16">
        <f t="shared" si="1"/>
        <v>41404.181625000005</v>
      </c>
      <c r="Q7" s="17">
        <f>+C7*Q$1/1000</f>
        <v>0.16906116600000001</v>
      </c>
      <c r="R7" s="17">
        <f>+D7*R$1/1000</f>
        <v>4.4032170000000009E-3</v>
      </c>
      <c r="S7" s="17">
        <f>+E7*S$1/1000</f>
        <v>0</v>
      </c>
      <c r="T7" s="17">
        <f>+F7*T$1/1000</f>
        <v>7.2124635000000003E-3</v>
      </c>
      <c r="U7" s="17">
        <f>SUM(Q7:T7)</f>
        <v>0.18067684649999999</v>
      </c>
      <c r="X7" s="31">
        <f t="shared" si="2"/>
        <v>42036</v>
      </c>
    </row>
    <row r="8" spans="1:24">
      <c r="A8" s="18">
        <v>42062</v>
      </c>
      <c r="B8" s="19" t="s">
        <v>11</v>
      </c>
      <c r="C8" s="27">
        <v>212.29650000000007</v>
      </c>
      <c r="D8" s="27">
        <v>16.745750000000001</v>
      </c>
      <c r="E8" s="27">
        <v>7.5065</v>
      </c>
      <c r="F8" s="27">
        <v>19.45975</v>
      </c>
      <c r="G8" s="20">
        <f>SUM(C8:F8)</f>
        <v>256.00850000000008</v>
      </c>
      <c r="H8" s="15">
        <v>169.5</v>
      </c>
      <c r="I8" s="15">
        <v>189.5</v>
      </c>
      <c r="J8" s="15">
        <v>172.5</v>
      </c>
      <c r="K8" s="15">
        <v>185.5</v>
      </c>
      <c r="L8" s="16">
        <f>+C8*H8</f>
        <v>35984.256750000008</v>
      </c>
      <c r="M8" s="16">
        <f>+D8*I8</f>
        <v>3173.3196250000001</v>
      </c>
      <c r="N8" s="16">
        <f>+E8*J8</f>
        <v>1294.8712499999999</v>
      </c>
      <c r="O8" s="16">
        <f>+F8*K8</f>
        <v>3609.783625</v>
      </c>
      <c r="P8" s="16">
        <f t="shared" si="1"/>
        <v>44062.231249999997</v>
      </c>
      <c r="Q8" s="17">
        <f>+C8*Q$1/1000</f>
        <v>0.15794859600000002</v>
      </c>
      <c r="R8" s="17">
        <f>+D8*R$1/1000</f>
        <v>1.27602615E-2</v>
      </c>
      <c r="S8" s="17">
        <f>+E8*S$1/1000</f>
        <v>6.2979534999999991E-3</v>
      </c>
      <c r="T8" s="17">
        <f>+F8*T$1/1000</f>
        <v>1.6326730250000001E-2</v>
      </c>
      <c r="U8" s="17">
        <f>SUM(Q8:T8)</f>
        <v>0.19333354125000005</v>
      </c>
      <c r="X8" s="31">
        <f t="shared" si="2"/>
        <v>42036</v>
      </c>
    </row>
    <row r="9" spans="1:24">
      <c r="A9" s="18">
        <v>42062</v>
      </c>
      <c r="B9" s="19" t="s">
        <v>12</v>
      </c>
      <c r="C9" s="27">
        <v>213.93850000000003</v>
      </c>
      <c r="D9" s="27">
        <v>18.686250000000001</v>
      </c>
      <c r="E9" s="27">
        <v>0</v>
      </c>
      <c r="F9" s="27">
        <v>10.836500000000001</v>
      </c>
      <c r="G9" s="20">
        <f>SUM(C9:F9)</f>
        <v>243.46125000000004</v>
      </c>
      <c r="H9" s="15">
        <v>170.5</v>
      </c>
      <c r="I9" s="15">
        <v>190.5</v>
      </c>
      <c r="J9" s="15">
        <v>167.5</v>
      </c>
      <c r="K9" s="15">
        <v>187.5</v>
      </c>
      <c r="L9" s="16">
        <f>+C9*H9</f>
        <v>36476.514250000007</v>
      </c>
      <c r="M9" s="16">
        <f>+D9*I9</f>
        <v>3559.7306250000001</v>
      </c>
      <c r="N9" s="16">
        <f>+E9*J9</f>
        <v>0</v>
      </c>
      <c r="O9" s="16">
        <f>+F9*K9</f>
        <v>2031.8437500000002</v>
      </c>
      <c r="P9" s="16">
        <f t="shared" si="1"/>
        <v>42068.088625000004</v>
      </c>
      <c r="Q9" s="17">
        <f>+C9*Q$1/1000</f>
        <v>0.15917024400000002</v>
      </c>
      <c r="R9" s="17">
        <f>+D9*R$1/1000</f>
        <v>1.4238922500000001E-2</v>
      </c>
      <c r="S9" s="17">
        <f>+E9*S$1/1000</f>
        <v>0</v>
      </c>
      <c r="T9" s="17">
        <f>+F9*T$1/1000</f>
        <v>9.0918235000000003E-3</v>
      </c>
      <c r="U9" s="17">
        <f>SUM(Q9:T9)</f>
        <v>0.18250099000000003</v>
      </c>
      <c r="X9" s="31">
        <f t="shared" si="2"/>
        <v>42036</v>
      </c>
    </row>
    <row r="10" spans="1:24">
      <c r="A10" s="18">
        <v>42062</v>
      </c>
      <c r="B10" s="19" t="s">
        <v>13</v>
      </c>
      <c r="C10" s="27">
        <v>55.697249999999997</v>
      </c>
      <c r="D10" s="27">
        <v>3.08725</v>
      </c>
      <c r="E10" s="27">
        <v>61.811000000000007</v>
      </c>
      <c r="F10" s="29">
        <v>31.517500000000002</v>
      </c>
      <c r="G10" s="20">
        <f>SUM(C10:F10)</f>
        <v>152.113</v>
      </c>
      <c r="H10" s="15">
        <v>169.5</v>
      </c>
      <c r="I10" s="15">
        <v>188.5</v>
      </c>
      <c r="J10" s="15">
        <v>171</v>
      </c>
      <c r="K10" s="15">
        <v>184</v>
      </c>
      <c r="L10" s="16">
        <f>+C10*H10</f>
        <v>9440.6838749999988</v>
      </c>
      <c r="M10" s="16">
        <f>+D10*I10</f>
        <v>581.94662500000004</v>
      </c>
      <c r="N10" s="16">
        <f>+E10*J10</f>
        <v>10569.681</v>
      </c>
      <c r="O10" s="16">
        <f>+F10*K10</f>
        <v>5799.22</v>
      </c>
      <c r="P10" s="16">
        <f t="shared" si="1"/>
        <v>26391.531500000001</v>
      </c>
      <c r="Q10" s="17">
        <f>+C10*Q$1/1000</f>
        <v>4.1438753999999994E-2</v>
      </c>
      <c r="R10" s="17">
        <f>+D10*R$1/1000</f>
        <v>2.3524844999999999E-3</v>
      </c>
      <c r="S10" s="17">
        <f>+E10*S$1/1000</f>
        <v>5.1859429000000005E-2</v>
      </c>
      <c r="T10" s="17">
        <f>+F10*T$1/1000</f>
        <v>2.6443182499999999E-2</v>
      </c>
      <c r="U10" s="17">
        <f>SUM(Q10:T10)</f>
        <v>0.12209385</v>
      </c>
      <c r="X10" s="31">
        <f t="shared" si="2"/>
        <v>42036</v>
      </c>
    </row>
    <row r="11" spans="1:24">
      <c r="A11" s="18">
        <v>42062</v>
      </c>
      <c r="B11" s="19" t="s">
        <v>14</v>
      </c>
      <c r="C11" s="27">
        <v>164.85875000000001</v>
      </c>
      <c r="D11" s="27">
        <v>10.587250000000001</v>
      </c>
      <c r="E11" s="27">
        <v>0</v>
      </c>
      <c r="F11" s="27">
        <v>19.55425</v>
      </c>
      <c r="G11" s="20">
        <f>SUM(C11:F11)</f>
        <v>195.00025000000002</v>
      </c>
      <c r="H11" s="15">
        <v>168.5</v>
      </c>
      <c r="I11" s="15">
        <v>189</v>
      </c>
      <c r="J11" s="15">
        <v>180</v>
      </c>
      <c r="K11" s="15">
        <v>185</v>
      </c>
      <c r="L11" s="16">
        <f>+C11*H11</f>
        <v>27778.699375000004</v>
      </c>
      <c r="M11" s="16">
        <f>+D11*I11</f>
        <v>2000.9902500000003</v>
      </c>
      <c r="N11" s="16">
        <f>+E11*J11</f>
        <v>0</v>
      </c>
      <c r="O11" s="16">
        <f>+F11*K11</f>
        <v>3617.5362500000001</v>
      </c>
      <c r="P11" s="16">
        <f t="shared" si="1"/>
        <v>33397.225875000004</v>
      </c>
      <c r="Q11" s="17">
        <f>+C11*Q$1/1000</f>
        <v>0.12265491000000002</v>
      </c>
      <c r="R11" s="17">
        <f>+D11*R$1/1000</f>
        <v>8.0674845000000012E-3</v>
      </c>
      <c r="S11" s="17">
        <f>+E11*S$1/1000</f>
        <v>0</v>
      </c>
      <c r="T11" s="17">
        <f>+F11*T$1/1000</f>
        <v>1.6406015749999999E-2</v>
      </c>
      <c r="U11" s="17">
        <f>SUM(Q11:T11)</f>
        <v>0.14712841025000004</v>
      </c>
      <c r="X11" s="31">
        <f t="shared" si="2"/>
        <v>42036</v>
      </c>
    </row>
    <row r="12" spans="1:24">
      <c r="A12" s="18">
        <v>42062</v>
      </c>
      <c r="B12" s="19" t="s">
        <v>15</v>
      </c>
      <c r="C12" s="27">
        <v>435.1825</v>
      </c>
      <c r="D12" s="27">
        <v>35.137250000000002</v>
      </c>
      <c r="E12" s="27">
        <v>0</v>
      </c>
      <c r="F12" s="27">
        <v>37.67</v>
      </c>
      <c r="G12" s="20">
        <f>SUM(C12:F12)</f>
        <v>507.98975000000002</v>
      </c>
      <c r="H12" s="15">
        <v>171.5</v>
      </c>
      <c r="I12" s="15">
        <v>190.5</v>
      </c>
      <c r="J12" s="15">
        <v>180</v>
      </c>
      <c r="K12" s="15">
        <v>187.5</v>
      </c>
      <c r="L12" s="16">
        <f>+C12*H12</f>
        <v>74633.798750000002</v>
      </c>
      <c r="M12" s="16">
        <f>+D12*I12</f>
        <v>6693.6461250000002</v>
      </c>
      <c r="N12" s="16">
        <f>+E12*J12</f>
        <v>0</v>
      </c>
      <c r="O12" s="16">
        <f>+F12*K12</f>
        <v>7063.125</v>
      </c>
      <c r="P12" s="16">
        <f t="shared" si="1"/>
        <v>88390.569875000001</v>
      </c>
      <c r="Q12" s="17">
        <f>+C12*Q$1/1000</f>
        <v>0.32377578000000001</v>
      </c>
      <c r="R12" s="17">
        <f>+D12*R$1/1000</f>
        <v>2.6774584500000004E-2</v>
      </c>
      <c r="S12" s="17">
        <f>+E12*S$1/1000</f>
        <v>0</v>
      </c>
      <c r="T12" s="17">
        <f>+F12*T$1/1000</f>
        <v>3.1605130000000002E-2</v>
      </c>
      <c r="U12" s="17">
        <f>SUM(Q12:T12)</f>
        <v>0.38215549449999997</v>
      </c>
      <c r="X12" s="31">
        <f t="shared" si="2"/>
        <v>42036</v>
      </c>
    </row>
    <row r="13" spans="1:24">
      <c r="A13" s="18">
        <v>42062</v>
      </c>
      <c r="B13" s="19" t="s">
        <v>16</v>
      </c>
      <c r="C13" s="27">
        <v>389.59924999999998</v>
      </c>
      <c r="D13" s="27">
        <v>30.205250000000003</v>
      </c>
      <c r="E13" s="27">
        <v>0</v>
      </c>
      <c r="F13" s="27">
        <v>41.682500000000005</v>
      </c>
      <c r="G13" s="20">
        <f>SUM(C13:F13)</f>
        <v>461.48699999999997</v>
      </c>
      <c r="H13" s="15">
        <v>171.5</v>
      </c>
      <c r="I13" s="15">
        <v>190.5</v>
      </c>
      <c r="J13" s="15">
        <v>175</v>
      </c>
      <c r="K13" s="15">
        <v>187.5</v>
      </c>
      <c r="L13" s="16">
        <f>+C13*H13</f>
        <v>66816.271374999997</v>
      </c>
      <c r="M13" s="16">
        <f>+D13*I13</f>
        <v>5754.1001250000008</v>
      </c>
      <c r="N13" s="16">
        <f>+E13*J13</f>
        <v>0</v>
      </c>
      <c r="O13" s="16">
        <f>+F13*K13</f>
        <v>7815.4687500000009</v>
      </c>
      <c r="P13" s="16">
        <f t="shared" si="1"/>
        <v>80385.840249999994</v>
      </c>
      <c r="Q13" s="17">
        <f>+C13*Q$1/1000</f>
        <v>0.28986184199999998</v>
      </c>
      <c r="R13" s="17">
        <f>+D13*R$1/1000</f>
        <v>2.3016400500000003E-2</v>
      </c>
      <c r="S13" s="17">
        <f>+E13*S$1/1000</f>
        <v>0</v>
      </c>
      <c r="T13" s="17">
        <f>+F13*T$1/1000</f>
        <v>3.4971617500000003E-2</v>
      </c>
      <c r="U13" s="17">
        <f>SUM(Q13:T13)</f>
        <v>0.34784985999999996</v>
      </c>
      <c r="X13" s="31">
        <f t="shared" si="2"/>
        <v>42036</v>
      </c>
    </row>
    <row r="14" spans="1:24">
      <c r="A14" s="18">
        <v>42062</v>
      </c>
      <c r="B14" s="19" t="s">
        <v>17</v>
      </c>
      <c r="C14" s="27">
        <v>130.65899999999999</v>
      </c>
      <c r="D14" s="27">
        <v>5.4652500000000011</v>
      </c>
      <c r="E14" s="27">
        <v>0</v>
      </c>
      <c r="F14" s="27">
        <v>15.782249999999999</v>
      </c>
      <c r="G14" s="20">
        <f>SUM(C14:F14)</f>
        <v>151.90649999999999</v>
      </c>
      <c r="H14" s="15">
        <v>169.5</v>
      </c>
      <c r="I14" s="15">
        <v>184</v>
      </c>
      <c r="J14" s="15">
        <v>174.5</v>
      </c>
      <c r="K14" s="15">
        <v>182.5</v>
      </c>
      <c r="L14" s="16">
        <f>+C14*H14</f>
        <v>22146.700499999999</v>
      </c>
      <c r="M14" s="16">
        <f>+D14*I14</f>
        <v>1005.6060000000002</v>
      </c>
      <c r="N14" s="16">
        <f>+E14*J14</f>
        <v>0</v>
      </c>
      <c r="O14" s="16">
        <f>+F14*K14</f>
        <v>2880.2606249999999</v>
      </c>
      <c r="P14" s="16">
        <f t="shared" si="1"/>
        <v>26032.567124999998</v>
      </c>
      <c r="Q14" s="17">
        <f>+C14*Q$1/1000</f>
        <v>9.7210296000000002E-2</v>
      </c>
      <c r="R14" s="17">
        <f>+D14*R$1/1000</f>
        <v>4.1645205000000012E-3</v>
      </c>
      <c r="S14" s="17">
        <f>+E14*S$1/1000</f>
        <v>0</v>
      </c>
      <c r="T14" s="17">
        <f>+F14*T$1/1000</f>
        <v>1.3241307749999999E-2</v>
      </c>
      <c r="U14" s="17">
        <f>SUM(Q14:T14)</f>
        <v>0.11461612425000001</v>
      </c>
      <c r="X14" s="31">
        <f t="shared" si="2"/>
        <v>42036</v>
      </c>
    </row>
    <row r="15" spans="1:24">
      <c r="A15" s="18">
        <v>42062</v>
      </c>
      <c r="B15" s="19" t="s">
        <v>18</v>
      </c>
      <c r="C15" s="27">
        <v>207.95175</v>
      </c>
      <c r="D15" s="27">
        <v>37.633249999999997</v>
      </c>
      <c r="E15" s="27">
        <v>0</v>
      </c>
      <c r="F15" s="27">
        <v>203.3415</v>
      </c>
      <c r="G15" s="20">
        <f>SUM(C15:F15)</f>
        <v>448.92650000000003</v>
      </c>
      <c r="H15" s="15">
        <v>171.5</v>
      </c>
      <c r="I15" s="15">
        <v>190</v>
      </c>
      <c r="J15" s="15">
        <v>173.5</v>
      </c>
      <c r="K15" s="15">
        <v>183.5</v>
      </c>
      <c r="L15" s="16">
        <f>+C15*H15</f>
        <v>35663.725124999997</v>
      </c>
      <c r="M15" s="16">
        <f>+D15*I15</f>
        <v>7150.3174999999992</v>
      </c>
      <c r="N15" s="16">
        <f>+E15*J15</f>
        <v>0</v>
      </c>
      <c r="O15" s="16">
        <f>+F15*K15</f>
        <v>37313.165249999998</v>
      </c>
      <c r="P15" s="16">
        <f t="shared" si="1"/>
        <v>80127.207874999993</v>
      </c>
      <c r="Q15" s="17">
        <f>+C15*Q$1/1000</f>
        <v>0.15471610199999999</v>
      </c>
      <c r="R15" s="17">
        <f>+D15*R$1/1000</f>
        <v>2.8676536499999999E-2</v>
      </c>
      <c r="S15" s="17">
        <f>+E15*S$1/1000</f>
        <v>0</v>
      </c>
      <c r="T15" s="17">
        <f>+F15*T$1/1000</f>
        <v>0.17060351849999997</v>
      </c>
      <c r="U15" s="17">
        <f>SUM(Q15:T15)</f>
        <v>0.35399615699999998</v>
      </c>
      <c r="X15" s="31">
        <f t="shared" si="2"/>
        <v>42036</v>
      </c>
    </row>
    <row r="16" spans="1:24">
      <c r="A16" s="18">
        <v>42062</v>
      </c>
      <c r="B16" s="19" t="s">
        <v>19</v>
      </c>
      <c r="C16" s="27">
        <v>333.98250000000002</v>
      </c>
      <c r="D16" s="27">
        <v>38.452750000000002</v>
      </c>
      <c r="E16" s="27">
        <v>0</v>
      </c>
      <c r="F16" s="27">
        <v>15.991</v>
      </c>
      <c r="G16" s="20">
        <f>SUM(C16:F16)</f>
        <v>388.42624999999998</v>
      </c>
      <c r="H16" s="15">
        <v>171.5</v>
      </c>
      <c r="I16" s="15">
        <v>190.5</v>
      </c>
      <c r="J16" s="15">
        <v>175</v>
      </c>
      <c r="K16" s="15">
        <v>187.5</v>
      </c>
      <c r="L16" s="16">
        <f>+C16*H16</f>
        <v>57277.998750000006</v>
      </c>
      <c r="M16" s="16">
        <f>+D16*I16</f>
        <v>7325.2488750000002</v>
      </c>
      <c r="N16" s="16">
        <f>+E16*J16</f>
        <v>0</v>
      </c>
      <c r="O16" s="16">
        <f>+F16*K16</f>
        <v>2998.3125</v>
      </c>
      <c r="P16" s="16">
        <f t="shared" si="1"/>
        <v>67601.560125000004</v>
      </c>
      <c r="Q16" s="17">
        <f>+C16*Q$1/1000</f>
        <v>0.24848297999999999</v>
      </c>
      <c r="R16" s="17">
        <f>+D16*R$1/1000</f>
        <v>2.9300995500000003E-2</v>
      </c>
      <c r="S16" s="17">
        <f>+E16*S$1/1000</f>
        <v>0</v>
      </c>
      <c r="T16" s="17">
        <f>+F16*T$1/1000</f>
        <v>1.3416449E-2</v>
      </c>
      <c r="U16" s="17">
        <f>SUM(Q16:T16)</f>
        <v>0.2912004245</v>
      </c>
      <c r="X16" s="31">
        <f t="shared" si="2"/>
        <v>42036</v>
      </c>
    </row>
    <row r="17" spans="1:24">
      <c r="A17" s="18">
        <v>42062</v>
      </c>
      <c r="B17" s="19" t="s">
        <v>20</v>
      </c>
      <c r="C17" s="27">
        <v>92.886750000000006</v>
      </c>
      <c r="D17" s="27">
        <v>14.381500000000003</v>
      </c>
      <c r="E17" s="27">
        <v>0</v>
      </c>
      <c r="F17" s="27">
        <v>24.207250000000002</v>
      </c>
      <c r="G17" s="20">
        <f>SUM(C17:F17)</f>
        <v>131.47550000000001</v>
      </c>
      <c r="H17" s="15">
        <v>170</v>
      </c>
      <c r="I17" s="15">
        <v>189</v>
      </c>
      <c r="J17" s="15">
        <v>174.5</v>
      </c>
      <c r="K17" s="15">
        <v>183.5</v>
      </c>
      <c r="L17" s="16">
        <f>+C17*H17</f>
        <v>15790.747500000001</v>
      </c>
      <c r="M17" s="16">
        <f>+D17*I17</f>
        <v>2718.1035000000006</v>
      </c>
      <c r="N17" s="16">
        <f>+E17*J17</f>
        <v>0</v>
      </c>
      <c r="O17" s="16">
        <f>+F17*K17</f>
        <v>4442.0303750000003</v>
      </c>
      <c r="P17" s="16">
        <f t="shared" si="1"/>
        <v>22950.881375000004</v>
      </c>
      <c r="Q17" s="17">
        <f>+C17*Q$1/1000</f>
        <v>6.9107742E-2</v>
      </c>
      <c r="R17" s="17">
        <f>+D17*R$1/1000</f>
        <v>1.0958703000000002E-2</v>
      </c>
      <c r="S17" s="17">
        <f>+E17*S$1/1000</f>
        <v>0</v>
      </c>
      <c r="T17" s="17">
        <f>+F17*T$1/1000</f>
        <v>2.0309882750000001E-2</v>
      </c>
      <c r="U17" s="17">
        <f>SUM(Q17:T17)</f>
        <v>0.10037632774999999</v>
      </c>
      <c r="X17" s="31">
        <f t="shared" si="2"/>
        <v>42036</v>
      </c>
    </row>
    <row r="18" spans="1:24">
      <c r="A18" s="18">
        <v>42062</v>
      </c>
      <c r="B18" s="19" t="s">
        <v>21</v>
      </c>
      <c r="C18" s="27">
        <v>300.18099999999998</v>
      </c>
      <c r="D18" s="27">
        <v>20.929750000000002</v>
      </c>
      <c r="E18" s="27">
        <v>0</v>
      </c>
      <c r="F18" s="27">
        <v>61.587250000000004</v>
      </c>
      <c r="G18" s="20">
        <f>SUM(C18:F18)</f>
        <v>382.69799999999998</v>
      </c>
      <c r="H18" s="15">
        <v>169.5</v>
      </c>
      <c r="I18" s="15">
        <v>189</v>
      </c>
      <c r="J18" s="15">
        <v>174.5</v>
      </c>
      <c r="K18" s="15">
        <v>183.5</v>
      </c>
      <c r="L18" s="16">
        <f>+C18*H18</f>
        <v>50880.679499999998</v>
      </c>
      <c r="M18" s="16">
        <f>+D18*I18</f>
        <v>3955.7227500000004</v>
      </c>
      <c r="N18" s="16">
        <f>+E18*J18</f>
        <v>0</v>
      </c>
      <c r="O18" s="16">
        <f>+F18*K18</f>
        <v>11301.260375000002</v>
      </c>
      <c r="P18" s="16">
        <f t="shared" si="1"/>
        <v>66137.662624999997</v>
      </c>
      <c r="Q18" s="17">
        <f>+C18*Q$1/1000</f>
        <v>0.22333466399999999</v>
      </c>
      <c r="R18" s="17">
        <f>+D18*R$1/1000</f>
        <v>1.5948469500000003E-2</v>
      </c>
      <c r="S18" s="17">
        <f>+E18*S$1/1000</f>
        <v>0</v>
      </c>
      <c r="T18" s="17">
        <f>+F18*T$1/1000</f>
        <v>5.167170275E-2</v>
      </c>
      <c r="U18" s="17">
        <f>SUM(Q18:T18)</f>
        <v>0.29095483625000002</v>
      </c>
      <c r="X18" s="31">
        <f t="shared" si="2"/>
        <v>42036</v>
      </c>
    </row>
    <row r="19" spans="1:24">
      <c r="A19" s="18">
        <v>42062</v>
      </c>
      <c r="B19" s="19" t="s">
        <v>22</v>
      </c>
      <c r="C19" s="27">
        <v>155.56025</v>
      </c>
      <c r="D19" s="27">
        <v>7.6875</v>
      </c>
      <c r="E19" s="27">
        <v>163.39625000000001</v>
      </c>
      <c r="F19" s="27">
        <v>118.56425000000002</v>
      </c>
      <c r="G19" s="20">
        <f>SUM(C19:F19)</f>
        <v>445.20825000000002</v>
      </c>
      <c r="H19" s="15">
        <v>169.5</v>
      </c>
      <c r="I19" s="15">
        <v>189</v>
      </c>
      <c r="J19" s="15">
        <v>171.5</v>
      </c>
      <c r="K19" s="15">
        <v>183.5</v>
      </c>
      <c r="L19" s="16">
        <f>+C19*H19</f>
        <v>26367.462374999999</v>
      </c>
      <c r="M19" s="16">
        <f>+D19*I19</f>
        <v>1452.9375</v>
      </c>
      <c r="N19" s="16">
        <f>+E19*J19</f>
        <v>28022.456875</v>
      </c>
      <c r="O19" s="16">
        <f>+F19*K19</f>
        <v>21756.539875000002</v>
      </c>
      <c r="P19" s="16">
        <f t="shared" si="1"/>
        <v>77599.396624999994</v>
      </c>
      <c r="Q19" s="17">
        <f>+C19*Q$1/1000</f>
        <v>0.11573682599999999</v>
      </c>
      <c r="R19" s="17">
        <f>+D19*R$1/1000</f>
        <v>5.8578750000000002E-3</v>
      </c>
      <c r="S19" s="17">
        <f>+E19*S$1/1000</f>
        <v>0.13708945374999998</v>
      </c>
      <c r="T19" s="17">
        <f>+F19*T$1/1000</f>
        <v>9.9475405750000009E-2</v>
      </c>
      <c r="U19" s="17">
        <f>SUM(Q19:T19)</f>
        <v>0.35815956049999997</v>
      </c>
      <c r="X19" s="31">
        <f t="shared" si="2"/>
        <v>42036</v>
      </c>
    </row>
    <row r="20" spans="1:24">
      <c r="A20" s="18">
        <v>42062</v>
      </c>
      <c r="B20" s="19" t="s">
        <v>23</v>
      </c>
      <c r="C20" s="27">
        <v>542.20299999999997</v>
      </c>
      <c r="D20" s="27">
        <v>58.552250000000008</v>
      </c>
      <c r="E20" s="27">
        <v>0</v>
      </c>
      <c r="F20" s="27">
        <v>43.420250000000003</v>
      </c>
      <c r="G20" s="20">
        <f>SUM(C20:F20)</f>
        <v>644.17549999999994</v>
      </c>
      <c r="H20" s="15">
        <v>172</v>
      </c>
      <c r="I20" s="15">
        <v>190.5</v>
      </c>
      <c r="J20" s="15">
        <v>177</v>
      </c>
      <c r="K20" s="15">
        <v>187.5</v>
      </c>
      <c r="L20" s="16">
        <f>+C20*H20</f>
        <v>93258.915999999997</v>
      </c>
      <c r="M20" s="16">
        <f>+D20*I20</f>
        <v>11154.203625000002</v>
      </c>
      <c r="N20" s="16">
        <f>+E20*J20</f>
        <v>0</v>
      </c>
      <c r="O20" s="16">
        <f>+F20*K20</f>
        <v>8141.2968750000009</v>
      </c>
      <c r="P20" s="16">
        <f t="shared" si="1"/>
        <v>112554.41649999999</v>
      </c>
      <c r="Q20" s="17">
        <f>+C20*Q$1/1000</f>
        <v>0.40339903199999999</v>
      </c>
      <c r="R20" s="17">
        <f>+D20*R$1/1000</f>
        <v>4.4616814500000004E-2</v>
      </c>
      <c r="S20" s="17">
        <f>+E20*S$1/1000</f>
        <v>0</v>
      </c>
      <c r="T20" s="17">
        <f>+F20*T$1/1000</f>
        <v>3.6429589749999998E-2</v>
      </c>
      <c r="U20" s="17">
        <f>SUM(Q20:T20)</f>
        <v>0.48444543624999997</v>
      </c>
      <c r="X20" s="31">
        <f t="shared" si="2"/>
        <v>42036</v>
      </c>
    </row>
    <row r="21" spans="1:24">
      <c r="A21" s="18">
        <v>42062</v>
      </c>
      <c r="B21" s="19" t="s">
        <v>24</v>
      </c>
      <c r="C21" s="27">
        <v>216.07500000000002</v>
      </c>
      <c r="D21" s="27">
        <v>10.17375</v>
      </c>
      <c r="E21" s="27">
        <v>5.4624999999999995</v>
      </c>
      <c r="F21" s="27">
        <v>13.370500000000002</v>
      </c>
      <c r="G21" s="20">
        <f>SUM(C21:F21)</f>
        <v>245.08175000000003</v>
      </c>
      <c r="H21" s="15">
        <v>168</v>
      </c>
      <c r="I21" s="15">
        <v>190</v>
      </c>
      <c r="J21" s="15">
        <v>171.5</v>
      </c>
      <c r="K21" s="15">
        <v>183.5</v>
      </c>
      <c r="L21" s="16">
        <f>+C21*H21</f>
        <v>36300.600000000006</v>
      </c>
      <c r="M21" s="16">
        <f>+D21*I21</f>
        <v>1933.0125</v>
      </c>
      <c r="N21" s="16">
        <f>+E21*J21</f>
        <v>936.81874999999991</v>
      </c>
      <c r="O21" s="16">
        <f>+F21*K21</f>
        <v>2453.4867500000005</v>
      </c>
      <c r="P21" s="16">
        <f t="shared" si="1"/>
        <v>41623.918000000005</v>
      </c>
      <c r="Q21" s="17">
        <f>+C21*Q$1/1000</f>
        <v>0.16075980000000001</v>
      </c>
      <c r="R21" s="17">
        <f>+D21*R$1/1000</f>
        <v>7.7523975E-3</v>
      </c>
      <c r="S21" s="17">
        <f>+E21*S$1/1000</f>
        <v>4.5830374999999996E-3</v>
      </c>
      <c r="T21" s="17">
        <f>+F21*T$1/1000</f>
        <v>1.1217849500000002E-2</v>
      </c>
      <c r="U21" s="17">
        <f>SUM(Q21:T21)</f>
        <v>0.1843130845</v>
      </c>
      <c r="X21" s="31">
        <f t="shared" si="2"/>
        <v>42036</v>
      </c>
    </row>
    <row r="22" spans="1:24">
      <c r="A22" s="18">
        <v>42062</v>
      </c>
      <c r="B22" s="19" t="s">
        <v>25</v>
      </c>
      <c r="C22" s="27">
        <v>156.55475000000001</v>
      </c>
      <c r="D22" s="27">
        <v>5.5762500000000008</v>
      </c>
      <c r="E22" s="27">
        <v>0.63075000000000003</v>
      </c>
      <c r="F22" s="27">
        <v>3.8632500000000003</v>
      </c>
      <c r="G22" s="20">
        <f>SUM(C22:F22)</f>
        <v>166.625</v>
      </c>
      <c r="H22" s="15">
        <v>171</v>
      </c>
      <c r="I22" s="15">
        <v>189</v>
      </c>
      <c r="J22" s="15">
        <v>175</v>
      </c>
      <c r="K22" s="15">
        <v>184</v>
      </c>
      <c r="L22" s="16">
        <f>+C22*H22</f>
        <v>26770.862250000002</v>
      </c>
      <c r="M22" s="16">
        <f>+D22*I22</f>
        <v>1053.9112500000001</v>
      </c>
      <c r="N22" s="16">
        <f>+E22*J22</f>
        <v>110.38125000000001</v>
      </c>
      <c r="O22" s="16">
        <f>+F22*K22</f>
        <v>710.83800000000008</v>
      </c>
      <c r="P22" s="16">
        <f t="shared" si="1"/>
        <v>28645.992750000001</v>
      </c>
      <c r="Q22" s="17">
        <f>+C22*Q$1/1000</f>
        <v>0.11647673400000001</v>
      </c>
      <c r="R22" s="17">
        <f>+D22*R$1/1000</f>
        <v>4.2491025000000009E-3</v>
      </c>
      <c r="S22" s="17">
        <f>+E22*S$1/1000</f>
        <v>5.2919925000000003E-4</v>
      </c>
      <c r="T22" s="17">
        <f>+F22*T$1/1000</f>
        <v>3.2412667500000005E-3</v>
      </c>
      <c r="U22" s="17">
        <f>SUM(Q22:T22)</f>
        <v>0.12449630250000002</v>
      </c>
      <c r="X22" s="31">
        <f t="shared" si="2"/>
        <v>42036</v>
      </c>
    </row>
    <row r="23" spans="1:24">
      <c r="A23" s="12">
        <v>42063</v>
      </c>
      <c r="B23" s="13" t="s">
        <v>7</v>
      </c>
      <c r="C23" s="26">
        <v>172.89775</v>
      </c>
      <c r="D23" s="26">
        <v>20.124000000000002</v>
      </c>
      <c r="E23" s="26">
        <v>0.84450000000000003</v>
      </c>
      <c r="F23" s="26">
        <v>1.00125</v>
      </c>
      <c r="G23" s="14">
        <f>SUM(C23:F23)</f>
        <v>194.86750000000001</v>
      </c>
      <c r="H23" s="15">
        <v>169.5</v>
      </c>
      <c r="I23" s="15">
        <v>188</v>
      </c>
      <c r="J23" s="15">
        <v>173</v>
      </c>
      <c r="K23" s="15">
        <v>183.5</v>
      </c>
      <c r="L23" s="16">
        <f>+C23*H23</f>
        <v>29306.168625000002</v>
      </c>
      <c r="M23" s="16">
        <f>+D23*I23</f>
        <v>3783.3120000000004</v>
      </c>
      <c r="N23" s="16">
        <f>+E23*J23</f>
        <v>146.0985</v>
      </c>
      <c r="O23" s="16">
        <f>+F23*K23</f>
        <v>183.729375</v>
      </c>
      <c r="P23" s="16">
        <f t="shared" si="1"/>
        <v>33419.308500000006</v>
      </c>
      <c r="Q23" s="17">
        <f>+C23*Q$1/1000</f>
        <v>0.12863592600000001</v>
      </c>
      <c r="R23" s="17">
        <f>+D23*R$1/1000</f>
        <v>1.5334488000000002E-2</v>
      </c>
      <c r="S23" s="17">
        <f>+E23*S$1/1000</f>
        <v>7.085355E-4</v>
      </c>
      <c r="T23" s="17">
        <f>+F23*T$1/1000</f>
        <v>8.4004874999999985E-4</v>
      </c>
      <c r="U23" s="17">
        <f>SUM(Q23:T23)</f>
        <v>0.14551899825</v>
      </c>
      <c r="X23" s="31">
        <f t="shared" si="2"/>
        <v>42036</v>
      </c>
    </row>
    <row r="24" spans="1:24">
      <c r="A24" s="18">
        <v>42063</v>
      </c>
      <c r="B24" s="19" t="s">
        <v>8</v>
      </c>
      <c r="C24" s="27">
        <v>411.7285</v>
      </c>
      <c r="D24" s="27">
        <v>55.0685</v>
      </c>
      <c r="E24" s="27">
        <v>0</v>
      </c>
      <c r="F24" s="27">
        <v>7.9175000000000004</v>
      </c>
      <c r="G24" s="20">
        <f>SUM(C24:F24)</f>
        <v>474.71450000000004</v>
      </c>
      <c r="H24" s="15">
        <v>167.5</v>
      </c>
      <c r="I24" s="15">
        <v>183.5</v>
      </c>
      <c r="J24" s="15">
        <v>180</v>
      </c>
      <c r="K24" s="15">
        <v>185</v>
      </c>
      <c r="L24" s="16">
        <f>+C24*H24</f>
        <v>68964.523749999993</v>
      </c>
      <c r="M24" s="16">
        <f>+D24*I24</f>
        <v>10105.069750000001</v>
      </c>
      <c r="N24" s="16">
        <f>+E24*J24</f>
        <v>0</v>
      </c>
      <c r="O24" s="16">
        <f>+F24*K24</f>
        <v>1464.7375000000002</v>
      </c>
      <c r="P24" s="16">
        <f t="shared" si="1"/>
        <v>80534.330999999991</v>
      </c>
      <c r="Q24" s="17">
        <f>+C24*Q$1/1000</f>
        <v>0.30632600399999999</v>
      </c>
      <c r="R24" s="17">
        <f>+D24*R$1/1000</f>
        <v>4.1962197000000007E-2</v>
      </c>
      <c r="S24" s="17">
        <f>+E24*S$1/1000</f>
        <v>0</v>
      </c>
      <c r="T24" s="17">
        <f>+F24*T$1/1000</f>
        <v>6.6427825000000005E-3</v>
      </c>
      <c r="U24" s="17">
        <f>SUM(Q24:T24)</f>
        <v>0.35493098350000002</v>
      </c>
      <c r="X24" s="31">
        <f t="shared" si="2"/>
        <v>42036</v>
      </c>
    </row>
    <row r="25" spans="1:24">
      <c r="A25" s="21">
        <v>42063</v>
      </c>
      <c r="B25" s="22" t="s">
        <v>9</v>
      </c>
      <c r="C25" s="28">
        <v>52.917750000000012</v>
      </c>
      <c r="D25" s="28">
        <v>14.656750000000001</v>
      </c>
      <c r="E25" s="28">
        <v>2.8592500000000003</v>
      </c>
      <c r="F25" s="28">
        <v>3.7027500000000004</v>
      </c>
      <c r="G25" s="23">
        <f>SUM(C25:F25)</f>
        <v>74.136500000000012</v>
      </c>
      <c r="H25" s="24">
        <v>167</v>
      </c>
      <c r="I25" s="24">
        <v>183.5</v>
      </c>
      <c r="J25" s="24">
        <v>178</v>
      </c>
      <c r="K25" s="24">
        <v>185</v>
      </c>
      <c r="L25" s="16">
        <f>+C25*H25</f>
        <v>8837.264250000002</v>
      </c>
      <c r="M25" s="16">
        <f>+D25*I25</f>
        <v>2689.513625</v>
      </c>
      <c r="N25" s="16">
        <f>+E25*J25</f>
        <v>508.94650000000007</v>
      </c>
      <c r="O25" s="16">
        <f>+F25*K25</f>
        <v>685.00875000000008</v>
      </c>
      <c r="P25" s="16">
        <f t="shared" si="1"/>
        <v>12720.733125000002</v>
      </c>
      <c r="Q25" s="17">
        <f>+C25*Q$1/1000</f>
        <v>3.9370806000000008E-2</v>
      </c>
      <c r="R25" s="17">
        <f>+D25*R$1/1000</f>
        <v>1.11684435E-2</v>
      </c>
      <c r="S25" s="17">
        <f>+E25*S$1/1000</f>
        <v>2.3989107500000002E-3</v>
      </c>
      <c r="T25" s="17">
        <f>+F25*T$1/1000</f>
        <v>3.1066072500000002E-3</v>
      </c>
      <c r="U25" s="25">
        <f>SUM(Q25:T25)</f>
        <v>5.6044767500000002E-2</v>
      </c>
      <c r="X25" s="31">
        <f t="shared" si="2"/>
        <v>42036</v>
      </c>
    </row>
    <row r="26" spans="1:24">
      <c r="A26" s="18">
        <v>42063</v>
      </c>
      <c r="B26" s="19" t="s">
        <v>10</v>
      </c>
      <c r="C26" s="27">
        <v>226.02925000000002</v>
      </c>
      <c r="D26" s="27">
        <v>9.8107500000000005</v>
      </c>
      <c r="E26" s="27">
        <v>0</v>
      </c>
      <c r="F26" s="27">
        <v>7.7862499999999999</v>
      </c>
      <c r="G26" s="20">
        <f>SUM(C26:F26)</f>
        <v>243.62625000000003</v>
      </c>
      <c r="H26" s="15">
        <v>170.5</v>
      </c>
      <c r="I26" s="15">
        <v>189</v>
      </c>
      <c r="J26" s="15">
        <v>177</v>
      </c>
      <c r="K26" s="15">
        <v>182.5</v>
      </c>
      <c r="L26" s="16">
        <f>+C26*H26</f>
        <v>38537.987125</v>
      </c>
      <c r="M26" s="16">
        <f>+D26*I26</f>
        <v>1854.2317500000001</v>
      </c>
      <c r="N26" s="16">
        <f>+E26*J26</f>
        <v>0</v>
      </c>
      <c r="O26" s="16">
        <f>+F26*K26</f>
        <v>1420.9906249999999</v>
      </c>
      <c r="P26" s="16">
        <f t="shared" si="1"/>
        <v>41813.209499999997</v>
      </c>
      <c r="Q26" s="17">
        <f>+C26*Q$1/1000</f>
        <v>0.168165762</v>
      </c>
      <c r="R26" s="17">
        <f>+D26*R$1/1000</f>
        <v>7.4757915000000005E-3</v>
      </c>
      <c r="S26" s="17">
        <f>+E26*S$1/1000</f>
        <v>0</v>
      </c>
      <c r="T26" s="17">
        <f>+F26*T$1/1000</f>
        <v>6.5326637499999989E-3</v>
      </c>
      <c r="U26" s="17">
        <f>SUM(Q26:T26)</f>
        <v>0.18217421724999999</v>
      </c>
      <c r="X26" s="31">
        <f t="shared" si="2"/>
        <v>42036</v>
      </c>
    </row>
    <row r="27" spans="1:24">
      <c r="A27" s="18">
        <v>42063</v>
      </c>
      <c r="B27" s="19" t="s">
        <v>11</v>
      </c>
      <c r="C27" s="27">
        <v>202.98725000000005</v>
      </c>
      <c r="D27" s="27">
        <v>12.856250000000001</v>
      </c>
      <c r="E27" s="27">
        <v>5.0847499999999997</v>
      </c>
      <c r="F27" s="27">
        <v>17.49625</v>
      </c>
      <c r="G27" s="20">
        <f>SUM(C27:F27)</f>
        <v>238.42450000000005</v>
      </c>
      <c r="H27" s="15">
        <v>169.5</v>
      </c>
      <c r="I27" s="15">
        <v>189.5</v>
      </c>
      <c r="J27" s="15">
        <v>172.5</v>
      </c>
      <c r="K27" s="15">
        <v>185.5</v>
      </c>
      <c r="L27" s="16">
        <f>+C27*H27</f>
        <v>34406.338875000009</v>
      </c>
      <c r="M27" s="16">
        <f>+D27*I27</f>
        <v>2436.2593750000001</v>
      </c>
      <c r="N27" s="16">
        <f>+E27*J27</f>
        <v>877.11937499999999</v>
      </c>
      <c r="O27" s="16">
        <f>+F27*K27</f>
        <v>3245.5543750000002</v>
      </c>
      <c r="P27" s="16">
        <f t="shared" si="1"/>
        <v>40965.272000000012</v>
      </c>
      <c r="Q27" s="17">
        <f>+C27*Q$1/1000</f>
        <v>0.15102251400000002</v>
      </c>
      <c r="R27" s="17">
        <f>+D27*R$1/1000</f>
        <v>9.7964625000000003E-3</v>
      </c>
      <c r="S27" s="17">
        <f>+E27*S$1/1000</f>
        <v>4.2661052499999999E-3</v>
      </c>
      <c r="T27" s="17">
        <f>+F27*T$1/1000</f>
        <v>1.4679353749999999E-2</v>
      </c>
      <c r="U27" s="17">
        <f>SUM(Q27:T27)</f>
        <v>0.17976443550000004</v>
      </c>
      <c r="X27" s="31">
        <f t="shared" si="2"/>
        <v>42036</v>
      </c>
    </row>
    <row r="28" spans="1:24">
      <c r="A28" s="18">
        <v>42063</v>
      </c>
      <c r="B28" s="19" t="s">
        <v>12</v>
      </c>
      <c r="C28" s="27">
        <v>190.27274999999997</v>
      </c>
      <c r="D28" s="27">
        <v>15.839750000000002</v>
      </c>
      <c r="E28" s="27">
        <v>0</v>
      </c>
      <c r="F28" s="27">
        <v>12.347750000000001</v>
      </c>
      <c r="G28" s="20">
        <f>SUM(C28:F28)</f>
        <v>218.46024999999997</v>
      </c>
      <c r="H28" s="15">
        <v>170.5</v>
      </c>
      <c r="I28" s="15">
        <v>190.5</v>
      </c>
      <c r="J28" s="15">
        <v>167.5</v>
      </c>
      <c r="K28" s="15">
        <v>187.5</v>
      </c>
      <c r="L28" s="16">
        <f>+C28*H28</f>
        <v>32441.503874999995</v>
      </c>
      <c r="M28" s="16">
        <f>+D28*I28</f>
        <v>3017.4723750000003</v>
      </c>
      <c r="N28" s="16">
        <f>+E28*J28</f>
        <v>0</v>
      </c>
      <c r="O28" s="16">
        <f>+F28*K28</f>
        <v>2315.2031250000005</v>
      </c>
      <c r="P28" s="16">
        <f t="shared" si="1"/>
        <v>37774.179374999992</v>
      </c>
      <c r="Q28" s="17">
        <f>+C28*Q$1/1000</f>
        <v>0.14156292599999998</v>
      </c>
      <c r="R28" s="17">
        <f>+D28*R$1/1000</f>
        <v>1.2069889500000002E-2</v>
      </c>
      <c r="S28" s="17">
        <f>+E28*S$1/1000</f>
        <v>0</v>
      </c>
      <c r="T28" s="17">
        <f>+F28*T$1/1000</f>
        <v>1.0359762250000001E-2</v>
      </c>
      <c r="U28" s="17">
        <f>SUM(Q28:T28)</f>
        <v>0.16399257774999998</v>
      </c>
      <c r="X28" s="31">
        <f t="shared" si="2"/>
        <v>42036</v>
      </c>
    </row>
    <row r="29" spans="1:24">
      <c r="A29" s="18">
        <v>42063</v>
      </c>
      <c r="B29" s="19" t="s">
        <v>13</v>
      </c>
      <c r="C29" s="27">
        <v>55.501250000000013</v>
      </c>
      <c r="D29" s="27">
        <v>2.9072500000000003</v>
      </c>
      <c r="E29" s="27">
        <v>6.659250000000001</v>
      </c>
      <c r="F29" s="29">
        <v>20.786000000000001</v>
      </c>
      <c r="G29" s="20">
        <f>SUM(C29:F29)</f>
        <v>85.853750000000019</v>
      </c>
      <c r="H29" s="15">
        <v>169.5</v>
      </c>
      <c r="I29" s="15">
        <v>188.5</v>
      </c>
      <c r="J29" s="15">
        <v>171</v>
      </c>
      <c r="K29" s="15">
        <v>184</v>
      </c>
      <c r="L29" s="16">
        <f>+C29*H29</f>
        <v>9407.4618750000027</v>
      </c>
      <c r="M29" s="16">
        <f>+D29*I29</f>
        <v>548.01662500000009</v>
      </c>
      <c r="N29" s="16">
        <f>+E29*J29</f>
        <v>1138.7317500000001</v>
      </c>
      <c r="O29" s="16">
        <f>+F29*K29</f>
        <v>3824.6240000000003</v>
      </c>
      <c r="P29" s="16">
        <f t="shared" si="1"/>
        <v>14918.834250000004</v>
      </c>
      <c r="Q29" s="17">
        <f>+C29*Q$1/1000</f>
        <v>4.1292930000000012E-2</v>
      </c>
      <c r="R29" s="17">
        <f>+D29*R$1/1000</f>
        <v>2.2153245000000005E-3</v>
      </c>
      <c r="S29" s="17">
        <f>+E29*S$1/1000</f>
        <v>5.5871107500000006E-3</v>
      </c>
      <c r="T29" s="17">
        <f>+F29*T$1/1000</f>
        <v>1.7439454E-2</v>
      </c>
      <c r="U29" s="17">
        <f>SUM(Q29:T29)</f>
        <v>6.6534819250000016E-2</v>
      </c>
      <c r="X29" s="31">
        <f t="shared" si="2"/>
        <v>42036</v>
      </c>
    </row>
    <row r="30" spans="1:24">
      <c r="A30" s="18">
        <v>42063</v>
      </c>
      <c r="B30" s="19" t="s">
        <v>14</v>
      </c>
      <c r="C30" s="27">
        <v>165.03025000000002</v>
      </c>
      <c r="D30" s="27">
        <v>8.7357500000000012</v>
      </c>
      <c r="E30" s="27">
        <v>0</v>
      </c>
      <c r="F30" s="27">
        <v>15.8125</v>
      </c>
      <c r="G30" s="20">
        <f>SUM(C30:F30)</f>
        <v>189.57850000000002</v>
      </c>
      <c r="H30" s="15">
        <v>168.5</v>
      </c>
      <c r="I30" s="15">
        <v>189</v>
      </c>
      <c r="J30" s="15">
        <v>180</v>
      </c>
      <c r="K30" s="15">
        <v>185</v>
      </c>
      <c r="L30" s="16">
        <f>+C30*H30</f>
        <v>27807.597125000004</v>
      </c>
      <c r="M30" s="16">
        <f>+D30*I30</f>
        <v>1651.0567500000002</v>
      </c>
      <c r="N30" s="16">
        <f>+E30*J30</f>
        <v>0</v>
      </c>
      <c r="O30" s="16">
        <f>+F30*K30</f>
        <v>2925.3125</v>
      </c>
      <c r="P30" s="16">
        <f t="shared" si="1"/>
        <v>32383.966375000004</v>
      </c>
      <c r="Q30" s="17">
        <f>+C30*Q$1/1000</f>
        <v>0.12278250600000001</v>
      </c>
      <c r="R30" s="17">
        <f>+D30*R$1/1000</f>
        <v>6.6566415000000011E-3</v>
      </c>
      <c r="S30" s="17">
        <f>+E30*S$1/1000</f>
        <v>0</v>
      </c>
      <c r="T30" s="17">
        <f>+F30*T$1/1000</f>
        <v>1.3266687499999999E-2</v>
      </c>
      <c r="U30" s="17">
        <f>SUM(Q30:T30)</f>
        <v>0.142705835</v>
      </c>
      <c r="X30" s="31">
        <f t="shared" si="2"/>
        <v>42036</v>
      </c>
    </row>
    <row r="31" spans="1:24">
      <c r="A31" s="18">
        <v>42063</v>
      </c>
      <c r="B31" s="19" t="s">
        <v>15</v>
      </c>
      <c r="C31" s="27">
        <v>380.13350000000003</v>
      </c>
      <c r="D31" s="27">
        <v>38.897500000000008</v>
      </c>
      <c r="E31" s="27">
        <v>0</v>
      </c>
      <c r="F31" s="27">
        <v>16.27525</v>
      </c>
      <c r="G31" s="20">
        <f>SUM(C31:F31)</f>
        <v>435.30625000000009</v>
      </c>
      <c r="H31" s="15">
        <v>171.5</v>
      </c>
      <c r="I31" s="15">
        <v>190.5</v>
      </c>
      <c r="J31" s="15">
        <v>180</v>
      </c>
      <c r="K31" s="15">
        <v>187.5</v>
      </c>
      <c r="L31" s="16">
        <f>+C31*H31</f>
        <v>65192.895250000001</v>
      </c>
      <c r="M31" s="16">
        <f>+D31*I31</f>
        <v>7409.9737500000019</v>
      </c>
      <c r="N31" s="16">
        <f>+E31*J31</f>
        <v>0</v>
      </c>
      <c r="O31" s="16">
        <f>+F31*K31</f>
        <v>3051.609375</v>
      </c>
      <c r="P31" s="16">
        <f t="shared" si="1"/>
        <v>75654.478375000006</v>
      </c>
      <c r="Q31" s="17">
        <f>+C31*Q$1/1000</f>
        <v>0.28281932399999998</v>
      </c>
      <c r="R31" s="17">
        <f>+D31*R$1/1000</f>
        <v>2.9639895000000006E-2</v>
      </c>
      <c r="S31" s="17">
        <f>+E31*S$1/1000</f>
        <v>0</v>
      </c>
      <c r="T31" s="17">
        <f>+F31*T$1/1000</f>
        <v>1.3654934749999998E-2</v>
      </c>
      <c r="U31" s="17">
        <f>SUM(Q31:T31)</f>
        <v>0.32611415375000002</v>
      </c>
      <c r="X31" s="31">
        <f t="shared" si="2"/>
        <v>42036</v>
      </c>
    </row>
    <row r="32" spans="1:24">
      <c r="A32" s="18">
        <v>42063</v>
      </c>
      <c r="B32" s="19" t="s">
        <v>16</v>
      </c>
      <c r="C32" s="27">
        <v>319.84400000000005</v>
      </c>
      <c r="D32" s="27">
        <v>23.889750000000003</v>
      </c>
      <c r="E32" s="27">
        <v>0</v>
      </c>
      <c r="F32" s="27">
        <v>19.419750000000001</v>
      </c>
      <c r="G32" s="20">
        <f>SUM(C32:F32)</f>
        <v>363.15350000000007</v>
      </c>
      <c r="H32" s="15">
        <v>171.5</v>
      </c>
      <c r="I32" s="15">
        <v>190.5</v>
      </c>
      <c r="J32" s="15">
        <v>175</v>
      </c>
      <c r="K32" s="15">
        <v>187.5</v>
      </c>
      <c r="L32" s="16">
        <f>+C32*H32</f>
        <v>54853.246000000006</v>
      </c>
      <c r="M32" s="16">
        <f>+D32*I32</f>
        <v>4550.9973750000008</v>
      </c>
      <c r="N32" s="16">
        <f>+E32*J32</f>
        <v>0</v>
      </c>
      <c r="O32" s="16">
        <f>+F32*K32</f>
        <v>3641.203125</v>
      </c>
      <c r="P32" s="16">
        <f t="shared" si="1"/>
        <v>63045.446500000005</v>
      </c>
      <c r="Q32" s="17">
        <f>+C32*Q$1/1000</f>
        <v>0.23796393600000004</v>
      </c>
      <c r="R32" s="17">
        <f>+D32*R$1/1000</f>
        <v>1.8203989500000003E-2</v>
      </c>
      <c r="S32" s="17">
        <f>+E32*S$1/1000</f>
        <v>0</v>
      </c>
      <c r="T32" s="17">
        <f>+F32*T$1/1000</f>
        <v>1.6293170249999999E-2</v>
      </c>
      <c r="U32" s="17">
        <f>SUM(Q32:T32)</f>
        <v>0.27246109575000005</v>
      </c>
      <c r="X32" s="31">
        <f t="shared" si="2"/>
        <v>42036</v>
      </c>
    </row>
    <row r="33" spans="1:24">
      <c r="A33" s="18">
        <v>42063</v>
      </c>
      <c r="B33" s="19" t="s">
        <v>17</v>
      </c>
      <c r="C33" s="27">
        <v>131.79525000000001</v>
      </c>
      <c r="D33" s="27">
        <v>8.8557500000000005</v>
      </c>
      <c r="E33" s="27">
        <v>0</v>
      </c>
      <c r="F33" s="27">
        <v>15.343000000000002</v>
      </c>
      <c r="G33" s="20">
        <f>SUM(C33:F33)</f>
        <v>155.994</v>
      </c>
      <c r="H33" s="15">
        <v>169.5</v>
      </c>
      <c r="I33" s="15">
        <v>184</v>
      </c>
      <c r="J33" s="15">
        <v>174.5</v>
      </c>
      <c r="K33" s="15">
        <v>182.5</v>
      </c>
      <c r="L33" s="16">
        <f>+C33*H33</f>
        <v>22339.294875000003</v>
      </c>
      <c r="M33" s="16">
        <f>+D33*I33</f>
        <v>1629.4580000000001</v>
      </c>
      <c r="N33" s="16">
        <f>+E33*J33</f>
        <v>0</v>
      </c>
      <c r="O33" s="16">
        <f>+F33*K33</f>
        <v>2800.0975000000003</v>
      </c>
      <c r="P33" s="16">
        <f t="shared" si="1"/>
        <v>26768.850375000002</v>
      </c>
      <c r="Q33" s="17">
        <f>+C33*Q$1/1000</f>
        <v>9.8055666E-2</v>
      </c>
      <c r="R33" s="17">
        <f>+D33*R$1/1000</f>
        <v>6.7480815000000001E-3</v>
      </c>
      <c r="S33" s="17">
        <f>+E33*S$1/1000</f>
        <v>0</v>
      </c>
      <c r="T33" s="17">
        <f>+F33*T$1/1000</f>
        <v>1.2872777E-2</v>
      </c>
      <c r="U33" s="17">
        <f>SUM(Q33:T33)</f>
        <v>0.1176765245</v>
      </c>
      <c r="X33" s="31">
        <f t="shared" si="2"/>
        <v>42036</v>
      </c>
    </row>
    <row r="34" spans="1:24">
      <c r="A34" s="18">
        <v>42063</v>
      </c>
      <c r="B34" s="19" t="s">
        <v>18</v>
      </c>
      <c r="C34" s="27">
        <v>120.00825</v>
      </c>
      <c r="D34" s="27">
        <v>19.350000000000001</v>
      </c>
      <c r="E34" s="27">
        <v>0</v>
      </c>
      <c r="F34" s="27">
        <v>95.494500000000016</v>
      </c>
      <c r="G34" s="20">
        <f>SUM(C34:F34)</f>
        <v>234.85275000000001</v>
      </c>
      <c r="H34" s="15">
        <v>171.5</v>
      </c>
      <c r="I34" s="15">
        <v>190</v>
      </c>
      <c r="J34" s="15">
        <v>173.5</v>
      </c>
      <c r="K34" s="15">
        <v>183.5</v>
      </c>
      <c r="L34" s="16">
        <f>+C34*H34</f>
        <v>20581.414875000002</v>
      </c>
      <c r="M34" s="16">
        <f>+D34*I34</f>
        <v>3676.5000000000005</v>
      </c>
      <c r="N34" s="16">
        <f>+E34*J34</f>
        <v>0</v>
      </c>
      <c r="O34" s="16">
        <f>+F34*K34</f>
        <v>17523.240750000004</v>
      </c>
      <c r="P34" s="16">
        <f t="shared" si="1"/>
        <v>41781.155625000007</v>
      </c>
      <c r="Q34" s="17">
        <f>+C34*Q$1/1000</f>
        <v>8.9286138000000015E-2</v>
      </c>
      <c r="R34" s="17">
        <f>+D34*R$1/1000</f>
        <v>1.4744700000000001E-2</v>
      </c>
      <c r="S34" s="17">
        <f>+E34*S$1/1000</f>
        <v>0</v>
      </c>
      <c r="T34" s="17">
        <f>+F34*T$1/1000</f>
        <v>8.0119885500000015E-2</v>
      </c>
      <c r="U34" s="17">
        <f>SUM(Q34:T34)</f>
        <v>0.18415072350000003</v>
      </c>
      <c r="X34" s="31">
        <f t="shared" si="2"/>
        <v>42036</v>
      </c>
    </row>
    <row r="35" spans="1:24">
      <c r="A35" s="18">
        <v>42063</v>
      </c>
      <c r="B35" s="19" t="s">
        <v>19</v>
      </c>
      <c r="C35" s="27">
        <v>340.34899999999999</v>
      </c>
      <c r="D35" s="27">
        <v>36.966000000000001</v>
      </c>
      <c r="E35" s="27">
        <v>0</v>
      </c>
      <c r="F35" s="27">
        <v>13.572000000000001</v>
      </c>
      <c r="G35" s="20">
        <f>SUM(C35:F35)</f>
        <v>390.887</v>
      </c>
      <c r="H35" s="15">
        <v>171.5</v>
      </c>
      <c r="I35" s="15">
        <v>190.5</v>
      </c>
      <c r="J35" s="15">
        <v>175</v>
      </c>
      <c r="K35" s="15">
        <v>187.5</v>
      </c>
      <c r="L35" s="16">
        <f>+C35*H35</f>
        <v>58369.853499999997</v>
      </c>
      <c r="M35" s="16">
        <f>+D35*I35</f>
        <v>7042.0230000000001</v>
      </c>
      <c r="N35" s="16">
        <f>+E35*J35</f>
        <v>0</v>
      </c>
      <c r="O35" s="16">
        <f>+F35*K35</f>
        <v>2544.75</v>
      </c>
      <c r="P35" s="16">
        <f t="shared" si="1"/>
        <v>67956.626499999998</v>
      </c>
      <c r="Q35" s="17">
        <f>+C35*Q$1/1000</f>
        <v>0.25321965599999996</v>
      </c>
      <c r="R35" s="17">
        <f>+D35*R$1/1000</f>
        <v>2.8168092000000002E-2</v>
      </c>
      <c r="S35" s="17">
        <f>+E35*S$1/1000</f>
        <v>0</v>
      </c>
      <c r="T35" s="17">
        <f>+F35*T$1/1000</f>
        <v>1.1386907999999999E-2</v>
      </c>
      <c r="U35" s="17">
        <f>SUM(Q35:T35)</f>
        <v>0.29277465599999991</v>
      </c>
      <c r="X35" s="31">
        <f t="shared" si="2"/>
        <v>42036</v>
      </c>
    </row>
    <row r="36" spans="1:24">
      <c r="A36" s="18">
        <v>42063</v>
      </c>
      <c r="B36" s="19" t="s">
        <v>20</v>
      </c>
      <c r="C36" s="27">
        <v>89.398250000000004</v>
      </c>
      <c r="D36" s="27">
        <v>11.002500000000001</v>
      </c>
      <c r="E36" s="27">
        <v>0</v>
      </c>
      <c r="F36" s="27">
        <v>21.830249999999999</v>
      </c>
      <c r="G36" s="20">
        <f>SUM(C36:F36)</f>
        <v>122.23099999999999</v>
      </c>
      <c r="H36" s="15">
        <v>170</v>
      </c>
      <c r="I36" s="15">
        <v>189</v>
      </c>
      <c r="J36" s="15">
        <v>174.5</v>
      </c>
      <c r="K36" s="15">
        <v>183.5</v>
      </c>
      <c r="L36" s="16">
        <f>+C36*H36</f>
        <v>15197.702500000001</v>
      </c>
      <c r="M36" s="16">
        <f>+D36*I36</f>
        <v>2079.4725000000003</v>
      </c>
      <c r="N36" s="16">
        <f>+E36*J36</f>
        <v>0</v>
      </c>
      <c r="O36" s="16">
        <f>+F36*K36</f>
        <v>4005.8508750000001</v>
      </c>
      <c r="P36" s="16">
        <f t="shared" si="1"/>
        <v>21283.025875000003</v>
      </c>
      <c r="Q36" s="17">
        <f>+C36*Q$1/1000</f>
        <v>6.6512297999999997E-2</v>
      </c>
      <c r="R36" s="17">
        <f>+D36*R$1/1000</f>
        <v>8.3839050000000005E-3</v>
      </c>
      <c r="S36" s="17">
        <f>+E36*S$1/1000</f>
        <v>0</v>
      </c>
      <c r="T36" s="17">
        <f>+F36*T$1/1000</f>
        <v>1.8315579749999998E-2</v>
      </c>
      <c r="U36" s="17">
        <f>SUM(Q36:T36)</f>
        <v>9.321178275E-2</v>
      </c>
      <c r="X36" s="31">
        <f t="shared" si="2"/>
        <v>42036</v>
      </c>
    </row>
    <row r="37" spans="1:24">
      <c r="A37" s="18">
        <v>42063</v>
      </c>
      <c r="B37" s="19" t="s">
        <v>21</v>
      </c>
      <c r="C37" s="27">
        <v>318.84275000000002</v>
      </c>
      <c r="D37" s="27">
        <v>18.48875</v>
      </c>
      <c r="E37" s="27">
        <v>0</v>
      </c>
      <c r="F37" s="27">
        <v>36.58925</v>
      </c>
      <c r="G37" s="20">
        <f>SUM(C37:F37)</f>
        <v>373.92075</v>
      </c>
      <c r="H37" s="15">
        <v>169.5</v>
      </c>
      <c r="I37" s="15">
        <v>189</v>
      </c>
      <c r="J37" s="15">
        <v>174.5</v>
      </c>
      <c r="K37" s="15">
        <v>183.5</v>
      </c>
      <c r="L37" s="16">
        <f>+C37*H37</f>
        <v>54043.846125000004</v>
      </c>
      <c r="M37" s="16">
        <f>+D37*I37</f>
        <v>3494.3737499999997</v>
      </c>
      <c r="N37" s="16">
        <f>+E37*J37</f>
        <v>0</v>
      </c>
      <c r="O37" s="16">
        <f>+F37*K37</f>
        <v>6714.127375</v>
      </c>
      <c r="P37" s="16">
        <f t="shared" si="1"/>
        <v>64252.347250000006</v>
      </c>
      <c r="Q37" s="17">
        <f>+C37*Q$1/1000</f>
        <v>0.23721900600000001</v>
      </c>
      <c r="R37" s="17">
        <f>+D37*R$1/1000</f>
        <v>1.40884275E-2</v>
      </c>
      <c r="S37" s="17">
        <f>+E37*S$1/1000</f>
        <v>0</v>
      </c>
      <c r="T37" s="17">
        <f>+F37*T$1/1000</f>
        <v>3.0698380749999997E-2</v>
      </c>
      <c r="U37" s="17">
        <f>SUM(Q37:T37)</f>
        <v>0.28200581424999999</v>
      </c>
      <c r="X37" s="31">
        <f t="shared" si="2"/>
        <v>42036</v>
      </c>
    </row>
    <row r="38" spans="1:24">
      <c r="A38" s="18">
        <v>42063</v>
      </c>
      <c r="B38" s="19" t="s">
        <v>22</v>
      </c>
      <c r="C38" s="27">
        <v>80.867999999999995</v>
      </c>
      <c r="D38" s="27">
        <v>7.9755000000000003</v>
      </c>
      <c r="E38" s="27">
        <v>115.556</v>
      </c>
      <c r="F38" s="27">
        <v>132.64150000000001</v>
      </c>
      <c r="G38" s="20">
        <f>SUM(C38:F38)</f>
        <v>337.041</v>
      </c>
      <c r="H38" s="15">
        <v>169.5</v>
      </c>
      <c r="I38" s="15">
        <v>189</v>
      </c>
      <c r="J38" s="15">
        <v>171.5</v>
      </c>
      <c r="K38" s="15">
        <v>183.5</v>
      </c>
      <c r="L38" s="16">
        <f>+C38*H38</f>
        <v>13707.125999999998</v>
      </c>
      <c r="M38" s="16">
        <f>+D38*I38</f>
        <v>1507.3695</v>
      </c>
      <c r="N38" s="16">
        <f>+E38*J38</f>
        <v>19817.853999999999</v>
      </c>
      <c r="O38" s="16">
        <f>+F38*K38</f>
        <v>24339.715250000001</v>
      </c>
      <c r="P38" s="16">
        <f t="shared" si="1"/>
        <v>59372.064749999998</v>
      </c>
      <c r="Q38" s="17">
        <f>+C38*Q$1/1000</f>
        <v>6.0165791999999996E-2</v>
      </c>
      <c r="R38" s="17">
        <f>+D38*R$1/1000</f>
        <v>6.0773310000000001E-3</v>
      </c>
      <c r="S38" s="17">
        <f>+E38*S$1/1000</f>
        <v>9.6951483999999991E-2</v>
      </c>
      <c r="T38" s="17">
        <f>+F38*T$1/1000</f>
        <v>0.11128621850000001</v>
      </c>
      <c r="U38" s="17">
        <f>SUM(Q38:T38)</f>
        <v>0.27448082549999997</v>
      </c>
      <c r="X38" s="31">
        <f t="shared" si="2"/>
        <v>42036</v>
      </c>
    </row>
    <row r="39" spans="1:24">
      <c r="A39" s="18">
        <v>42063</v>
      </c>
      <c r="B39" s="19" t="s">
        <v>23</v>
      </c>
      <c r="C39" s="27">
        <v>497.68299999999999</v>
      </c>
      <c r="D39" s="27">
        <v>38.978000000000002</v>
      </c>
      <c r="E39" s="27">
        <v>0</v>
      </c>
      <c r="F39" s="27">
        <v>36.369500000000002</v>
      </c>
      <c r="G39" s="20">
        <f>SUM(C39:F39)</f>
        <v>573.03049999999996</v>
      </c>
      <c r="H39" s="15">
        <v>172</v>
      </c>
      <c r="I39" s="15">
        <v>190.5</v>
      </c>
      <c r="J39" s="15">
        <v>177</v>
      </c>
      <c r="K39" s="15">
        <v>187.5</v>
      </c>
      <c r="L39" s="16">
        <f>+C39*H39</f>
        <v>85601.475999999995</v>
      </c>
      <c r="M39" s="16">
        <f>+D39*I39</f>
        <v>7425.3090000000002</v>
      </c>
      <c r="N39" s="16">
        <f>+E39*J39</f>
        <v>0</v>
      </c>
      <c r="O39" s="16">
        <f>+F39*K39</f>
        <v>6819.28125</v>
      </c>
      <c r="P39" s="16">
        <f t="shared" si="1"/>
        <v>99846.066249999989</v>
      </c>
      <c r="Q39" s="17">
        <f>+C39*Q$1/1000</f>
        <v>0.37027615199999997</v>
      </c>
      <c r="R39" s="17">
        <f>+D39*R$1/1000</f>
        <v>2.9701236000000002E-2</v>
      </c>
      <c r="S39" s="17">
        <f>+E39*S$1/1000</f>
        <v>0</v>
      </c>
      <c r="T39" s="17">
        <f>+F39*T$1/1000</f>
        <v>3.0514010500000001E-2</v>
      </c>
      <c r="U39" s="17">
        <f>SUM(Q39:T39)</f>
        <v>0.43049139850000001</v>
      </c>
      <c r="X39" s="31">
        <f t="shared" si="2"/>
        <v>42036</v>
      </c>
    </row>
    <row r="40" spans="1:24">
      <c r="A40" s="18">
        <v>42063</v>
      </c>
      <c r="B40" s="19" t="s">
        <v>24</v>
      </c>
      <c r="C40" s="27">
        <v>222.893</v>
      </c>
      <c r="D40" s="27">
        <v>9.7454999999999998</v>
      </c>
      <c r="E40" s="27">
        <v>1.2797499999999999</v>
      </c>
      <c r="F40" s="27">
        <v>20.508499999999998</v>
      </c>
      <c r="G40" s="20">
        <f>SUM(C40:F40)</f>
        <v>254.42675</v>
      </c>
      <c r="H40" s="15">
        <v>168</v>
      </c>
      <c r="I40" s="15">
        <v>190</v>
      </c>
      <c r="J40" s="15">
        <v>171.5</v>
      </c>
      <c r="K40" s="15">
        <v>183.5</v>
      </c>
      <c r="L40" s="16">
        <f>+C40*H40</f>
        <v>37446.023999999998</v>
      </c>
      <c r="M40" s="16">
        <f>+D40*I40</f>
        <v>1851.645</v>
      </c>
      <c r="N40" s="16">
        <f>+E40*J40</f>
        <v>219.477125</v>
      </c>
      <c r="O40" s="16">
        <f>+F40*K40</f>
        <v>3763.3097499999994</v>
      </c>
      <c r="P40" s="16">
        <f t="shared" si="1"/>
        <v>43280.455874999992</v>
      </c>
      <c r="Q40" s="17">
        <f>+C40*Q$1/1000</f>
        <v>0.165832392</v>
      </c>
      <c r="R40" s="17">
        <f>+D40*R$1/1000</f>
        <v>7.4260710000000002E-3</v>
      </c>
      <c r="S40" s="17">
        <f>+E40*S$1/1000</f>
        <v>1.0737102499999999E-3</v>
      </c>
      <c r="T40" s="17">
        <f>+F40*T$1/1000</f>
        <v>1.7206631499999996E-2</v>
      </c>
      <c r="U40" s="17">
        <f>SUM(Q40:T40)</f>
        <v>0.19153880474999999</v>
      </c>
      <c r="X40" s="31">
        <f t="shared" si="2"/>
        <v>42036</v>
      </c>
    </row>
    <row r="41" spans="1:24">
      <c r="A41" s="18">
        <v>42063</v>
      </c>
      <c r="B41" s="19" t="s">
        <v>25</v>
      </c>
      <c r="C41" s="27">
        <v>155.99850000000001</v>
      </c>
      <c r="D41" s="27">
        <v>10.146500000000001</v>
      </c>
      <c r="E41" s="27">
        <v>0</v>
      </c>
      <c r="F41" s="27">
        <v>4.78775</v>
      </c>
      <c r="G41" s="20">
        <f>SUM(C41:F41)</f>
        <v>170.93275</v>
      </c>
      <c r="H41" s="15">
        <v>171</v>
      </c>
      <c r="I41" s="15">
        <v>189</v>
      </c>
      <c r="J41" s="15">
        <v>175</v>
      </c>
      <c r="K41" s="15">
        <v>184</v>
      </c>
      <c r="L41" s="16">
        <f>+C41*H41</f>
        <v>26675.7435</v>
      </c>
      <c r="M41" s="16">
        <f>+D41*I41</f>
        <v>1917.6885000000002</v>
      </c>
      <c r="N41" s="16">
        <f>+E41*J41</f>
        <v>0</v>
      </c>
      <c r="O41" s="16">
        <f>+F41*K41</f>
        <v>880.94600000000003</v>
      </c>
      <c r="P41" s="16">
        <f t="shared" si="1"/>
        <v>29474.378000000001</v>
      </c>
      <c r="Q41" s="17">
        <f>+C41*Q$1/1000</f>
        <v>0.11606288400000001</v>
      </c>
      <c r="R41" s="17">
        <f>+D41*R$1/1000</f>
        <v>7.7316330000000016E-3</v>
      </c>
      <c r="S41" s="17">
        <f>+E41*S$1/1000</f>
        <v>0</v>
      </c>
      <c r="T41" s="17">
        <f>+F41*T$1/1000</f>
        <v>4.0169222499999999E-3</v>
      </c>
      <c r="U41" s="17">
        <f>SUM(Q41:T41)</f>
        <v>0.12781143925000002</v>
      </c>
      <c r="X41" s="31">
        <f t="shared" si="2"/>
        <v>42036</v>
      </c>
    </row>
    <row r="42" spans="1:24">
      <c r="A42" s="12">
        <v>42064</v>
      </c>
      <c r="B42" s="13" t="s">
        <v>7</v>
      </c>
      <c r="C42" s="26">
        <v>218.20600000000002</v>
      </c>
      <c r="D42" s="26">
        <v>22.174249999999997</v>
      </c>
      <c r="E42" s="26">
        <v>5.2365000000000004</v>
      </c>
      <c r="F42" s="26">
        <v>7.2319999999999993</v>
      </c>
      <c r="G42" s="14">
        <f>SUM(C42:F42)</f>
        <v>252.84875000000002</v>
      </c>
      <c r="H42" s="15">
        <v>169.5</v>
      </c>
      <c r="I42" s="15">
        <v>188</v>
      </c>
      <c r="J42" s="15">
        <v>173</v>
      </c>
      <c r="K42" s="15">
        <v>183.5</v>
      </c>
      <c r="L42" s="16">
        <f>+C42*H42</f>
        <v>36985.917000000001</v>
      </c>
      <c r="M42" s="16">
        <f>+D42*I42</f>
        <v>4168.7589999999991</v>
      </c>
      <c r="N42" s="16">
        <f>+E42*J42</f>
        <v>905.91450000000009</v>
      </c>
      <c r="O42" s="16">
        <f>+F42*K42</f>
        <v>1327.0719999999999</v>
      </c>
      <c r="P42" s="16">
        <f t="shared" si="1"/>
        <v>43387.662499999999</v>
      </c>
      <c r="Q42" s="17">
        <f>+C42*Q$1/1000</f>
        <v>0.16234526400000002</v>
      </c>
      <c r="R42" s="17">
        <f>+D42*R$1/1000</f>
        <v>1.6896778499999997E-2</v>
      </c>
      <c r="S42" s="17">
        <f>+E42*S$1/1000</f>
        <v>4.3934235000000002E-3</v>
      </c>
      <c r="T42" s="17">
        <f>+F42*T$1/1000</f>
        <v>6.0676479999999993E-3</v>
      </c>
      <c r="U42" s="17">
        <f>SUM(Q42:T42)</f>
        <v>0.18970311400000001</v>
      </c>
      <c r="X42" s="31">
        <f t="shared" si="2"/>
        <v>42064</v>
      </c>
    </row>
    <row r="43" spans="1:24">
      <c r="A43" s="18">
        <v>42064</v>
      </c>
      <c r="B43" s="19" t="s">
        <v>8</v>
      </c>
      <c r="C43" s="27">
        <v>361.52725000000004</v>
      </c>
      <c r="D43" s="27">
        <v>40.097500000000004</v>
      </c>
      <c r="E43" s="27">
        <v>0</v>
      </c>
      <c r="F43" s="27">
        <v>5.9827499999999993</v>
      </c>
      <c r="G43" s="20">
        <f>SUM(C43:F43)</f>
        <v>407.60750000000007</v>
      </c>
      <c r="H43" s="15">
        <v>167.5</v>
      </c>
      <c r="I43" s="15">
        <v>183.5</v>
      </c>
      <c r="J43" s="15">
        <v>180</v>
      </c>
      <c r="K43" s="15">
        <v>185</v>
      </c>
      <c r="L43" s="16">
        <f>+C43*H43</f>
        <v>60555.814375000009</v>
      </c>
      <c r="M43" s="16">
        <f>+D43*I43</f>
        <v>7357.8912500000006</v>
      </c>
      <c r="N43" s="16">
        <f>+E43*J43</f>
        <v>0</v>
      </c>
      <c r="O43" s="16">
        <f>+F43*K43</f>
        <v>1106.8087499999999</v>
      </c>
      <c r="P43" s="16">
        <f t="shared" si="1"/>
        <v>69020.514374999999</v>
      </c>
      <c r="Q43" s="17">
        <f>+C43*Q$1/1000</f>
        <v>0.26897627400000007</v>
      </c>
      <c r="R43" s="17">
        <f>+D43*R$1/1000</f>
        <v>3.0554295000000002E-2</v>
      </c>
      <c r="S43" s="17">
        <f>+E43*S$1/1000</f>
        <v>0</v>
      </c>
      <c r="T43" s="17">
        <f>+F43*T$1/1000</f>
        <v>5.0195272499999992E-3</v>
      </c>
      <c r="U43" s="17">
        <f>SUM(Q43:T43)</f>
        <v>0.30455009625000007</v>
      </c>
      <c r="X43" s="31">
        <f t="shared" si="2"/>
        <v>42064</v>
      </c>
    </row>
    <row r="44" spans="1:24">
      <c r="A44" s="21">
        <v>42064</v>
      </c>
      <c r="B44" s="22" t="s">
        <v>9</v>
      </c>
      <c r="C44" s="28">
        <v>47.434500000000007</v>
      </c>
      <c r="D44" s="28">
        <v>11.157</v>
      </c>
      <c r="E44" s="28">
        <v>0.53349999999999997</v>
      </c>
      <c r="F44" s="28">
        <v>0.82</v>
      </c>
      <c r="G44" s="23">
        <f>SUM(C44:F44)</f>
        <v>59.945000000000007</v>
      </c>
      <c r="H44" s="24">
        <v>167</v>
      </c>
      <c r="I44" s="24">
        <v>183.5</v>
      </c>
      <c r="J44" s="24">
        <v>178</v>
      </c>
      <c r="K44" s="24">
        <v>185</v>
      </c>
      <c r="L44" s="16">
        <f>+C44*H44</f>
        <v>7921.5615000000016</v>
      </c>
      <c r="M44" s="16">
        <f>+D44*I44</f>
        <v>2047.3095000000001</v>
      </c>
      <c r="N44" s="16">
        <f>+E44*J44</f>
        <v>94.962999999999994</v>
      </c>
      <c r="O44" s="16">
        <f>+F44*K44</f>
        <v>151.69999999999999</v>
      </c>
      <c r="P44" s="16">
        <f t="shared" si="1"/>
        <v>10215.534000000001</v>
      </c>
      <c r="Q44" s="17">
        <f>+C44*Q$1/1000</f>
        <v>3.5291268000000001E-2</v>
      </c>
      <c r="R44" s="17">
        <f>+D44*R$1/1000</f>
        <v>8.501634000000001E-3</v>
      </c>
      <c r="S44" s="17">
        <f>+E44*S$1/1000</f>
        <v>4.4760649999999998E-4</v>
      </c>
      <c r="T44" s="17">
        <f>+F44*T$1/1000</f>
        <v>6.8797999999999993E-4</v>
      </c>
      <c r="U44" s="25">
        <f>SUM(Q44:T44)</f>
        <v>4.4928488500000002E-2</v>
      </c>
      <c r="X44" s="31">
        <f t="shared" si="2"/>
        <v>42064</v>
      </c>
    </row>
    <row r="45" spans="1:24">
      <c r="A45" s="18">
        <v>42064</v>
      </c>
      <c r="B45" s="19" t="s">
        <v>10</v>
      </c>
      <c r="C45" s="27">
        <v>211.38075000000001</v>
      </c>
      <c r="D45" s="27">
        <v>6.6582499999999998</v>
      </c>
      <c r="E45" s="27">
        <v>0</v>
      </c>
      <c r="F45" s="27">
        <v>19.171500000000002</v>
      </c>
      <c r="G45" s="20">
        <f>SUM(C45:F45)</f>
        <v>237.21050000000002</v>
      </c>
      <c r="H45" s="15">
        <v>170.5</v>
      </c>
      <c r="I45" s="15">
        <v>189</v>
      </c>
      <c r="J45" s="15">
        <v>177</v>
      </c>
      <c r="K45" s="15">
        <v>182.5</v>
      </c>
      <c r="L45" s="16">
        <f>+C45*H45</f>
        <v>36040.417874999999</v>
      </c>
      <c r="M45" s="16">
        <f>+D45*I45</f>
        <v>1258.4092499999999</v>
      </c>
      <c r="N45" s="16">
        <f>+E45*J45</f>
        <v>0</v>
      </c>
      <c r="O45" s="16">
        <f>+F45*K45</f>
        <v>3498.7987500000004</v>
      </c>
      <c r="P45" s="16">
        <f t="shared" si="1"/>
        <v>40797.625874999998</v>
      </c>
      <c r="Q45" s="17">
        <f>+C45*Q$1/1000</f>
        <v>0.15726727800000001</v>
      </c>
      <c r="R45" s="17">
        <f>+D45*R$1/1000</f>
        <v>5.0735865000000003E-3</v>
      </c>
      <c r="S45" s="17">
        <f>+E45*S$1/1000</f>
        <v>0</v>
      </c>
      <c r="T45" s="17">
        <f>+F45*T$1/1000</f>
        <v>1.6084888500000002E-2</v>
      </c>
      <c r="U45" s="17">
        <f>SUM(Q45:T45)</f>
        <v>0.17842575300000002</v>
      </c>
      <c r="X45" s="31">
        <f t="shared" si="2"/>
        <v>42064</v>
      </c>
    </row>
    <row r="46" spans="1:24">
      <c r="A46" s="18">
        <v>42064</v>
      </c>
      <c r="B46" s="19" t="s">
        <v>11</v>
      </c>
      <c r="C46" s="27">
        <v>174.33900000000003</v>
      </c>
      <c r="D46" s="27">
        <v>14.696250000000001</v>
      </c>
      <c r="E46" s="27">
        <v>8.5254999999999992</v>
      </c>
      <c r="F46" s="27">
        <v>7.1417500000000009</v>
      </c>
      <c r="G46" s="20">
        <f>SUM(C46:F46)</f>
        <v>204.70250000000001</v>
      </c>
      <c r="H46" s="15">
        <v>169.5</v>
      </c>
      <c r="I46" s="15">
        <v>189.5</v>
      </c>
      <c r="J46" s="15">
        <v>172.5</v>
      </c>
      <c r="K46" s="15">
        <v>185.5</v>
      </c>
      <c r="L46" s="16">
        <f>+C46*H46</f>
        <v>29550.460500000005</v>
      </c>
      <c r="M46" s="16">
        <f>+D46*I46</f>
        <v>2784.9393750000004</v>
      </c>
      <c r="N46" s="16">
        <f>+E46*J46</f>
        <v>1470.6487499999998</v>
      </c>
      <c r="O46" s="16">
        <f>+F46*K46</f>
        <v>1324.7946250000002</v>
      </c>
      <c r="P46" s="16">
        <f t="shared" si="1"/>
        <v>35130.843250000005</v>
      </c>
      <c r="Q46" s="17">
        <f>+C46*Q$1/1000</f>
        <v>0.12970821600000002</v>
      </c>
      <c r="R46" s="17">
        <f>+D46*R$1/1000</f>
        <v>1.11985425E-2</v>
      </c>
      <c r="S46" s="17">
        <f>+E46*S$1/1000</f>
        <v>7.1528944999999997E-3</v>
      </c>
      <c r="T46" s="17">
        <f>+F46*T$1/1000</f>
        <v>5.9919282500000013E-3</v>
      </c>
      <c r="U46" s="17">
        <f>SUM(Q46:T46)</f>
        <v>0.15405158125000001</v>
      </c>
      <c r="X46" s="31">
        <f t="shared" si="2"/>
        <v>42064</v>
      </c>
    </row>
    <row r="47" spans="1:24">
      <c r="A47" s="18">
        <v>42064</v>
      </c>
      <c r="B47" s="19" t="s">
        <v>12</v>
      </c>
      <c r="C47" s="27">
        <v>163.30799999999999</v>
      </c>
      <c r="D47" s="27">
        <v>11.584</v>
      </c>
      <c r="E47" s="27">
        <v>0</v>
      </c>
      <c r="F47" s="27">
        <v>2.4370000000000003</v>
      </c>
      <c r="G47" s="20">
        <f>SUM(C47:F47)</f>
        <v>177.32900000000001</v>
      </c>
      <c r="H47" s="15">
        <v>170.5</v>
      </c>
      <c r="I47" s="15">
        <v>190.5</v>
      </c>
      <c r="J47" s="15">
        <v>167.5</v>
      </c>
      <c r="K47" s="15">
        <v>187.5</v>
      </c>
      <c r="L47" s="16">
        <f>+C47*H47</f>
        <v>27844.013999999999</v>
      </c>
      <c r="M47" s="16">
        <f>+D47*I47</f>
        <v>2206.752</v>
      </c>
      <c r="N47" s="16">
        <f>+E47*J47</f>
        <v>0</v>
      </c>
      <c r="O47" s="16">
        <f>+F47*K47</f>
        <v>456.93750000000006</v>
      </c>
      <c r="P47" s="16">
        <f t="shared" si="1"/>
        <v>30507.7035</v>
      </c>
      <c r="Q47" s="17">
        <f>+C47*Q$1/1000</f>
        <v>0.12150115199999999</v>
      </c>
      <c r="R47" s="17">
        <f>+D47*R$1/1000</f>
        <v>8.827007999999999E-3</v>
      </c>
      <c r="S47" s="17">
        <f>+E47*S$1/1000</f>
        <v>0</v>
      </c>
      <c r="T47" s="17">
        <f>+F47*T$1/1000</f>
        <v>2.0446430000000001E-3</v>
      </c>
      <c r="U47" s="17">
        <f>SUM(Q47:T47)</f>
        <v>0.13237280300000001</v>
      </c>
      <c r="X47" s="31">
        <f t="shared" si="2"/>
        <v>42064</v>
      </c>
    </row>
    <row r="48" spans="1:24">
      <c r="A48" s="18">
        <v>42064</v>
      </c>
      <c r="B48" s="19" t="s">
        <v>13</v>
      </c>
      <c r="C48" s="27">
        <v>36.667500000000004</v>
      </c>
      <c r="D48" s="27">
        <v>1.8220000000000003</v>
      </c>
      <c r="E48" s="27">
        <v>78.165000000000006</v>
      </c>
      <c r="F48" s="29">
        <v>5.1909999999999998</v>
      </c>
      <c r="G48" s="20">
        <f>SUM(C48:F48)</f>
        <v>121.84550000000002</v>
      </c>
      <c r="H48" s="15">
        <v>169.5</v>
      </c>
      <c r="I48" s="15">
        <v>188.5</v>
      </c>
      <c r="J48" s="15">
        <v>171</v>
      </c>
      <c r="K48" s="15">
        <v>184</v>
      </c>
      <c r="L48" s="16">
        <f>+C48*H48</f>
        <v>6215.1412500000006</v>
      </c>
      <c r="M48" s="16">
        <f>+D48*I48</f>
        <v>343.44700000000006</v>
      </c>
      <c r="N48" s="16">
        <f>+E48*J48</f>
        <v>13366.215000000002</v>
      </c>
      <c r="O48" s="16">
        <f>+F48*K48</f>
        <v>955.14400000000001</v>
      </c>
      <c r="P48" s="16">
        <f t="shared" si="1"/>
        <v>20879.947250000005</v>
      </c>
      <c r="Q48" s="17">
        <f>+C48*Q$1/1000</f>
        <v>2.7280620000000002E-2</v>
      </c>
      <c r="R48" s="17">
        <f>+D48*R$1/1000</f>
        <v>1.3883640000000002E-3</v>
      </c>
      <c r="S48" s="17">
        <f>+E48*S$1/1000</f>
        <v>6.5580435000000006E-2</v>
      </c>
      <c r="T48" s="17">
        <f>+F48*T$1/1000</f>
        <v>4.3552489999999994E-3</v>
      </c>
      <c r="U48" s="17">
        <f>SUM(Q48:T48)</f>
        <v>9.8604668000000006E-2</v>
      </c>
      <c r="X48" s="31">
        <f t="shared" si="2"/>
        <v>42064</v>
      </c>
    </row>
    <row r="49" spans="1:24">
      <c r="A49" s="18">
        <v>42064</v>
      </c>
      <c r="B49" s="19" t="s">
        <v>14</v>
      </c>
      <c r="C49" s="27">
        <v>115.83575000000003</v>
      </c>
      <c r="D49" s="27">
        <v>11.333249999999998</v>
      </c>
      <c r="E49" s="27">
        <v>0</v>
      </c>
      <c r="F49" s="27">
        <v>6.21875</v>
      </c>
      <c r="G49" s="20">
        <f>SUM(C49:F49)</f>
        <v>133.38775000000004</v>
      </c>
      <c r="H49" s="15">
        <v>168.5</v>
      </c>
      <c r="I49" s="15">
        <v>189</v>
      </c>
      <c r="J49" s="15">
        <v>180</v>
      </c>
      <c r="K49" s="15">
        <v>185</v>
      </c>
      <c r="L49" s="16">
        <f>+C49*H49</f>
        <v>19518.323875000006</v>
      </c>
      <c r="M49" s="16">
        <f>+D49*I49</f>
        <v>2141.9842499999995</v>
      </c>
      <c r="N49" s="16">
        <f>+E49*J49</f>
        <v>0</v>
      </c>
      <c r="O49" s="16">
        <f>+F49*K49</f>
        <v>1150.46875</v>
      </c>
      <c r="P49" s="16">
        <f t="shared" si="1"/>
        <v>22810.776875000003</v>
      </c>
      <c r="Q49" s="17">
        <f>+C49*Q$1/1000</f>
        <v>8.6181798000000032E-2</v>
      </c>
      <c r="R49" s="17">
        <f>+D49*R$1/1000</f>
        <v>8.6359364999999983E-3</v>
      </c>
      <c r="S49" s="17">
        <f>+E49*S$1/1000</f>
        <v>0</v>
      </c>
      <c r="T49" s="17">
        <f>+F49*T$1/1000</f>
        <v>5.2175312499999991E-3</v>
      </c>
      <c r="U49" s="17">
        <f>SUM(Q49:T49)</f>
        <v>0.10003526575000003</v>
      </c>
      <c r="X49" s="31">
        <f t="shared" si="2"/>
        <v>42064</v>
      </c>
    </row>
    <row r="50" spans="1:24">
      <c r="A50" s="18">
        <v>42064</v>
      </c>
      <c r="B50" s="19" t="s">
        <v>15</v>
      </c>
      <c r="C50" s="27">
        <v>328.608</v>
      </c>
      <c r="D50" s="27">
        <v>35.078250000000004</v>
      </c>
      <c r="E50" s="27">
        <v>0</v>
      </c>
      <c r="F50" s="27">
        <v>23.654750000000003</v>
      </c>
      <c r="G50" s="20">
        <f>SUM(C50:F50)</f>
        <v>387.34100000000001</v>
      </c>
      <c r="H50" s="15">
        <v>171.5</v>
      </c>
      <c r="I50" s="15">
        <v>190.5</v>
      </c>
      <c r="J50" s="15">
        <v>180</v>
      </c>
      <c r="K50" s="15">
        <v>187.5</v>
      </c>
      <c r="L50" s="16">
        <f>+C50*H50</f>
        <v>56356.271999999997</v>
      </c>
      <c r="M50" s="16">
        <f>+D50*I50</f>
        <v>6682.4066250000005</v>
      </c>
      <c r="N50" s="16">
        <f>+E50*J50</f>
        <v>0</v>
      </c>
      <c r="O50" s="16">
        <f>+F50*K50</f>
        <v>4435.2656250000009</v>
      </c>
      <c r="P50" s="16">
        <f t="shared" si="1"/>
        <v>67473.94425</v>
      </c>
      <c r="Q50" s="17">
        <f>+C50*Q$1/1000</f>
        <v>0.24448435199999999</v>
      </c>
      <c r="R50" s="17">
        <f>+D50*R$1/1000</f>
        <v>2.6729626500000003E-2</v>
      </c>
      <c r="S50" s="17">
        <f>+E50*S$1/1000</f>
        <v>0</v>
      </c>
      <c r="T50" s="17">
        <f>+F50*T$1/1000</f>
        <v>1.9846335250000003E-2</v>
      </c>
      <c r="U50" s="17">
        <f>SUM(Q50:T50)</f>
        <v>0.29106031375000002</v>
      </c>
      <c r="X50" s="31">
        <f t="shared" si="2"/>
        <v>42064</v>
      </c>
    </row>
    <row r="51" spans="1:24">
      <c r="A51" s="18">
        <v>42064</v>
      </c>
      <c r="B51" s="19" t="s">
        <v>16</v>
      </c>
      <c r="C51" s="27">
        <v>251.839</v>
      </c>
      <c r="D51" s="27">
        <v>13.549250000000001</v>
      </c>
      <c r="E51" s="27">
        <v>0</v>
      </c>
      <c r="F51" s="27">
        <v>24.316000000000003</v>
      </c>
      <c r="G51" s="20">
        <f>SUM(C51:F51)</f>
        <v>289.70425</v>
      </c>
      <c r="H51" s="15">
        <v>171.5</v>
      </c>
      <c r="I51" s="15">
        <v>190.5</v>
      </c>
      <c r="J51" s="15">
        <v>175</v>
      </c>
      <c r="K51" s="15">
        <v>187.5</v>
      </c>
      <c r="L51" s="16">
        <f>+C51*H51</f>
        <v>43190.388500000001</v>
      </c>
      <c r="M51" s="16">
        <f>+D51*I51</f>
        <v>2581.1321250000001</v>
      </c>
      <c r="N51" s="16">
        <f>+E51*J51</f>
        <v>0</v>
      </c>
      <c r="O51" s="16">
        <f>+F51*K51</f>
        <v>4559.2500000000009</v>
      </c>
      <c r="P51" s="16">
        <f t="shared" si="1"/>
        <v>50330.770625000005</v>
      </c>
      <c r="Q51" s="17">
        <f>+C51*Q$1/1000</f>
        <v>0.18736821599999998</v>
      </c>
      <c r="R51" s="17">
        <f>+D51*R$1/1000</f>
        <v>1.0324528500000001E-2</v>
      </c>
      <c r="S51" s="17">
        <f>+E51*S$1/1000</f>
        <v>0</v>
      </c>
      <c r="T51" s="17">
        <f>+F51*T$1/1000</f>
        <v>2.0401124000000003E-2</v>
      </c>
      <c r="U51" s="17">
        <f>SUM(Q51:T51)</f>
        <v>0.21809386849999998</v>
      </c>
      <c r="X51" s="31">
        <f t="shared" si="2"/>
        <v>42064</v>
      </c>
    </row>
    <row r="52" spans="1:24">
      <c r="A52" s="18">
        <v>42064</v>
      </c>
      <c r="B52" s="19" t="s">
        <v>17</v>
      </c>
      <c r="C52" s="27">
        <v>127.87325000000003</v>
      </c>
      <c r="D52" s="27">
        <v>17.9815</v>
      </c>
      <c r="E52" s="27">
        <v>0</v>
      </c>
      <c r="F52" s="27">
        <v>8.5840000000000014</v>
      </c>
      <c r="G52" s="20">
        <f>SUM(C52:F52)</f>
        <v>154.43875000000003</v>
      </c>
      <c r="H52" s="15">
        <v>169.5</v>
      </c>
      <c r="I52" s="15">
        <v>184</v>
      </c>
      <c r="J52" s="15">
        <v>174.5</v>
      </c>
      <c r="K52" s="15">
        <v>182.5</v>
      </c>
      <c r="L52" s="16">
        <f>+C52*H52</f>
        <v>21674.515875000005</v>
      </c>
      <c r="M52" s="16">
        <f>+D52*I52</f>
        <v>3308.596</v>
      </c>
      <c r="N52" s="16">
        <f>+E52*J52</f>
        <v>0</v>
      </c>
      <c r="O52" s="16">
        <f>+F52*K52</f>
        <v>1566.5800000000002</v>
      </c>
      <c r="P52" s="16">
        <f t="shared" si="1"/>
        <v>26549.691875000008</v>
      </c>
      <c r="Q52" s="17">
        <f>+C52*Q$1/1000</f>
        <v>9.5137698000000021E-2</v>
      </c>
      <c r="R52" s="17">
        <f>+D52*R$1/1000</f>
        <v>1.3701903E-2</v>
      </c>
      <c r="S52" s="17">
        <f>+E52*S$1/1000</f>
        <v>0</v>
      </c>
      <c r="T52" s="17">
        <f>+F52*T$1/1000</f>
        <v>7.2019760000000014E-3</v>
      </c>
      <c r="U52" s="17">
        <f>SUM(Q52:T52)</f>
        <v>0.11604157700000002</v>
      </c>
      <c r="X52" s="31">
        <f t="shared" si="2"/>
        <v>42064</v>
      </c>
    </row>
    <row r="53" spans="1:24">
      <c r="A53" s="18">
        <v>42064</v>
      </c>
      <c r="B53" s="19" t="s">
        <v>18</v>
      </c>
      <c r="C53" s="27">
        <v>88.481500000000011</v>
      </c>
      <c r="D53" s="27">
        <v>11.6065</v>
      </c>
      <c r="E53" s="27">
        <v>0</v>
      </c>
      <c r="F53" s="27">
        <v>35.906500000000001</v>
      </c>
      <c r="G53" s="20">
        <f>SUM(C53:F53)</f>
        <v>135.99450000000002</v>
      </c>
      <c r="H53" s="15">
        <v>171.5</v>
      </c>
      <c r="I53" s="15">
        <v>190</v>
      </c>
      <c r="J53" s="15">
        <v>173.5</v>
      </c>
      <c r="K53" s="15">
        <v>183.5</v>
      </c>
      <c r="L53" s="16">
        <f>+C53*H53</f>
        <v>15174.577250000002</v>
      </c>
      <c r="M53" s="16">
        <f>+D53*I53</f>
        <v>2205.2350000000001</v>
      </c>
      <c r="N53" s="16">
        <f>+E53*J53</f>
        <v>0</v>
      </c>
      <c r="O53" s="16">
        <f>+F53*K53</f>
        <v>6588.8427499999998</v>
      </c>
      <c r="P53" s="16">
        <f t="shared" si="1"/>
        <v>23968.655000000002</v>
      </c>
      <c r="Q53" s="17">
        <f>+C53*Q$1/1000</f>
        <v>6.5830236000000014E-2</v>
      </c>
      <c r="R53" s="17">
        <f>+D53*R$1/1000</f>
        <v>8.8441530000000004E-3</v>
      </c>
      <c r="S53" s="17">
        <f>+E53*S$1/1000</f>
        <v>0</v>
      </c>
      <c r="T53" s="17">
        <f>+F53*T$1/1000</f>
        <v>3.0125553499999999E-2</v>
      </c>
      <c r="U53" s="17">
        <f>SUM(Q53:T53)</f>
        <v>0.10479994250000001</v>
      </c>
      <c r="X53" s="31">
        <f t="shared" si="2"/>
        <v>42064</v>
      </c>
    </row>
    <row r="54" spans="1:24">
      <c r="A54" s="18">
        <v>42064</v>
      </c>
      <c r="B54" s="19" t="s">
        <v>19</v>
      </c>
      <c r="C54" s="27">
        <v>258.60399999999998</v>
      </c>
      <c r="D54" s="27">
        <v>30.004750000000001</v>
      </c>
      <c r="E54" s="27">
        <v>0</v>
      </c>
      <c r="F54" s="27">
        <v>14.984000000000002</v>
      </c>
      <c r="G54" s="20">
        <f>SUM(C54:F54)</f>
        <v>303.59274999999997</v>
      </c>
      <c r="H54" s="15">
        <v>171.5</v>
      </c>
      <c r="I54" s="15">
        <v>190.5</v>
      </c>
      <c r="J54" s="15">
        <v>175</v>
      </c>
      <c r="K54" s="15">
        <v>187.5</v>
      </c>
      <c r="L54" s="16">
        <f>+C54*H54</f>
        <v>44350.585999999996</v>
      </c>
      <c r="M54" s="16">
        <f>+D54*I54</f>
        <v>5715.9048750000002</v>
      </c>
      <c r="N54" s="16">
        <f>+E54*J54</f>
        <v>0</v>
      </c>
      <c r="O54" s="16">
        <f>+F54*K54</f>
        <v>2809.5000000000005</v>
      </c>
      <c r="P54" s="16">
        <f t="shared" si="1"/>
        <v>52875.990874999996</v>
      </c>
      <c r="Q54" s="17">
        <f>+C54*Q$1/1000</f>
        <v>0.19240137600000001</v>
      </c>
      <c r="R54" s="17">
        <f>+D54*R$1/1000</f>
        <v>2.2863619500000001E-2</v>
      </c>
      <c r="S54" s="17">
        <f>+E54*S$1/1000</f>
        <v>0</v>
      </c>
      <c r="T54" s="17">
        <f>+F54*T$1/1000</f>
        <v>1.2571576000000001E-2</v>
      </c>
      <c r="U54" s="17">
        <f>SUM(Q54:T54)</f>
        <v>0.2278365715</v>
      </c>
      <c r="X54" s="31">
        <f t="shared" si="2"/>
        <v>42064</v>
      </c>
    </row>
    <row r="55" spans="1:24">
      <c r="A55" s="18">
        <v>42064</v>
      </c>
      <c r="B55" s="19" t="s">
        <v>20</v>
      </c>
      <c r="C55" s="27">
        <v>113.76350000000002</v>
      </c>
      <c r="D55" s="27">
        <v>11.069749999999999</v>
      </c>
      <c r="E55" s="27">
        <v>0</v>
      </c>
      <c r="F55" s="27">
        <v>29.888750000000002</v>
      </c>
      <c r="G55" s="20">
        <f>SUM(C55:F55)</f>
        <v>154.72200000000004</v>
      </c>
      <c r="H55" s="15">
        <v>170</v>
      </c>
      <c r="I55" s="15">
        <v>189</v>
      </c>
      <c r="J55" s="15">
        <v>174.5</v>
      </c>
      <c r="K55" s="15">
        <v>183.5</v>
      </c>
      <c r="L55" s="16">
        <f>+C55*H55</f>
        <v>19339.795000000006</v>
      </c>
      <c r="M55" s="16">
        <f>+D55*I55</f>
        <v>2092.1827499999999</v>
      </c>
      <c r="N55" s="16">
        <f>+E55*J55</f>
        <v>0</v>
      </c>
      <c r="O55" s="16">
        <f>+F55*K55</f>
        <v>5484.5856250000006</v>
      </c>
      <c r="P55" s="16">
        <f t="shared" si="1"/>
        <v>26916.563375000005</v>
      </c>
      <c r="Q55" s="17">
        <f>+C55*Q$1/1000</f>
        <v>8.4640044000000011E-2</v>
      </c>
      <c r="R55" s="17">
        <f>+D55*R$1/1000</f>
        <v>8.4351494999999992E-3</v>
      </c>
      <c r="S55" s="17">
        <f>+E55*S$1/1000</f>
        <v>0</v>
      </c>
      <c r="T55" s="17">
        <f>+F55*T$1/1000</f>
        <v>2.507666125E-2</v>
      </c>
      <c r="U55" s="17">
        <f>SUM(Q55:T55)</f>
        <v>0.11815185475000001</v>
      </c>
      <c r="X55" s="31">
        <f t="shared" si="2"/>
        <v>42064</v>
      </c>
    </row>
    <row r="56" spans="1:24">
      <c r="A56" s="18">
        <v>42064</v>
      </c>
      <c r="B56" s="19" t="s">
        <v>21</v>
      </c>
      <c r="C56" s="27">
        <v>335.16900000000004</v>
      </c>
      <c r="D56" s="27">
        <v>19.896250000000002</v>
      </c>
      <c r="E56" s="27">
        <v>0</v>
      </c>
      <c r="F56" s="27">
        <v>32.587000000000003</v>
      </c>
      <c r="G56" s="20">
        <f>SUM(C56:F56)</f>
        <v>387.65225000000004</v>
      </c>
      <c r="H56" s="15">
        <v>169.5</v>
      </c>
      <c r="I56" s="15">
        <v>189</v>
      </c>
      <c r="J56" s="15">
        <v>174.5</v>
      </c>
      <c r="K56" s="15">
        <v>183.5</v>
      </c>
      <c r="L56" s="16">
        <f>+C56*H56</f>
        <v>56811.145500000006</v>
      </c>
      <c r="M56" s="16">
        <f>+D56*I56</f>
        <v>3760.3912500000006</v>
      </c>
      <c r="N56" s="16">
        <f>+E56*J56</f>
        <v>0</v>
      </c>
      <c r="O56" s="16">
        <f>+F56*K56</f>
        <v>5979.714500000001</v>
      </c>
      <c r="P56" s="16">
        <f t="shared" si="1"/>
        <v>66551.251250000001</v>
      </c>
      <c r="Q56" s="17">
        <f>+C56*Q$1/1000</f>
        <v>0.24936573600000003</v>
      </c>
      <c r="R56" s="17">
        <f>+D56*R$1/1000</f>
        <v>1.5160942500000002E-2</v>
      </c>
      <c r="S56" s="17">
        <f>+E56*S$1/1000</f>
        <v>0</v>
      </c>
      <c r="T56" s="17">
        <f>+F56*T$1/1000</f>
        <v>2.7340493E-2</v>
      </c>
      <c r="U56" s="17">
        <f>SUM(Q56:T56)</f>
        <v>0.29186717150000008</v>
      </c>
      <c r="X56" s="31">
        <f t="shared" si="2"/>
        <v>42064</v>
      </c>
    </row>
    <row r="57" spans="1:24">
      <c r="A57" s="18">
        <v>42064</v>
      </c>
      <c r="B57" s="19" t="s">
        <v>22</v>
      </c>
      <c r="C57" s="27">
        <v>87.30125000000001</v>
      </c>
      <c r="D57" s="27">
        <v>3.0452500000000002</v>
      </c>
      <c r="E57" s="27">
        <v>129.36275000000001</v>
      </c>
      <c r="F57" s="27">
        <v>122.18375000000002</v>
      </c>
      <c r="G57" s="20">
        <f>SUM(C57:F57)</f>
        <v>341.89300000000003</v>
      </c>
      <c r="H57" s="15">
        <v>169.5</v>
      </c>
      <c r="I57" s="15">
        <v>189</v>
      </c>
      <c r="J57" s="15">
        <v>171.5</v>
      </c>
      <c r="K57" s="15">
        <v>183.5</v>
      </c>
      <c r="L57" s="16">
        <f>+C57*H57</f>
        <v>14797.561875000001</v>
      </c>
      <c r="M57" s="16">
        <f>+D57*I57</f>
        <v>575.55225000000007</v>
      </c>
      <c r="N57" s="16">
        <f>+E57*J57</f>
        <v>22185.711625</v>
      </c>
      <c r="O57" s="16">
        <f>+F57*K57</f>
        <v>22420.718125000003</v>
      </c>
      <c r="P57" s="16">
        <f t="shared" si="1"/>
        <v>59979.543875000003</v>
      </c>
      <c r="Q57" s="17">
        <f>+C57*Q$1/1000</f>
        <v>6.4952130000000011E-2</v>
      </c>
      <c r="R57" s="17">
        <f>+D57*R$1/1000</f>
        <v>2.3204805000000004E-3</v>
      </c>
      <c r="S57" s="17">
        <f>+E57*S$1/1000</f>
        <v>0.10853534725</v>
      </c>
      <c r="T57" s="17">
        <f>+F57*T$1/1000</f>
        <v>0.10251216625000001</v>
      </c>
      <c r="U57" s="17">
        <f>SUM(Q57:T57)</f>
        <v>0.27832012400000006</v>
      </c>
      <c r="X57" s="31">
        <f t="shared" si="2"/>
        <v>42064</v>
      </c>
    </row>
    <row r="58" spans="1:24">
      <c r="A58" s="18">
        <v>42064</v>
      </c>
      <c r="B58" s="19" t="s">
        <v>23</v>
      </c>
      <c r="C58" s="27">
        <v>497.79575000000006</v>
      </c>
      <c r="D58" s="27">
        <v>39.259750000000004</v>
      </c>
      <c r="E58" s="27">
        <v>0</v>
      </c>
      <c r="F58" s="29">
        <v>34.576749999999997</v>
      </c>
      <c r="G58" s="20">
        <f>SUM(C58:F58)</f>
        <v>571.63225</v>
      </c>
      <c r="H58" s="15">
        <v>172</v>
      </c>
      <c r="I58" s="15">
        <v>190.5</v>
      </c>
      <c r="J58" s="15">
        <v>177</v>
      </c>
      <c r="K58" s="15">
        <v>187.5</v>
      </c>
      <c r="L58" s="16">
        <f>+C58*H58</f>
        <v>85620.869000000006</v>
      </c>
      <c r="M58" s="16">
        <f>+D58*I58</f>
        <v>7478.9823750000005</v>
      </c>
      <c r="N58" s="16">
        <f>+E58*J58</f>
        <v>0</v>
      </c>
      <c r="O58" s="16">
        <f>+F58*K58</f>
        <v>6483.1406249999991</v>
      </c>
      <c r="P58" s="16">
        <f t="shared" si="1"/>
        <v>99582.992000000013</v>
      </c>
      <c r="Q58" s="17">
        <f>+C58*Q$1/1000</f>
        <v>0.37036003800000006</v>
      </c>
      <c r="R58" s="17">
        <f>+D58*R$1/1000</f>
        <v>2.9915929500000004E-2</v>
      </c>
      <c r="S58" s="17">
        <f>+E58*S$1/1000</f>
        <v>0</v>
      </c>
      <c r="T58" s="17">
        <f>+F58*T$1/1000</f>
        <v>2.9009893249999998E-2</v>
      </c>
      <c r="U58" s="17">
        <f>SUM(Q58:T58)</f>
        <v>0.42928586075000003</v>
      </c>
      <c r="X58" s="31">
        <f t="shared" si="2"/>
        <v>42064</v>
      </c>
    </row>
    <row r="59" spans="1:24">
      <c r="A59" s="18">
        <v>42064</v>
      </c>
      <c r="B59" s="19" t="s">
        <v>24</v>
      </c>
      <c r="C59" s="27">
        <v>165.154</v>
      </c>
      <c r="D59" s="27">
        <v>12.086</v>
      </c>
      <c r="E59" s="27">
        <v>18.138749999999998</v>
      </c>
      <c r="F59" s="27">
        <v>5.6590000000000007</v>
      </c>
      <c r="G59" s="20">
        <f>SUM(C59:F59)</f>
        <v>201.03774999999999</v>
      </c>
      <c r="H59" s="15">
        <v>168</v>
      </c>
      <c r="I59" s="15">
        <v>190</v>
      </c>
      <c r="J59" s="15">
        <v>171.5</v>
      </c>
      <c r="K59" s="15">
        <v>183.5</v>
      </c>
      <c r="L59" s="16">
        <f>+C59*H59</f>
        <v>27745.871999999999</v>
      </c>
      <c r="M59" s="16">
        <f>+D59*I59</f>
        <v>2296.34</v>
      </c>
      <c r="N59" s="16">
        <f>+E59*J59</f>
        <v>3110.7956249999997</v>
      </c>
      <c r="O59" s="16">
        <f>+F59*K59</f>
        <v>1038.4265</v>
      </c>
      <c r="P59" s="16">
        <f t="shared" si="1"/>
        <v>34191.434125</v>
      </c>
      <c r="Q59" s="17">
        <f>+C59*Q$1/1000</f>
        <v>0.12287457599999999</v>
      </c>
      <c r="R59" s="17">
        <f>+D59*R$1/1000</f>
        <v>9.2095320000000012E-3</v>
      </c>
      <c r="S59" s="17">
        <f>+E59*S$1/1000</f>
        <v>1.5218411249999998E-2</v>
      </c>
      <c r="T59" s="17">
        <f>+F59*T$1/1000</f>
        <v>4.7479010000000006E-3</v>
      </c>
      <c r="U59" s="17">
        <f>SUM(Q59:T59)</f>
        <v>0.15205042024999998</v>
      </c>
      <c r="X59" s="31">
        <f t="shared" si="2"/>
        <v>42064</v>
      </c>
    </row>
    <row r="60" spans="1:24">
      <c r="A60" s="18">
        <v>42064</v>
      </c>
      <c r="B60" s="19" t="s">
        <v>25</v>
      </c>
      <c r="C60" s="27">
        <v>130.76349999999999</v>
      </c>
      <c r="D60" s="27">
        <v>9.8007500000000007</v>
      </c>
      <c r="E60" s="27">
        <v>0.62899999999999989</v>
      </c>
      <c r="F60" s="27">
        <v>3.7502499999999999</v>
      </c>
      <c r="G60" s="20">
        <f>SUM(C60:F60)</f>
        <v>144.94349999999997</v>
      </c>
      <c r="H60" s="15">
        <v>171</v>
      </c>
      <c r="I60" s="15">
        <v>189</v>
      </c>
      <c r="J60" s="15">
        <v>175</v>
      </c>
      <c r="K60" s="15">
        <v>184</v>
      </c>
      <c r="L60" s="16">
        <f>+C60*H60</f>
        <v>22360.558499999999</v>
      </c>
      <c r="M60" s="16">
        <f>+D60*I60</f>
        <v>1852.34175</v>
      </c>
      <c r="N60" s="16">
        <f>+E60*J60</f>
        <v>110.07499999999997</v>
      </c>
      <c r="O60" s="16">
        <f>+F60*K60</f>
        <v>690.04599999999994</v>
      </c>
      <c r="P60" s="16">
        <f t="shared" si="1"/>
        <v>25013.021249999998</v>
      </c>
      <c r="Q60" s="17">
        <f>+C60*Q$1/1000</f>
        <v>9.7288044000000004E-2</v>
      </c>
      <c r="R60" s="17">
        <f>+D60*R$1/1000</f>
        <v>7.4681715000000006E-3</v>
      </c>
      <c r="S60" s="17">
        <f>+E60*S$1/1000</f>
        <v>5.2773099999999982E-4</v>
      </c>
      <c r="T60" s="17">
        <f>+F60*T$1/1000</f>
        <v>3.1464597499999995E-3</v>
      </c>
      <c r="U60" s="17">
        <f>SUM(Q60:T60)</f>
        <v>0.10843040625</v>
      </c>
      <c r="X60" s="31">
        <f t="shared" si="2"/>
        <v>42064</v>
      </c>
    </row>
    <row r="61" spans="1:24">
      <c r="A61" s="12">
        <f>A42+1</f>
        <v>42065</v>
      </c>
      <c r="B61" s="13" t="s">
        <v>7</v>
      </c>
      <c r="C61" s="26">
        <v>204.30875000000003</v>
      </c>
      <c r="D61" s="26">
        <v>8.2192500000000006</v>
      </c>
      <c r="E61" s="26">
        <v>1.2610000000000001</v>
      </c>
      <c r="F61" s="26">
        <v>15</v>
      </c>
      <c r="G61" s="14">
        <f>SUM(C61:F61)</f>
        <v>228.78900000000002</v>
      </c>
      <c r="H61" s="15">
        <v>169.5</v>
      </c>
      <c r="I61" s="15">
        <v>188</v>
      </c>
      <c r="J61" s="15">
        <v>173</v>
      </c>
      <c r="K61" s="15">
        <v>183.5</v>
      </c>
      <c r="L61" s="16">
        <f>+C61*H61</f>
        <v>34630.333125000005</v>
      </c>
      <c r="M61" s="16">
        <f>+D61*I61</f>
        <v>1545.2190000000001</v>
      </c>
      <c r="N61" s="16">
        <f>+E61*J61</f>
        <v>218.15300000000002</v>
      </c>
      <c r="O61" s="16">
        <f>+F61*K61</f>
        <v>2752.5</v>
      </c>
      <c r="P61" s="16">
        <f t="shared" si="1"/>
        <v>39146.205125</v>
      </c>
      <c r="Q61" s="17">
        <f>+C61*Q$1/1000</f>
        <v>0.15200571000000002</v>
      </c>
      <c r="R61" s="17">
        <f>+D61*R$1/1000</f>
        <v>6.2630684999999998E-3</v>
      </c>
      <c r="S61" s="17">
        <f>+E61*S$1/1000</f>
        <v>1.0579789999999999E-3</v>
      </c>
      <c r="T61" s="17">
        <f>+F61*T$1/1000</f>
        <v>1.2584999999999999E-2</v>
      </c>
      <c r="U61" s="17">
        <f>SUM(Q61:T61)</f>
        <v>0.17191175749999998</v>
      </c>
      <c r="X61" s="31">
        <f t="shared" si="2"/>
        <v>42064</v>
      </c>
    </row>
    <row r="62" spans="1:24">
      <c r="A62" s="18">
        <f t="shared" ref="A62:A98" si="3">A43+1</f>
        <v>42065</v>
      </c>
      <c r="B62" s="19" t="s">
        <v>8</v>
      </c>
      <c r="C62" s="27">
        <v>290.22250000000003</v>
      </c>
      <c r="D62" s="27">
        <v>33.131250000000001</v>
      </c>
      <c r="E62" s="27">
        <v>0</v>
      </c>
      <c r="F62" s="27">
        <v>10.937250000000001</v>
      </c>
      <c r="G62" s="20">
        <f>SUM(C62:F62)</f>
        <v>334.29100000000005</v>
      </c>
      <c r="H62" s="15">
        <v>167.5</v>
      </c>
      <c r="I62" s="15">
        <v>183.5</v>
      </c>
      <c r="J62" s="15">
        <v>180</v>
      </c>
      <c r="K62" s="15">
        <v>185</v>
      </c>
      <c r="L62" s="16">
        <f>+C62*H62</f>
        <v>48612.268750000003</v>
      </c>
      <c r="M62" s="16">
        <f>+D62*I62</f>
        <v>6079.5843750000004</v>
      </c>
      <c r="N62" s="16">
        <f>+E62*J62</f>
        <v>0</v>
      </c>
      <c r="O62" s="16">
        <f>+F62*K62</f>
        <v>2023.3912500000001</v>
      </c>
      <c r="P62" s="16">
        <f t="shared" si="1"/>
        <v>56715.244375000002</v>
      </c>
      <c r="Q62" s="17">
        <f>+C62*Q$1/1000</f>
        <v>0.21592554</v>
      </c>
      <c r="R62" s="17">
        <f>+D62*R$1/1000</f>
        <v>2.5246012500000001E-2</v>
      </c>
      <c r="S62" s="17">
        <f>+E62*S$1/1000</f>
        <v>0</v>
      </c>
      <c r="T62" s="17">
        <f>+F62*T$1/1000</f>
        <v>9.1763527500000001E-3</v>
      </c>
      <c r="U62" s="17">
        <f>SUM(Q62:T62)</f>
        <v>0.25034790525</v>
      </c>
      <c r="X62" s="31">
        <f t="shared" si="2"/>
        <v>42064</v>
      </c>
    </row>
    <row r="63" spans="1:24">
      <c r="A63" s="21">
        <f t="shared" si="3"/>
        <v>42065</v>
      </c>
      <c r="B63" s="22" t="s">
        <v>9</v>
      </c>
      <c r="C63" s="28">
        <v>58.426750000000006</v>
      </c>
      <c r="D63" s="28">
        <v>11.198500000000001</v>
      </c>
      <c r="E63" s="28">
        <v>7.5072500000000009</v>
      </c>
      <c r="F63" s="28">
        <v>4.0842499999999999</v>
      </c>
      <c r="G63" s="23">
        <f>SUM(C63:F63)</f>
        <v>81.216750000000005</v>
      </c>
      <c r="H63" s="24">
        <v>167</v>
      </c>
      <c r="I63" s="24">
        <v>183.5</v>
      </c>
      <c r="J63" s="24">
        <v>178</v>
      </c>
      <c r="K63" s="24">
        <v>185</v>
      </c>
      <c r="L63" s="16">
        <f>+C63*H63</f>
        <v>9757.2672500000008</v>
      </c>
      <c r="M63" s="16">
        <f>+D63*I63</f>
        <v>2054.9247500000001</v>
      </c>
      <c r="N63" s="16">
        <f>+E63*J63</f>
        <v>1336.2905000000001</v>
      </c>
      <c r="O63" s="16">
        <f>+F63*K63</f>
        <v>755.58624999999995</v>
      </c>
      <c r="P63" s="16">
        <f t="shared" si="1"/>
        <v>13904.068750000002</v>
      </c>
      <c r="Q63" s="17">
        <f>+C63*Q$1/1000</f>
        <v>4.3469502000000007E-2</v>
      </c>
      <c r="R63" s="17">
        <f>+D63*R$1/1000</f>
        <v>8.5332570000000007E-3</v>
      </c>
      <c r="S63" s="17">
        <f>+E63*S$1/1000</f>
        <v>6.2985827500000001E-3</v>
      </c>
      <c r="T63" s="17">
        <f>+F63*T$1/1000</f>
        <v>3.4266857499999997E-3</v>
      </c>
      <c r="U63" s="25">
        <f>SUM(Q63:T63)</f>
        <v>6.1728027500000011E-2</v>
      </c>
      <c r="X63" s="31">
        <f t="shared" si="2"/>
        <v>42064</v>
      </c>
    </row>
    <row r="64" spans="1:24">
      <c r="A64" s="18">
        <f t="shared" si="3"/>
        <v>42065</v>
      </c>
      <c r="B64" s="19" t="s">
        <v>10</v>
      </c>
      <c r="C64" s="27">
        <v>221.52725000000004</v>
      </c>
      <c r="D64" s="27">
        <v>5.1647500000000006</v>
      </c>
      <c r="E64" s="27">
        <v>0</v>
      </c>
      <c r="F64" s="29">
        <v>45.723749999999995</v>
      </c>
      <c r="G64" s="20">
        <f>SUM(C64:F64)</f>
        <v>272.41575</v>
      </c>
      <c r="H64" s="15">
        <v>170.5</v>
      </c>
      <c r="I64" s="15">
        <v>189</v>
      </c>
      <c r="J64" s="15">
        <v>177</v>
      </c>
      <c r="K64" s="15">
        <v>182.5</v>
      </c>
      <c r="L64" s="16">
        <f>+C64*H64</f>
        <v>37770.396125000007</v>
      </c>
      <c r="M64" s="16">
        <f>+D64*I64</f>
        <v>976.1377500000001</v>
      </c>
      <c r="N64" s="16">
        <f>+E64*J64</f>
        <v>0</v>
      </c>
      <c r="O64" s="16">
        <f>+F64*K64</f>
        <v>8344.5843749999985</v>
      </c>
      <c r="P64" s="16">
        <f t="shared" si="1"/>
        <v>47091.118250000007</v>
      </c>
      <c r="Q64" s="17">
        <f>+C64*Q$1/1000</f>
        <v>0.16481627400000001</v>
      </c>
      <c r="R64" s="17">
        <f>+D64*R$1/1000</f>
        <v>3.9355395000000007E-3</v>
      </c>
      <c r="S64" s="17">
        <f>+E64*S$1/1000</f>
        <v>0</v>
      </c>
      <c r="T64" s="17">
        <f>+F64*T$1/1000</f>
        <v>3.8362226249999992E-2</v>
      </c>
      <c r="U64" s="17">
        <f>SUM(Q64:T64)</f>
        <v>0.20711403975000001</v>
      </c>
      <c r="X64" s="31">
        <f t="shared" si="2"/>
        <v>42064</v>
      </c>
    </row>
    <row r="65" spans="1:24">
      <c r="A65" s="18">
        <f t="shared" si="3"/>
        <v>42065</v>
      </c>
      <c r="B65" s="19" t="s">
        <v>11</v>
      </c>
      <c r="C65" s="27">
        <v>169.8905</v>
      </c>
      <c r="D65" s="27">
        <v>14.558750000000002</v>
      </c>
      <c r="E65" s="27">
        <v>6.8064999999999998</v>
      </c>
      <c r="F65" s="27">
        <v>21.082000000000001</v>
      </c>
      <c r="G65" s="20">
        <f>SUM(C65:F65)</f>
        <v>212.33775</v>
      </c>
      <c r="H65" s="15">
        <v>169.5</v>
      </c>
      <c r="I65" s="15">
        <v>189.5</v>
      </c>
      <c r="J65" s="15">
        <v>172.5</v>
      </c>
      <c r="K65" s="15">
        <v>185.5</v>
      </c>
      <c r="L65" s="16">
        <f>+C65*H65</f>
        <v>28796.439750000001</v>
      </c>
      <c r="M65" s="16">
        <f>+D65*I65</f>
        <v>2758.8831250000003</v>
      </c>
      <c r="N65" s="16">
        <f>+E65*J65</f>
        <v>1174.1212499999999</v>
      </c>
      <c r="O65" s="16">
        <f>+F65*K65</f>
        <v>3910.7110000000002</v>
      </c>
      <c r="P65" s="16">
        <f t="shared" si="1"/>
        <v>36640.155125000005</v>
      </c>
      <c r="Q65" s="17">
        <f>+C65*Q$1/1000</f>
        <v>0.12639853200000001</v>
      </c>
      <c r="R65" s="17">
        <f>+D65*R$1/1000</f>
        <v>1.1093767500000002E-2</v>
      </c>
      <c r="S65" s="17">
        <f>+E65*S$1/1000</f>
        <v>5.7106534999999993E-3</v>
      </c>
      <c r="T65" s="17">
        <f>+F65*T$1/1000</f>
        <v>1.7687798000000001E-2</v>
      </c>
      <c r="U65" s="17">
        <f>SUM(Q65:T65)</f>
        <v>0.160890751</v>
      </c>
      <c r="X65" s="31">
        <f t="shared" si="2"/>
        <v>42064</v>
      </c>
    </row>
    <row r="66" spans="1:24">
      <c r="A66" s="18">
        <f t="shared" si="3"/>
        <v>42065</v>
      </c>
      <c r="B66" s="19" t="s">
        <v>12</v>
      </c>
      <c r="C66" s="27">
        <v>185.50575000000001</v>
      </c>
      <c r="D66" s="27">
        <v>12.549000000000001</v>
      </c>
      <c r="E66" s="27">
        <v>0</v>
      </c>
      <c r="F66" s="29">
        <v>22.428999999999998</v>
      </c>
      <c r="G66" s="20">
        <f>SUM(C66:F66)</f>
        <v>220.48375000000001</v>
      </c>
      <c r="H66" s="15">
        <v>170.5</v>
      </c>
      <c r="I66" s="15">
        <v>190.5</v>
      </c>
      <c r="J66" s="15">
        <v>167.5</v>
      </c>
      <c r="K66" s="15">
        <v>187.5</v>
      </c>
      <c r="L66" s="16">
        <f>+C66*H66</f>
        <v>31628.730375000003</v>
      </c>
      <c r="M66" s="16">
        <f>+D66*I66</f>
        <v>2390.5845000000004</v>
      </c>
      <c r="N66" s="16">
        <f>+E66*J66</f>
        <v>0</v>
      </c>
      <c r="O66" s="16">
        <f>+F66*K66</f>
        <v>4205.4375</v>
      </c>
      <c r="P66" s="16">
        <f t="shared" si="1"/>
        <v>38224.752375000004</v>
      </c>
      <c r="Q66" s="17">
        <f>+C66*Q$1/1000</f>
        <v>0.13801627799999999</v>
      </c>
      <c r="R66" s="17">
        <f>+D66*R$1/1000</f>
        <v>9.5623380000000001E-3</v>
      </c>
      <c r="S66" s="17">
        <f>+E66*S$1/1000</f>
        <v>0</v>
      </c>
      <c r="T66" s="17">
        <f>+F66*T$1/1000</f>
        <v>1.8817931E-2</v>
      </c>
      <c r="U66" s="17">
        <f>SUM(Q66:T66)</f>
        <v>0.16639654700000001</v>
      </c>
      <c r="X66" s="31">
        <f t="shared" si="2"/>
        <v>42064</v>
      </c>
    </row>
    <row r="67" spans="1:24">
      <c r="A67" s="18">
        <f t="shared" si="3"/>
        <v>42065</v>
      </c>
      <c r="B67" s="19" t="s">
        <v>13</v>
      </c>
      <c r="C67" s="27">
        <v>47.658999999999999</v>
      </c>
      <c r="D67" s="27">
        <v>3.1655000000000002</v>
      </c>
      <c r="E67" s="27">
        <v>34.51925</v>
      </c>
      <c r="F67" s="29">
        <v>9.052249999999999</v>
      </c>
      <c r="G67" s="20">
        <f>SUM(C67:F67)</f>
        <v>94.396000000000001</v>
      </c>
      <c r="H67" s="15">
        <v>169.5</v>
      </c>
      <c r="I67" s="15">
        <v>188.5</v>
      </c>
      <c r="J67" s="15">
        <v>171</v>
      </c>
      <c r="K67" s="15">
        <v>184</v>
      </c>
      <c r="L67" s="16">
        <f>+C67*H67</f>
        <v>8078.2004999999999</v>
      </c>
      <c r="M67" s="16">
        <f>+D67*I67</f>
        <v>596.69675000000007</v>
      </c>
      <c r="N67" s="16">
        <f>+E67*J67</f>
        <v>5902.7917500000003</v>
      </c>
      <c r="O67" s="16">
        <f>+F67*K67</f>
        <v>1665.6139999999998</v>
      </c>
      <c r="P67" s="16">
        <f t="shared" si="1"/>
        <v>16243.303</v>
      </c>
      <c r="Q67" s="17">
        <f>+C67*Q$1/1000</f>
        <v>3.5458296E-2</v>
      </c>
      <c r="R67" s="17">
        <f>+D67*R$1/1000</f>
        <v>2.4121110000000002E-3</v>
      </c>
      <c r="S67" s="17">
        <f>+E67*S$1/1000</f>
        <v>2.8961650749999998E-2</v>
      </c>
      <c r="T67" s="17">
        <f>+F67*T$1/1000</f>
        <v>7.5948377499999989E-3</v>
      </c>
      <c r="U67" s="17">
        <f>SUM(Q67:T67)</f>
        <v>7.4426895500000007E-2</v>
      </c>
      <c r="X67" s="31">
        <f t="shared" si="2"/>
        <v>42064</v>
      </c>
    </row>
    <row r="68" spans="1:24">
      <c r="A68" s="18">
        <f t="shared" si="3"/>
        <v>42065</v>
      </c>
      <c r="B68" s="19" t="s">
        <v>14</v>
      </c>
      <c r="C68" s="27">
        <v>152.511</v>
      </c>
      <c r="D68" s="27">
        <v>6.4592500000000008</v>
      </c>
      <c r="E68" s="27">
        <v>0</v>
      </c>
      <c r="F68" s="27">
        <v>20.444500000000001</v>
      </c>
      <c r="G68" s="20">
        <f>SUM(C68:F68)</f>
        <v>179.41475</v>
      </c>
      <c r="H68" s="15">
        <v>168.5</v>
      </c>
      <c r="I68" s="15">
        <v>189</v>
      </c>
      <c r="J68" s="15">
        <v>180</v>
      </c>
      <c r="K68" s="15">
        <v>185</v>
      </c>
      <c r="L68" s="16">
        <f>+C68*H68</f>
        <v>25698.103500000001</v>
      </c>
      <c r="M68" s="16">
        <f>+D68*I68</f>
        <v>1220.7982500000001</v>
      </c>
      <c r="N68" s="16">
        <f>+E68*J68</f>
        <v>0</v>
      </c>
      <c r="O68" s="16">
        <f>+F68*K68</f>
        <v>3782.2325000000001</v>
      </c>
      <c r="P68" s="16">
        <f t="shared" si="1"/>
        <v>30701.134250000003</v>
      </c>
      <c r="Q68" s="17">
        <f>+C68*Q$1/1000</f>
        <v>0.113468184</v>
      </c>
      <c r="R68" s="17">
        <f>+D68*R$1/1000</f>
        <v>4.9219485000000012E-3</v>
      </c>
      <c r="S68" s="17">
        <f>+E68*S$1/1000</f>
        <v>0</v>
      </c>
      <c r="T68" s="17">
        <f>+F68*T$1/1000</f>
        <v>1.7152935500000001E-2</v>
      </c>
      <c r="U68" s="17">
        <f>SUM(Q68:T68)</f>
        <v>0.13554306799999999</v>
      </c>
      <c r="X68" s="31">
        <f t="shared" si="2"/>
        <v>42064</v>
      </c>
    </row>
    <row r="69" spans="1:24">
      <c r="A69" s="18">
        <f t="shared" si="3"/>
        <v>42065</v>
      </c>
      <c r="B69" s="19" t="s">
        <v>15</v>
      </c>
      <c r="C69" s="27">
        <v>368.91399999999993</v>
      </c>
      <c r="D69" s="27">
        <v>38.670250000000003</v>
      </c>
      <c r="E69" s="27">
        <v>0</v>
      </c>
      <c r="F69" s="27">
        <v>32.096249999999998</v>
      </c>
      <c r="G69" s="20">
        <f>SUM(C69:F69)</f>
        <v>439.68049999999994</v>
      </c>
      <c r="H69" s="15">
        <v>171.5</v>
      </c>
      <c r="I69" s="15">
        <v>190.5</v>
      </c>
      <c r="J69" s="15">
        <v>180</v>
      </c>
      <c r="K69" s="15">
        <v>187.5</v>
      </c>
      <c r="L69" s="16">
        <f>+C69*H69</f>
        <v>63268.750999999989</v>
      </c>
      <c r="M69" s="16">
        <f>+D69*I69</f>
        <v>7366.6826250000004</v>
      </c>
      <c r="N69" s="16">
        <f>+E69*J69</f>
        <v>0</v>
      </c>
      <c r="O69" s="16">
        <f>+F69*K69</f>
        <v>6018.046875</v>
      </c>
      <c r="P69" s="16">
        <f t="shared" ref="P69:P87" si="4">SUM(L69:O69)</f>
        <v>76653.480499999991</v>
      </c>
      <c r="Q69" s="17">
        <f>+C69*Q$1/1000</f>
        <v>0.27447201599999993</v>
      </c>
      <c r="R69" s="17">
        <f>+D69*R$1/1000</f>
        <v>2.9466730500000003E-2</v>
      </c>
      <c r="S69" s="17">
        <f>+E69*S$1/1000</f>
        <v>0</v>
      </c>
      <c r="T69" s="17">
        <f>+F69*T$1/1000</f>
        <v>2.6928753749999999E-2</v>
      </c>
      <c r="U69" s="17">
        <f>SUM(Q69:T69)</f>
        <v>0.33086750024999989</v>
      </c>
      <c r="X69" s="31">
        <f t="shared" ref="X69:X87" si="5">EOMONTH(A69,-1)+1</f>
        <v>42064</v>
      </c>
    </row>
    <row r="70" spans="1:24">
      <c r="A70" s="18">
        <f t="shared" si="3"/>
        <v>42065</v>
      </c>
      <c r="B70" s="19" t="s">
        <v>16</v>
      </c>
      <c r="C70" s="27">
        <v>321.83550000000002</v>
      </c>
      <c r="D70" s="27">
        <v>19.229500000000002</v>
      </c>
      <c r="E70" s="27">
        <v>0</v>
      </c>
      <c r="F70" s="27">
        <v>33.946750000000002</v>
      </c>
      <c r="G70" s="20">
        <f>SUM(C70:F70)</f>
        <v>375.01175000000006</v>
      </c>
      <c r="H70" s="15">
        <v>171.5</v>
      </c>
      <c r="I70" s="15">
        <v>190.5</v>
      </c>
      <c r="J70" s="15">
        <v>175</v>
      </c>
      <c r="K70" s="15">
        <v>187.5</v>
      </c>
      <c r="L70" s="16">
        <f>+C70*H70</f>
        <v>55194.788250000005</v>
      </c>
      <c r="M70" s="16">
        <f>+D70*I70</f>
        <v>3663.2197500000002</v>
      </c>
      <c r="N70" s="16">
        <f>+E70*J70</f>
        <v>0</v>
      </c>
      <c r="O70" s="16">
        <f>+F70*K70</f>
        <v>6365.015625</v>
      </c>
      <c r="P70" s="16">
        <f t="shared" si="4"/>
        <v>65223.023625000002</v>
      </c>
      <c r="Q70" s="17">
        <f>+C70*Q$1/1000</f>
        <v>0.239445612</v>
      </c>
      <c r="R70" s="17">
        <f>+D70*R$1/1000</f>
        <v>1.4652879000000002E-2</v>
      </c>
      <c r="S70" s="17">
        <f>+E70*S$1/1000</f>
        <v>0</v>
      </c>
      <c r="T70" s="17">
        <f>+F70*T$1/1000</f>
        <v>2.8481323249999999E-2</v>
      </c>
      <c r="U70" s="17">
        <f>SUM(Q70:T70)</f>
        <v>0.28257981425000001</v>
      </c>
      <c r="X70" s="31">
        <f t="shared" si="5"/>
        <v>42064</v>
      </c>
    </row>
    <row r="71" spans="1:24">
      <c r="A71" s="18">
        <f t="shared" si="3"/>
        <v>42065</v>
      </c>
      <c r="B71" s="19" t="s">
        <v>17</v>
      </c>
      <c r="C71" s="27">
        <v>113.99124999999999</v>
      </c>
      <c r="D71" s="27">
        <v>6.941250000000001</v>
      </c>
      <c r="E71" s="27">
        <v>0</v>
      </c>
      <c r="F71" s="27">
        <v>20.097750000000001</v>
      </c>
      <c r="G71" s="20">
        <f>SUM(C71:F71)</f>
        <v>141.03025</v>
      </c>
      <c r="H71" s="15">
        <v>169.5</v>
      </c>
      <c r="I71" s="15">
        <v>184</v>
      </c>
      <c r="J71" s="15">
        <v>174.5</v>
      </c>
      <c r="K71" s="15">
        <v>182.5</v>
      </c>
      <c r="L71" s="16">
        <f>+C71*H71</f>
        <v>19321.516874999998</v>
      </c>
      <c r="M71" s="16">
        <f>+D71*I71</f>
        <v>1277.1900000000003</v>
      </c>
      <c r="N71" s="16">
        <f>+E71*J71</f>
        <v>0</v>
      </c>
      <c r="O71" s="16">
        <f>+F71*K71</f>
        <v>3667.839375</v>
      </c>
      <c r="P71" s="16">
        <f t="shared" si="4"/>
        <v>24266.546249999996</v>
      </c>
      <c r="Q71" s="17">
        <f>+C71*Q$1/1000</f>
        <v>8.4809490000000001E-2</v>
      </c>
      <c r="R71" s="17">
        <f>+D71*R$1/1000</f>
        <v>5.2892325000000011E-3</v>
      </c>
      <c r="S71" s="17">
        <f>+E71*S$1/1000</f>
        <v>0</v>
      </c>
      <c r="T71" s="17">
        <f>+F71*T$1/1000</f>
        <v>1.6862012249999999E-2</v>
      </c>
      <c r="U71" s="17">
        <f>SUM(Q71:T71)</f>
        <v>0.10696073475000001</v>
      </c>
      <c r="X71" s="31">
        <f t="shared" si="5"/>
        <v>42064</v>
      </c>
    </row>
    <row r="72" spans="1:24">
      <c r="A72" s="18">
        <f t="shared" si="3"/>
        <v>42065</v>
      </c>
      <c r="B72" s="19" t="s">
        <v>18</v>
      </c>
      <c r="C72" s="27">
        <v>176.10475</v>
      </c>
      <c r="D72" s="27">
        <v>34.069749999999999</v>
      </c>
      <c r="E72" s="27">
        <v>0</v>
      </c>
      <c r="F72" s="27">
        <v>239.39949999999999</v>
      </c>
      <c r="G72" s="20">
        <f>SUM(C72:F72)</f>
        <v>449.57399999999996</v>
      </c>
      <c r="H72" s="15">
        <v>171.5</v>
      </c>
      <c r="I72" s="15">
        <v>190</v>
      </c>
      <c r="J72" s="15">
        <v>173.5</v>
      </c>
      <c r="K72" s="15">
        <v>183.5</v>
      </c>
      <c r="L72" s="16">
        <f>+C72*H72</f>
        <v>30201.964625000001</v>
      </c>
      <c r="M72" s="16">
        <f>+D72*I72</f>
        <v>6473.2524999999996</v>
      </c>
      <c r="N72" s="16">
        <f>+E72*J72</f>
        <v>0</v>
      </c>
      <c r="O72" s="16">
        <f>+F72*K72</f>
        <v>43929.808249999995</v>
      </c>
      <c r="P72" s="16">
        <f t="shared" si="4"/>
        <v>80605.025374999997</v>
      </c>
      <c r="Q72" s="17">
        <f>+C72*Q$1/1000</f>
        <v>0.13102193399999998</v>
      </c>
      <c r="R72" s="17">
        <f>+D72*R$1/1000</f>
        <v>2.5961149500000003E-2</v>
      </c>
      <c r="S72" s="17">
        <f>+E72*S$1/1000</f>
        <v>0</v>
      </c>
      <c r="T72" s="17">
        <f>+F72*T$1/1000</f>
        <v>0.20085618049999998</v>
      </c>
      <c r="U72" s="17">
        <f>SUM(Q72:T72)</f>
        <v>0.35783926399999999</v>
      </c>
      <c r="X72" s="31">
        <f t="shared" si="5"/>
        <v>42064</v>
      </c>
    </row>
    <row r="73" spans="1:24">
      <c r="A73" s="18">
        <f t="shared" si="3"/>
        <v>42065</v>
      </c>
      <c r="B73" s="19" t="s">
        <v>19</v>
      </c>
      <c r="C73" s="27">
        <v>248.10250000000002</v>
      </c>
      <c r="D73" s="27">
        <v>29.44425</v>
      </c>
      <c r="E73" s="27">
        <v>0</v>
      </c>
      <c r="F73" s="27">
        <v>14.792750000000003</v>
      </c>
      <c r="G73" s="20">
        <f>SUM(C73:F73)</f>
        <v>292.33950000000004</v>
      </c>
      <c r="H73" s="15">
        <v>171.5</v>
      </c>
      <c r="I73" s="15">
        <v>190.5</v>
      </c>
      <c r="J73" s="15">
        <v>175</v>
      </c>
      <c r="K73" s="15">
        <v>187.5</v>
      </c>
      <c r="L73" s="16">
        <f>+C73*H73</f>
        <v>42549.578750000001</v>
      </c>
      <c r="M73" s="16">
        <f>+D73*I73</f>
        <v>5609.1296250000005</v>
      </c>
      <c r="N73" s="16">
        <f>+E73*J73</f>
        <v>0</v>
      </c>
      <c r="O73" s="16">
        <f>+F73*K73</f>
        <v>2773.6406250000005</v>
      </c>
      <c r="P73" s="16">
        <f t="shared" si="4"/>
        <v>50932.349000000002</v>
      </c>
      <c r="Q73" s="17">
        <f>+C73*Q$1/1000</f>
        <v>0.18458826000000003</v>
      </c>
      <c r="R73" s="17">
        <f>+D73*R$1/1000</f>
        <v>2.2436518500000002E-2</v>
      </c>
      <c r="S73" s="17">
        <f>+E73*S$1/1000</f>
        <v>0</v>
      </c>
      <c r="T73" s="17">
        <f>+F73*T$1/1000</f>
        <v>1.2411117250000003E-2</v>
      </c>
      <c r="U73" s="17">
        <f>SUM(Q73:T73)</f>
        <v>0.21943589575000003</v>
      </c>
      <c r="X73" s="31">
        <f t="shared" si="5"/>
        <v>42064</v>
      </c>
    </row>
    <row r="74" spans="1:24">
      <c r="A74" s="18">
        <f t="shared" si="3"/>
        <v>42065</v>
      </c>
      <c r="B74" s="19" t="s">
        <v>20</v>
      </c>
      <c r="C74" s="27">
        <v>64.6785</v>
      </c>
      <c r="D74" s="27">
        <v>6.1797500000000003</v>
      </c>
      <c r="E74" s="27">
        <v>0</v>
      </c>
      <c r="F74" s="27">
        <v>10.94575</v>
      </c>
      <c r="G74" s="20">
        <f>SUM(C74:F74)</f>
        <v>81.804000000000002</v>
      </c>
      <c r="H74" s="15">
        <v>170</v>
      </c>
      <c r="I74" s="15">
        <v>189</v>
      </c>
      <c r="J74" s="15">
        <v>174.5</v>
      </c>
      <c r="K74" s="15">
        <v>183.5</v>
      </c>
      <c r="L74" s="16">
        <f>+C74*H74</f>
        <v>10995.344999999999</v>
      </c>
      <c r="M74" s="16">
        <f>+D74*I74</f>
        <v>1167.9727500000001</v>
      </c>
      <c r="N74" s="16">
        <f>+E74*J74</f>
        <v>0</v>
      </c>
      <c r="O74" s="16">
        <f>+F74*K74</f>
        <v>2008.5451250000001</v>
      </c>
      <c r="P74" s="16">
        <f t="shared" si="4"/>
        <v>14171.862875000001</v>
      </c>
      <c r="Q74" s="17">
        <f>+C74*Q$1/1000</f>
        <v>4.8120804000000003E-2</v>
      </c>
      <c r="R74" s="17">
        <f>+D74*R$1/1000</f>
        <v>4.7089695000000001E-3</v>
      </c>
      <c r="S74" s="17">
        <f>+E74*S$1/1000</f>
        <v>0</v>
      </c>
      <c r="T74" s="17">
        <f>+F74*T$1/1000</f>
        <v>9.1834842499999986E-3</v>
      </c>
      <c r="U74" s="17">
        <f>SUM(Q74:T74)</f>
        <v>6.2013257750000002E-2</v>
      </c>
      <c r="X74" s="31">
        <f t="shared" si="5"/>
        <v>42064</v>
      </c>
    </row>
    <row r="75" spans="1:24">
      <c r="A75" s="18">
        <f t="shared" si="3"/>
        <v>42065</v>
      </c>
      <c r="B75" s="19" t="s">
        <v>21</v>
      </c>
      <c r="C75" s="27">
        <v>259.18225000000001</v>
      </c>
      <c r="D75" s="27">
        <v>17.879000000000001</v>
      </c>
      <c r="E75" s="27">
        <v>0</v>
      </c>
      <c r="F75" s="27">
        <v>114.81925000000001</v>
      </c>
      <c r="G75" s="20">
        <f>SUM(C75:F75)</f>
        <v>391.88050000000004</v>
      </c>
      <c r="H75" s="15">
        <v>169.5</v>
      </c>
      <c r="I75" s="15">
        <v>189</v>
      </c>
      <c r="J75" s="15">
        <v>174.5</v>
      </c>
      <c r="K75" s="15">
        <v>183.5</v>
      </c>
      <c r="L75" s="16">
        <f>+C75*H75</f>
        <v>43931.391374999999</v>
      </c>
      <c r="M75" s="16">
        <f>+D75*I75</f>
        <v>3379.1310000000003</v>
      </c>
      <c r="N75" s="16">
        <f>+E75*J75</f>
        <v>0</v>
      </c>
      <c r="O75" s="16">
        <f>+F75*K75</f>
        <v>21069.332375000002</v>
      </c>
      <c r="P75" s="16">
        <f t="shared" si="4"/>
        <v>68379.854749999999</v>
      </c>
      <c r="Q75" s="17">
        <f>+C75*Q$1/1000</f>
        <v>0.192831594</v>
      </c>
      <c r="R75" s="17">
        <f>+D75*R$1/1000</f>
        <v>1.3623798000000001E-2</v>
      </c>
      <c r="S75" s="17">
        <f>+E75*S$1/1000</f>
        <v>0</v>
      </c>
      <c r="T75" s="17">
        <f>+F75*T$1/1000</f>
        <v>9.6333350750000005E-2</v>
      </c>
      <c r="U75" s="17">
        <f>SUM(Q75:T75)</f>
        <v>0.30278874275000001</v>
      </c>
      <c r="X75" s="31">
        <f t="shared" si="5"/>
        <v>42064</v>
      </c>
    </row>
    <row r="76" spans="1:24">
      <c r="A76" s="18">
        <f t="shared" si="3"/>
        <v>42065</v>
      </c>
      <c r="B76" s="19" t="s">
        <v>22</v>
      </c>
      <c r="C76" s="27">
        <v>121.96550000000002</v>
      </c>
      <c r="D76" s="27">
        <v>7.7455000000000007</v>
      </c>
      <c r="E76" s="27">
        <v>107.00425000000003</v>
      </c>
      <c r="F76" s="27">
        <v>87.991250000000008</v>
      </c>
      <c r="G76" s="20">
        <f>SUM(C76:F76)</f>
        <v>324.70650000000001</v>
      </c>
      <c r="H76" s="15">
        <v>169.5</v>
      </c>
      <c r="I76" s="15">
        <v>189</v>
      </c>
      <c r="J76" s="15">
        <v>171.5</v>
      </c>
      <c r="K76" s="15">
        <v>183.5</v>
      </c>
      <c r="L76" s="16">
        <f>+C76*H76</f>
        <v>20673.152250000003</v>
      </c>
      <c r="M76" s="16">
        <f>+D76*I76</f>
        <v>1463.8995000000002</v>
      </c>
      <c r="N76" s="16">
        <f>+E76*J76</f>
        <v>18351.228875000004</v>
      </c>
      <c r="O76" s="16">
        <f>+F76*K76</f>
        <v>16146.394375000002</v>
      </c>
      <c r="P76" s="16">
        <f t="shared" si="4"/>
        <v>56634.67500000001</v>
      </c>
      <c r="Q76" s="17">
        <f>+C76*Q$1/1000</f>
        <v>9.0742332000000023E-2</v>
      </c>
      <c r="R76" s="17">
        <f>+D76*R$1/1000</f>
        <v>5.9020710000000001E-3</v>
      </c>
      <c r="S76" s="17">
        <f>+E76*S$1/1000</f>
        <v>8.9776565750000023E-2</v>
      </c>
      <c r="T76" s="17">
        <f>+F76*T$1/1000</f>
        <v>7.3824658749999994E-2</v>
      </c>
      <c r="U76" s="17">
        <f>SUM(Q76:T76)</f>
        <v>0.26024562750000002</v>
      </c>
      <c r="X76" s="31">
        <f t="shared" si="5"/>
        <v>42064</v>
      </c>
    </row>
    <row r="77" spans="1:24">
      <c r="A77" s="18">
        <f t="shared" si="3"/>
        <v>42065</v>
      </c>
      <c r="B77" s="19" t="s">
        <v>23</v>
      </c>
      <c r="C77" s="27">
        <v>433.68350000000004</v>
      </c>
      <c r="D77" s="27">
        <v>46.337500000000006</v>
      </c>
      <c r="E77" s="27">
        <v>0</v>
      </c>
      <c r="F77" s="29">
        <v>32.194000000000003</v>
      </c>
      <c r="G77" s="20">
        <f>SUM(C77:F77)</f>
        <v>512.21500000000003</v>
      </c>
      <c r="H77" s="15">
        <v>172</v>
      </c>
      <c r="I77" s="15">
        <v>190.5</v>
      </c>
      <c r="J77" s="15">
        <v>177</v>
      </c>
      <c r="K77" s="15">
        <v>187.5</v>
      </c>
      <c r="L77" s="16">
        <f>+C77*H77</f>
        <v>74593.562000000005</v>
      </c>
      <c r="M77" s="16">
        <f>+D77*I77</f>
        <v>8827.2937500000007</v>
      </c>
      <c r="N77" s="16">
        <f>+E77*J77</f>
        <v>0</v>
      </c>
      <c r="O77" s="16">
        <f>+F77*K77</f>
        <v>6036.3750000000009</v>
      </c>
      <c r="P77" s="16">
        <f t="shared" si="4"/>
        <v>89457.230750000002</v>
      </c>
      <c r="Q77" s="17">
        <f>+C77*Q$1/1000</f>
        <v>0.322660524</v>
      </c>
      <c r="R77" s="17">
        <f>+D77*R$1/1000</f>
        <v>3.5309175000000005E-2</v>
      </c>
      <c r="S77" s="17">
        <f>+E77*S$1/1000</f>
        <v>0</v>
      </c>
      <c r="T77" s="17">
        <f>+F77*T$1/1000</f>
        <v>2.7010765999999999E-2</v>
      </c>
      <c r="U77" s="17">
        <f>SUM(Q77:T77)</f>
        <v>0.38498046500000005</v>
      </c>
      <c r="X77" s="31">
        <f t="shared" si="5"/>
        <v>42064</v>
      </c>
    </row>
    <row r="78" spans="1:24">
      <c r="A78" s="18">
        <f t="shared" si="3"/>
        <v>42065</v>
      </c>
      <c r="B78" s="19" t="s">
        <v>24</v>
      </c>
      <c r="C78" s="27">
        <v>144.35724999999999</v>
      </c>
      <c r="D78" s="27">
        <v>2.9617499999999999</v>
      </c>
      <c r="E78" s="27">
        <v>8.14025</v>
      </c>
      <c r="F78" s="27">
        <v>4.10025</v>
      </c>
      <c r="G78" s="20">
        <f>SUM(C78:F78)</f>
        <v>159.55949999999999</v>
      </c>
      <c r="H78" s="15">
        <v>168</v>
      </c>
      <c r="I78" s="15">
        <v>190</v>
      </c>
      <c r="J78" s="15">
        <v>171.5</v>
      </c>
      <c r="K78" s="15">
        <v>183.5</v>
      </c>
      <c r="L78" s="16">
        <f>+C78*H78</f>
        <v>24252.018</v>
      </c>
      <c r="M78" s="16">
        <f>+D78*I78</f>
        <v>562.73249999999996</v>
      </c>
      <c r="N78" s="16">
        <f>+E78*J78</f>
        <v>1396.0528750000001</v>
      </c>
      <c r="O78" s="16">
        <f>+F78*K78</f>
        <v>752.39587500000005</v>
      </c>
      <c r="P78" s="16">
        <f t="shared" si="4"/>
        <v>26963.199249999998</v>
      </c>
      <c r="Q78" s="17">
        <f>+C78*Q$1/1000</f>
        <v>0.10740179399999999</v>
      </c>
      <c r="R78" s="17">
        <f>+D78*R$1/1000</f>
        <v>2.2568535000000002E-3</v>
      </c>
      <c r="S78" s="17">
        <f>+E78*S$1/1000</f>
        <v>6.8296697499999996E-3</v>
      </c>
      <c r="T78" s="17">
        <f>+F78*T$1/1000</f>
        <v>3.4401097499999998E-3</v>
      </c>
      <c r="U78" s="17">
        <f>SUM(Q78:T78)</f>
        <v>0.119928427</v>
      </c>
      <c r="X78" s="31">
        <f t="shared" si="5"/>
        <v>42064</v>
      </c>
    </row>
    <row r="79" spans="1:24">
      <c r="A79" s="18">
        <f t="shared" si="3"/>
        <v>42065</v>
      </c>
      <c r="B79" s="19" t="s">
        <v>25</v>
      </c>
      <c r="C79" s="27">
        <v>117.60925</v>
      </c>
      <c r="D79" s="27">
        <v>11.858499999999999</v>
      </c>
      <c r="E79" s="27">
        <v>7.2375000000000007</v>
      </c>
      <c r="F79" s="27">
        <v>1</v>
      </c>
      <c r="G79" s="20">
        <f>SUM(C79:F79)</f>
        <v>137.70525000000001</v>
      </c>
      <c r="H79" s="15">
        <v>171</v>
      </c>
      <c r="I79" s="15">
        <v>189</v>
      </c>
      <c r="J79" s="15">
        <v>175</v>
      </c>
      <c r="K79" s="15">
        <v>184</v>
      </c>
      <c r="L79" s="16">
        <f>+C79*H79</f>
        <v>20111.18175</v>
      </c>
      <c r="M79" s="16">
        <f>+D79*I79</f>
        <v>2241.2565</v>
      </c>
      <c r="N79" s="16">
        <f>+E79*J79</f>
        <v>1266.5625000000002</v>
      </c>
      <c r="O79" s="16">
        <f>+F79*K79</f>
        <v>184</v>
      </c>
      <c r="P79" s="16">
        <f t="shared" si="4"/>
        <v>23803.000749999999</v>
      </c>
      <c r="Q79" s="17">
        <f>+C79*Q$1/1000</f>
        <v>8.7501282E-2</v>
      </c>
      <c r="R79" s="17">
        <f>+D79*R$1/1000</f>
        <v>9.0361770000000011E-3</v>
      </c>
      <c r="S79" s="17">
        <f>+E79*S$1/1000</f>
        <v>6.0722625000000007E-3</v>
      </c>
      <c r="T79" s="17">
        <f>+F79*T$1/1000</f>
        <v>8.3900000000000001E-4</v>
      </c>
      <c r="U79" s="17">
        <f>SUM(Q79:T79)</f>
        <v>0.10344872150000001</v>
      </c>
      <c r="X79" s="31">
        <f t="shared" si="5"/>
        <v>42064</v>
      </c>
    </row>
    <row r="80" spans="1:24">
      <c r="A80" s="12">
        <f t="shared" si="3"/>
        <v>42066</v>
      </c>
      <c r="B80" s="13" t="s">
        <v>7</v>
      </c>
      <c r="C80" s="26">
        <v>202.46283333333301</v>
      </c>
      <c r="D80" s="26">
        <v>19.1859122807017</v>
      </c>
      <c r="E80" s="26">
        <v>19.0916315789474</v>
      </c>
      <c r="F80" s="26">
        <v>58.876719298245597</v>
      </c>
      <c r="G80" s="14">
        <f t="shared" ref="G80:G98" si="6">SUM(C80:F80)</f>
        <v>299.6170964912277</v>
      </c>
      <c r="H80" s="15">
        <v>170.85087719298201</v>
      </c>
      <c r="I80" s="15">
        <v>190.41228070175401</v>
      </c>
      <c r="J80" s="15">
        <v>173.76315789473699</v>
      </c>
      <c r="K80" s="15">
        <v>184.710526315789</v>
      </c>
      <c r="L80" s="16">
        <f t="shared" ref="L80:L98" si="7">+C80*H80</f>
        <v>34590.952673976462</v>
      </c>
      <c r="M80" s="16">
        <f t="shared" ref="M80:M98" si="8">+D80*I80</f>
        <v>3653.2333147122017</v>
      </c>
      <c r="N80" s="16">
        <f t="shared" ref="N80:N98" si="9">+E80*J80</f>
        <v>3317.4221925207839</v>
      </c>
      <c r="O80" s="16">
        <f t="shared" ref="O80:O98" si="10">+F80*K80</f>
        <v>10875.149809325914</v>
      </c>
      <c r="P80" s="16">
        <f t="shared" si="4"/>
        <v>52436.757990535363</v>
      </c>
      <c r="Q80" s="17">
        <f t="shared" ref="Q80:Q98" si="11">+C80*Q$1/1000</f>
        <v>0.15063234799999975</v>
      </c>
      <c r="R80" s="17">
        <f t="shared" ref="R80:R98" si="12">+D80*R$1/1000</f>
        <v>1.4619665157894696E-2</v>
      </c>
      <c r="S80" s="17">
        <f t="shared" ref="S80:S98" si="13">+E80*S$1/1000</f>
        <v>1.6017878894736867E-2</v>
      </c>
      <c r="T80" s="17">
        <f t="shared" ref="T80:T98" si="14">+F80*T$1/1000</f>
        <v>4.9397567491228055E-2</v>
      </c>
      <c r="U80" s="17">
        <f t="shared" ref="U80:U98" si="15">SUM(Q80:T80)</f>
        <v>0.23066745954385939</v>
      </c>
      <c r="X80" s="31">
        <f t="shared" si="5"/>
        <v>42064</v>
      </c>
    </row>
    <row r="81" spans="1:24">
      <c r="A81" s="18">
        <f t="shared" si="3"/>
        <v>42066</v>
      </c>
      <c r="B81" s="19" t="s">
        <v>8</v>
      </c>
      <c r="C81" s="27">
        <v>203.23292850877201</v>
      </c>
      <c r="D81" s="27">
        <v>19.442591666666701</v>
      </c>
      <c r="E81" s="27">
        <v>20.093026315789501</v>
      </c>
      <c r="F81" s="27">
        <v>60.868935964912197</v>
      </c>
      <c r="G81" s="20">
        <f t="shared" si="6"/>
        <v>303.63748245614039</v>
      </c>
      <c r="H81" s="15">
        <v>170.94649122806999</v>
      </c>
      <c r="I81" s="15">
        <v>190.59298245613999</v>
      </c>
      <c r="J81" s="15">
        <v>173.66052631578901</v>
      </c>
      <c r="K81" s="15">
        <v>184.697368421053</v>
      </c>
      <c r="L81" s="16">
        <f t="shared" si="7"/>
        <v>34741.956030579771</v>
      </c>
      <c r="M81" s="16">
        <f t="shared" si="8"/>
        <v>3705.6215324269001</v>
      </c>
      <c r="N81" s="16">
        <f t="shared" si="9"/>
        <v>3489.3655252770041</v>
      </c>
      <c r="O81" s="16">
        <f t="shared" si="10"/>
        <v>11242.33229130887</v>
      </c>
      <c r="P81" s="16">
        <f t="shared" si="4"/>
        <v>53179.275379592546</v>
      </c>
      <c r="Q81" s="17">
        <f t="shared" si="11"/>
        <v>0.15120529881052636</v>
      </c>
      <c r="R81" s="17">
        <f t="shared" si="12"/>
        <v>1.4815254850000025E-2</v>
      </c>
      <c r="S81" s="17">
        <f t="shared" si="13"/>
        <v>1.6858049078947394E-2</v>
      </c>
      <c r="T81" s="17">
        <f t="shared" si="14"/>
        <v>5.106903727456133E-2</v>
      </c>
      <c r="U81" s="17">
        <f t="shared" si="15"/>
        <v>0.23394764001403509</v>
      </c>
      <c r="X81" s="31">
        <f t="shared" si="5"/>
        <v>42064</v>
      </c>
    </row>
    <row r="82" spans="1:24">
      <c r="A82" s="21">
        <f t="shared" si="3"/>
        <v>42066</v>
      </c>
      <c r="B82" s="22" t="s">
        <v>9</v>
      </c>
      <c r="C82" s="28">
        <v>204.003023684211</v>
      </c>
      <c r="D82" s="28">
        <v>19.699271052631602</v>
      </c>
      <c r="E82" s="28">
        <v>21.094421052631599</v>
      </c>
      <c r="F82" s="28">
        <v>62.861152631578904</v>
      </c>
      <c r="G82" s="23">
        <f t="shared" si="6"/>
        <v>307.65786842105308</v>
      </c>
      <c r="H82" s="24">
        <v>171.04210526315799</v>
      </c>
      <c r="I82" s="24">
        <v>190.773684210526</v>
      </c>
      <c r="J82" s="24">
        <v>173.557894736842</v>
      </c>
      <c r="K82" s="24">
        <v>184.68421052631601</v>
      </c>
      <c r="L82" s="16">
        <f t="shared" si="7"/>
        <v>34893.106650997332</v>
      </c>
      <c r="M82" s="16">
        <f t="shared" si="8"/>
        <v>3758.1025149722973</v>
      </c>
      <c r="N82" s="16">
        <f t="shared" si="9"/>
        <v>3661.1033085872591</v>
      </c>
      <c r="O82" s="16">
        <f t="shared" si="10"/>
        <v>11609.462346537402</v>
      </c>
      <c r="P82" s="16">
        <f t="shared" si="4"/>
        <v>53921.774821094295</v>
      </c>
      <c r="Q82" s="17">
        <f t="shared" si="11"/>
        <v>0.15177824962105299</v>
      </c>
      <c r="R82" s="17">
        <f t="shared" si="12"/>
        <v>1.501084454210528E-2</v>
      </c>
      <c r="S82" s="17">
        <f t="shared" si="13"/>
        <v>1.769821926315791E-2</v>
      </c>
      <c r="T82" s="17">
        <f t="shared" si="14"/>
        <v>5.2740507057894695E-2</v>
      </c>
      <c r="U82" s="25">
        <f t="shared" si="15"/>
        <v>0.23722782048421087</v>
      </c>
      <c r="X82" s="31">
        <f t="shared" si="5"/>
        <v>42064</v>
      </c>
    </row>
    <row r="83" spans="1:24">
      <c r="A83" s="18">
        <f t="shared" si="3"/>
        <v>42066</v>
      </c>
      <c r="B83" s="19" t="s">
        <v>10</v>
      </c>
      <c r="C83" s="27">
        <v>204.773118859649</v>
      </c>
      <c r="D83" s="27">
        <v>19.955950438596499</v>
      </c>
      <c r="E83" s="27">
        <v>22.095815789473701</v>
      </c>
      <c r="F83" s="29">
        <v>64.853369298245596</v>
      </c>
      <c r="G83" s="20">
        <f t="shared" si="6"/>
        <v>311.67825438596481</v>
      </c>
      <c r="H83" s="15">
        <v>171.137719298246</v>
      </c>
      <c r="I83" s="15">
        <v>190.95438596491201</v>
      </c>
      <c r="J83" s="15">
        <v>173.45526315789499</v>
      </c>
      <c r="K83" s="15">
        <v>184.67105263157899</v>
      </c>
      <c r="L83" s="16">
        <f t="shared" si="7"/>
        <v>35044.404535228976</v>
      </c>
      <c r="M83" s="16">
        <f t="shared" si="8"/>
        <v>3810.676262348411</v>
      </c>
      <c r="N83" s="16">
        <f t="shared" si="9"/>
        <v>3832.6355424515318</v>
      </c>
      <c r="O83" s="16">
        <f t="shared" si="10"/>
        <v>11976.539975011541</v>
      </c>
      <c r="P83" s="16">
        <f t="shared" si="4"/>
        <v>54664.25631504046</v>
      </c>
      <c r="Q83" s="17">
        <f t="shared" si="11"/>
        <v>0.15235120043157885</v>
      </c>
      <c r="R83" s="17">
        <f t="shared" si="12"/>
        <v>1.5206434234210534E-2</v>
      </c>
      <c r="S83" s="17">
        <f t="shared" si="13"/>
        <v>1.8538389447368433E-2</v>
      </c>
      <c r="T83" s="17">
        <f t="shared" si="14"/>
        <v>5.4411976841228053E-2</v>
      </c>
      <c r="U83" s="17">
        <f t="shared" si="15"/>
        <v>0.24050800095438588</v>
      </c>
      <c r="X83" s="31">
        <f t="shared" si="5"/>
        <v>42064</v>
      </c>
    </row>
    <row r="84" spans="1:24">
      <c r="A84" s="18">
        <f t="shared" si="3"/>
        <v>42066</v>
      </c>
      <c r="B84" s="19" t="s">
        <v>11</v>
      </c>
      <c r="C84" s="27">
        <v>205.543214035088</v>
      </c>
      <c r="D84" s="27">
        <v>20.2126298245614</v>
      </c>
      <c r="E84" s="27">
        <v>23.097210526315799</v>
      </c>
      <c r="F84" s="27">
        <v>66.845585964912203</v>
      </c>
      <c r="G84" s="20">
        <f t="shared" si="6"/>
        <v>315.69864035087738</v>
      </c>
      <c r="H84" s="15">
        <v>171.23333333333301</v>
      </c>
      <c r="I84" s="15">
        <v>191.13508771929801</v>
      </c>
      <c r="J84" s="15">
        <v>173.35263157894701</v>
      </c>
      <c r="K84" s="15">
        <v>184.657894736842</v>
      </c>
      <c r="L84" s="16">
        <f t="shared" si="7"/>
        <v>35195.849683274835</v>
      </c>
      <c r="M84" s="16">
        <f t="shared" si="8"/>
        <v>3863.3427745552426</v>
      </c>
      <c r="N84" s="16">
        <f t="shared" si="9"/>
        <v>4003.9622268697995</v>
      </c>
      <c r="O84" s="16">
        <f t="shared" si="10"/>
        <v>12343.565176731281</v>
      </c>
      <c r="P84" s="16">
        <f t="shared" si="4"/>
        <v>55406.719861431156</v>
      </c>
      <c r="Q84" s="17">
        <f t="shared" si="11"/>
        <v>0.15292415124210545</v>
      </c>
      <c r="R84" s="17">
        <f t="shared" si="12"/>
        <v>1.5402023926315787E-2</v>
      </c>
      <c r="S84" s="17">
        <f t="shared" si="13"/>
        <v>1.9378559631578956E-2</v>
      </c>
      <c r="T84" s="17">
        <f t="shared" si="14"/>
        <v>5.6083446624561342E-2</v>
      </c>
      <c r="U84" s="17">
        <f t="shared" si="15"/>
        <v>0.24378818142456155</v>
      </c>
      <c r="X84" s="31">
        <f t="shared" si="5"/>
        <v>42064</v>
      </c>
    </row>
    <row r="85" spans="1:24">
      <c r="A85" s="18">
        <f t="shared" si="3"/>
        <v>42066</v>
      </c>
      <c r="B85" s="19" t="s">
        <v>12</v>
      </c>
      <c r="C85" s="27">
        <v>206.313309210526</v>
      </c>
      <c r="D85" s="27">
        <v>20.469309210526301</v>
      </c>
      <c r="E85" s="27">
        <v>24.0986052631579</v>
      </c>
      <c r="F85" s="29">
        <v>68.837802631578896</v>
      </c>
      <c r="G85" s="20">
        <f t="shared" si="6"/>
        <v>319.71902631578911</v>
      </c>
      <c r="H85" s="15">
        <v>171.32894736842101</v>
      </c>
      <c r="I85" s="15">
        <v>191.31578947368399</v>
      </c>
      <c r="J85" s="15">
        <v>173.25</v>
      </c>
      <c r="K85" s="15">
        <v>184.644736842105</v>
      </c>
      <c r="L85" s="16">
        <f t="shared" si="7"/>
        <v>35347.442095134982</v>
      </c>
      <c r="M85" s="16">
        <f t="shared" si="8"/>
        <v>3916.1020515927908</v>
      </c>
      <c r="N85" s="16">
        <f t="shared" si="9"/>
        <v>4175.0833618421066</v>
      </c>
      <c r="O85" s="16">
        <f t="shared" si="10"/>
        <v>12710.537951696648</v>
      </c>
      <c r="P85" s="16">
        <f t="shared" si="4"/>
        <v>56149.165460266529</v>
      </c>
      <c r="Q85" s="17">
        <f t="shared" si="11"/>
        <v>0.15349710205263134</v>
      </c>
      <c r="R85" s="17">
        <f t="shared" si="12"/>
        <v>1.5597613618421042E-2</v>
      </c>
      <c r="S85" s="17">
        <f t="shared" si="13"/>
        <v>2.0218729815789475E-2</v>
      </c>
      <c r="T85" s="17">
        <f t="shared" si="14"/>
        <v>5.7754916407894694E-2</v>
      </c>
      <c r="U85" s="17">
        <f t="shared" si="15"/>
        <v>0.24706836189473658</v>
      </c>
      <c r="X85" s="31">
        <f t="shared" si="5"/>
        <v>42064</v>
      </c>
    </row>
    <row r="86" spans="1:24">
      <c r="A86" s="18">
        <f t="shared" si="3"/>
        <v>42066</v>
      </c>
      <c r="B86" s="19" t="s">
        <v>13</v>
      </c>
      <c r="C86" s="27">
        <v>207.083404385965</v>
      </c>
      <c r="D86" s="27">
        <v>20.725988596491199</v>
      </c>
      <c r="E86" s="27">
        <v>25.1</v>
      </c>
      <c r="F86" s="29">
        <v>70.830019298245602</v>
      </c>
      <c r="G86" s="20">
        <f t="shared" si="6"/>
        <v>323.7394122807018</v>
      </c>
      <c r="H86" s="15">
        <v>171.42456140350899</v>
      </c>
      <c r="I86" s="15">
        <v>191.49649122807</v>
      </c>
      <c r="J86" s="15">
        <v>173.14736842105299</v>
      </c>
      <c r="K86" s="15">
        <v>184.63157894736801</v>
      </c>
      <c r="L86" s="16">
        <f t="shared" si="7"/>
        <v>35499.18177080954</v>
      </c>
      <c r="M86" s="16">
        <f t="shared" si="8"/>
        <v>3968.9540934610559</v>
      </c>
      <c r="N86" s="16">
        <f t="shared" si="9"/>
        <v>4345.99894736843</v>
      </c>
      <c r="O86" s="16">
        <f t="shared" si="10"/>
        <v>13077.458299907632</v>
      </c>
      <c r="P86" s="16">
        <f t="shared" si="4"/>
        <v>56891.593111546659</v>
      </c>
      <c r="Q86" s="17">
        <f t="shared" si="11"/>
        <v>0.15407005286315797</v>
      </c>
      <c r="R86" s="17">
        <f t="shared" si="12"/>
        <v>1.5793203310526294E-2</v>
      </c>
      <c r="S86" s="17">
        <f t="shared" si="13"/>
        <v>2.1058900000000002E-2</v>
      </c>
      <c r="T86" s="17">
        <f t="shared" si="14"/>
        <v>5.9426386191228059E-2</v>
      </c>
      <c r="U86" s="17">
        <f t="shared" si="15"/>
        <v>0.25034854236491233</v>
      </c>
      <c r="X86" s="31">
        <f t="shared" si="5"/>
        <v>42064</v>
      </c>
    </row>
    <row r="87" spans="1:24">
      <c r="A87" s="18">
        <f t="shared" si="3"/>
        <v>42066</v>
      </c>
      <c r="B87" s="19" t="s">
        <v>14</v>
      </c>
      <c r="C87" s="27">
        <v>207.85349956140399</v>
      </c>
      <c r="D87" s="27">
        <v>20.9826679824561</v>
      </c>
      <c r="E87" s="27">
        <v>26.101394736842099</v>
      </c>
      <c r="F87" s="27">
        <v>72.822235964912196</v>
      </c>
      <c r="G87" s="20">
        <f t="shared" si="6"/>
        <v>327.75979824561438</v>
      </c>
      <c r="H87" s="15">
        <v>171.520175438596</v>
      </c>
      <c r="I87" s="15">
        <v>191.67719298245601</v>
      </c>
      <c r="J87" s="15">
        <v>173.04473684210501</v>
      </c>
      <c r="K87" s="15">
        <v>184.61842105263199</v>
      </c>
      <c r="L87" s="16">
        <f t="shared" si="7"/>
        <v>35651.068710298146</v>
      </c>
      <c r="M87" s="16">
        <f t="shared" si="8"/>
        <v>4021.8989001600385</v>
      </c>
      <c r="N87" s="16">
        <f t="shared" si="9"/>
        <v>4516.708983448746</v>
      </c>
      <c r="O87" s="16">
        <f t="shared" si="10"/>
        <v>13444.326221364279</v>
      </c>
      <c r="P87" s="16">
        <f t="shared" si="4"/>
        <v>57634.002815271218</v>
      </c>
      <c r="Q87" s="17">
        <f t="shared" si="11"/>
        <v>0.15464300367368458</v>
      </c>
      <c r="R87" s="17">
        <f t="shared" si="12"/>
        <v>1.5988793002631549E-2</v>
      </c>
      <c r="S87" s="17">
        <f t="shared" si="13"/>
        <v>2.1899070184210518E-2</v>
      </c>
      <c r="T87" s="17">
        <f t="shared" si="14"/>
        <v>6.1097855974561327E-2</v>
      </c>
      <c r="U87" s="17">
        <f t="shared" si="15"/>
        <v>0.25362872283508797</v>
      </c>
      <c r="X87" s="31">
        <f t="shared" si="5"/>
        <v>42064</v>
      </c>
    </row>
    <row r="88" spans="1:24">
      <c r="A88" s="18">
        <f t="shared" si="3"/>
        <v>42066</v>
      </c>
      <c r="B88" s="19" t="s">
        <v>15</v>
      </c>
      <c r="C88" s="27">
        <v>208.62359473684199</v>
      </c>
      <c r="D88" s="27">
        <v>21.2393473684211</v>
      </c>
      <c r="E88" s="27">
        <v>27.1027894736843</v>
      </c>
      <c r="F88" s="27">
        <v>74.814452631578902</v>
      </c>
      <c r="G88" s="20">
        <f t="shared" si="6"/>
        <v>331.78018421052627</v>
      </c>
      <c r="H88" s="15">
        <v>171.615789473684</v>
      </c>
      <c r="I88" s="15">
        <v>191.85789473684201</v>
      </c>
      <c r="J88" s="15">
        <v>172.942105263158</v>
      </c>
      <c r="K88" s="15">
        <v>184.605263157895</v>
      </c>
      <c r="L88" s="16">
        <f t="shared" si="7"/>
        <v>35803.102913601047</v>
      </c>
      <c r="M88" s="16">
        <f t="shared" si="8"/>
        <v>4074.936471689758</v>
      </c>
      <c r="N88" s="16">
        <f t="shared" si="9"/>
        <v>4687.2134700831211</v>
      </c>
      <c r="O88" s="16">
        <f t="shared" si="10"/>
        <v>13811.141716066493</v>
      </c>
      <c r="P88" s="16">
        <f t="shared" ref="P88:P98" si="16">SUM(L88:O88)</f>
        <v>58376.394571440418</v>
      </c>
      <c r="Q88" s="17">
        <f t="shared" si="11"/>
        <v>0.15521595448421044</v>
      </c>
      <c r="R88" s="17">
        <f t="shared" si="12"/>
        <v>1.618438269473688E-2</v>
      </c>
      <c r="S88" s="17">
        <f t="shared" si="13"/>
        <v>2.2739240368421124E-2</v>
      </c>
      <c r="T88" s="17">
        <f t="shared" si="14"/>
        <v>6.2769325757894692E-2</v>
      </c>
      <c r="U88" s="17">
        <f t="shared" si="15"/>
        <v>0.25690890330526311</v>
      </c>
      <c r="X88" s="31">
        <f t="shared" ref="X88:X98" si="17">EOMONTH(A88,-1)+1</f>
        <v>42064</v>
      </c>
    </row>
    <row r="89" spans="1:24">
      <c r="A89" s="18">
        <f t="shared" si="3"/>
        <v>42066</v>
      </c>
      <c r="B89" s="19" t="s">
        <v>16</v>
      </c>
      <c r="C89" s="27">
        <v>209.39368991228099</v>
      </c>
      <c r="D89" s="27">
        <v>21.496026754386001</v>
      </c>
      <c r="E89" s="27">
        <v>28.104184210526402</v>
      </c>
      <c r="F89" s="27">
        <v>76.806669298245694</v>
      </c>
      <c r="G89" s="20">
        <f t="shared" si="6"/>
        <v>335.80057017543913</v>
      </c>
      <c r="H89" s="15">
        <v>171.71140350877201</v>
      </c>
      <c r="I89" s="15">
        <v>192.03859649122799</v>
      </c>
      <c r="J89" s="15">
        <v>172.83947368421099</v>
      </c>
      <c r="K89" s="15">
        <v>184.592105263158</v>
      </c>
      <c r="L89" s="16">
        <f t="shared" si="7"/>
        <v>35955.284380718367</v>
      </c>
      <c r="M89" s="16">
        <f t="shared" si="8"/>
        <v>4128.0668080501746</v>
      </c>
      <c r="N89" s="16">
        <f t="shared" si="9"/>
        <v>4857.5124072714962</v>
      </c>
      <c r="O89" s="16">
        <f t="shared" si="10"/>
        <v>14177.904784014336</v>
      </c>
      <c r="P89" s="16">
        <f t="shared" si="16"/>
        <v>59118.768380054375</v>
      </c>
      <c r="Q89" s="17">
        <f t="shared" si="11"/>
        <v>0.15578890529473705</v>
      </c>
      <c r="R89" s="17">
        <f t="shared" si="12"/>
        <v>1.6379972386842134E-2</v>
      </c>
      <c r="S89" s="17">
        <f t="shared" si="13"/>
        <v>2.3579410552631651E-2</v>
      </c>
      <c r="T89" s="17">
        <f t="shared" si="14"/>
        <v>6.4440795541228141E-2</v>
      </c>
      <c r="U89" s="17">
        <f t="shared" si="15"/>
        <v>0.26018908377543898</v>
      </c>
      <c r="X89" s="31">
        <f t="shared" si="17"/>
        <v>42064</v>
      </c>
    </row>
    <row r="90" spans="1:24">
      <c r="A90" s="18">
        <f t="shared" si="3"/>
        <v>42066</v>
      </c>
      <c r="B90" s="19" t="s">
        <v>17</v>
      </c>
      <c r="C90" s="27">
        <v>210.16378508771899</v>
      </c>
      <c r="D90" s="27">
        <v>21.752706140350899</v>
      </c>
      <c r="E90" s="27">
        <v>29.1055789473685</v>
      </c>
      <c r="F90" s="27">
        <v>78.798885964912202</v>
      </c>
      <c r="G90" s="20">
        <f t="shared" si="6"/>
        <v>339.82095614035057</v>
      </c>
      <c r="H90" s="15">
        <v>171.80701754386001</v>
      </c>
      <c r="I90" s="15">
        <v>192.219298245614</v>
      </c>
      <c r="J90" s="15">
        <v>172.73684210526301</v>
      </c>
      <c r="K90" s="15">
        <v>184.57894736842101</v>
      </c>
      <c r="L90" s="16">
        <f t="shared" si="7"/>
        <v>36107.613111649764</v>
      </c>
      <c r="M90" s="16">
        <f t="shared" si="8"/>
        <v>4181.2899092413081</v>
      </c>
      <c r="N90" s="16">
        <f t="shared" si="9"/>
        <v>5027.6057950138593</v>
      </c>
      <c r="O90" s="16">
        <f t="shared" si="10"/>
        <v>14544.615425207738</v>
      </c>
      <c r="P90" s="16">
        <f t="shared" si="16"/>
        <v>59861.124241112666</v>
      </c>
      <c r="Q90" s="17">
        <f t="shared" si="11"/>
        <v>0.1563618561052629</v>
      </c>
      <c r="R90" s="17">
        <f t="shared" si="12"/>
        <v>1.6575562078947385E-2</v>
      </c>
      <c r="S90" s="17">
        <f t="shared" si="13"/>
        <v>2.441958073684217E-2</v>
      </c>
      <c r="T90" s="17">
        <f t="shared" si="14"/>
        <v>6.611226532456134E-2</v>
      </c>
      <c r="U90" s="17">
        <f t="shared" si="15"/>
        <v>0.26346926424561379</v>
      </c>
      <c r="X90" s="31">
        <f t="shared" si="17"/>
        <v>42064</v>
      </c>
    </row>
    <row r="91" spans="1:24">
      <c r="A91" s="18">
        <f t="shared" si="3"/>
        <v>42066</v>
      </c>
      <c r="B91" s="19" t="s">
        <v>18</v>
      </c>
      <c r="C91" s="27">
        <v>210.93388026315799</v>
      </c>
      <c r="D91" s="27">
        <v>22.0093855263158</v>
      </c>
      <c r="E91" s="27">
        <v>30.106973684210601</v>
      </c>
      <c r="F91" s="27">
        <v>80.791102631578994</v>
      </c>
      <c r="G91" s="20">
        <f t="shared" si="6"/>
        <v>343.84134210526344</v>
      </c>
      <c r="H91" s="15">
        <v>171.90263157894699</v>
      </c>
      <c r="I91" s="15">
        <v>192.4</v>
      </c>
      <c r="J91" s="15">
        <v>172.634210526316</v>
      </c>
      <c r="K91" s="15">
        <v>184.56578947368399</v>
      </c>
      <c r="L91" s="16">
        <f t="shared" si="7"/>
        <v>36260.089106395368</v>
      </c>
      <c r="M91" s="16">
        <f t="shared" si="8"/>
        <v>4234.6057752631596</v>
      </c>
      <c r="N91" s="16">
        <f t="shared" si="9"/>
        <v>5197.4936333102687</v>
      </c>
      <c r="O91" s="16">
        <f t="shared" si="10"/>
        <v>14911.273639646806</v>
      </c>
      <c r="P91" s="16">
        <f t="shared" si="16"/>
        <v>60603.462154615598</v>
      </c>
      <c r="Q91" s="17">
        <f t="shared" si="11"/>
        <v>0.15693480691578954</v>
      </c>
      <c r="R91" s="17">
        <f t="shared" si="12"/>
        <v>1.677115177105264E-2</v>
      </c>
      <c r="S91" s="17">
        <f t="shared" si="13"/>
        <v>2.5259750921052693E-2</v>
      </c>
      <c r="T91" s="17">
        <f t="shared" si="14"/>
        <v>6.7783735107894774E-2</v>
      </c>
      <c r="U91" s="17">
        <f t="shared" si="15"/>
        <v>0.26674944471578965</v>
      </c>
      <c r="X91" s="31">
        <f t="shared" si="17"/>
        <v>42064</v>
      </c>
    </row>
    <row r="92" spans="1:24">
      <c r="A92" s="18">
        <f t="shared" si="3"/>
        <v>42066</v>
      </c>
      <c r="B92" s="19" t="s">
        <v>19</v>
      </c>
      <c r="C92" s="27">
        <v>211.70397543859701</v>
      </c>
      <c r="D92" s="27">
        <v>22.266064912280701</v>
      </c>
      <c r="E92" s="27">
        <v>31.108368421052699</v>
      </c>
      <c r="F92" s="27">
        <v>82.783319298245601</v>
      </c>
      <c r="G92" s="20">
        <f t="shared" si="6"/>
        <v>347.86172807017601</v>
      </c>
      <c r="H92" s="15">
        <v>171.998245614035</v>
      </c>
      <c r="I92" s="15">
        <v>192.58070175438601</v>
      </c>
      <c r="J92" s="15">
        <v>172.53157894736799</v>
      </c>
      <c r="K92" s="15">
        <v>184.552631578947</v>
      </c>
      <c r="L92" s="16">
        <f t="shared" si="7"/>
        <v>36412.712364955441</v>
      </c>
      <c r="M92" s="16">
        <f t="shared" si="8"/>
        <v>4288.0144061157289</v>
      </c>
      <c r="N92" s="16">
        <f t="shared" si="9"/>
        <v>5367.1759221606626</v>
      </c>
      <c r="O92" s="16">
        <f t="shared" si="10"/>
        <v>15277.879427331454</v>
      </c>
      <c r="P92" s="16">
        <f t="shared" si="16"/>
        <v>61345.782120563286</v>
      </c>
      <c r="Q92" s="17">
        <f t="shared" si="11"/>
        <v>0.15750775772631617</v>
      </c>
      <c r="R92" s="17">
        <f t="shared" si="12"/>
        <v>1.6966741463157894E-2</v>
      </c>
      <c r="S92" s="17">
        <f t="shared" si="13"/>
        <v>2.6099921105263213E-2</v>
      </c>
      <c r="T92" s="17">
        <f t="shared" si="14"/>
        <v>6.9455204891228056E-2</v>
      </c>
      <c r="U92" s="17">
        <f t="shared" si="15"/>
        <v>0.27002962518596529</v>
      </c>
      <c r="X92" s="31">
        <f t="shared" si="17"/>
        <v>42064</v>
      </c>
    </row>
    <row r="93" spans="1:24">
      <c r="A93" s="18">
        <f t="shared" si="3"/>
        <v>42066</v>
      </c>
      <c r="B93" s="19" t="s">
        <v>20</v>
      </c>
      <c r="C93" s="27">
        <v>212.47407061403501</v>
      </c>
      <c r="D93" s="27">
        <v>22.522744298245598</v>
      </c>
      <c r="E93" s="27">
        <v>32.109763157894797</v>
      </c>
      <c r="F93" s="27">
        <v>84.775535964912294</v>
      </c>
      <c r="G93" s="20">
        <f t="shared" si="6"/>
        <v>351.88211403508774</v>
      </c>
      <c r="H93" s="15">
        <v>172.093859649123</v>
      </c>
      <c r="I93" s="15">
        <v>192.76140350877199</v>
      </c>
      <c r="J93" s="15">
        <v>172.42894736842101</v>
      </c>
      <c r="K93" s="15">
        <v>184.53947368421001</v>
      </c>
      <c r="L93" s="16">
        <f t="shared" si="7"/>
        <v>36565.482887329592</v>
      </c>
      <c r="M93" s="16">
        <f t="shared" si="8"/>
        <v>4341.5158017990134</v>
      </c>
      <c r="N93" s="16">
        <f t="shared" si="9"/>
        <v>5536.6526615651055</v>
      </c>
      <c r="O93" s="16">
        <f t="shared" si="10"/>
        <v>15644.432788261731</v>
      </c>
      <c r="P93" s="16">
        <f t="shared" si="16"/>
        <v>62088.084138955433</v>
      </c>
      <c r="Q93" s="17">
        <f t="shared" si="11"/>
        <v>0.15808070853684206</v>
      </c>
      <c r="R93" s="17">
        <f t="shared" si="12"/>
        <v>1.7162331155263146E-2</v>
      </c>
      <c r="S93" s="17">
        <f t="shared" si="13"/>
        <v>2.6940091289473736E-2</v>
      </c>
      <c r="T93" s="17">
        <f t="shared" si="14"/>
        <v>7.1126674674561408E-2</v>
      </c>
      <c r="U93" s="17">
        <f t="shared" si="15"/>
        <v>0.27330980565614033</v>
      </c>
      <c r="X93" s="31">
        <f t="shared" si="17"/>
        <v>42064</v>
      </c>
    </row>
    <row r="94" spans="1:24">
      <c r="A94" s="18">
        <f t="shared" si="3"/>
        <v>42066</v>
      </c>
      <c r="B94" s="19" t="s">
        <v>21</v>
      </c>
      <c r="C94" s="27">
        <v>213.24416578947401</v>
      </c>
      <c r="D94" s="27">
        <v>22.779423684210499</v>
      </c>
      <c r="E94" s="27">
        <v>33.111157894736898</v>
      </c>
      <c r="F94" s="27">
        <v>86.767752631578901</v>
      </c>
      <c r="G94" s="20">
        <f t="shared" si="6"/>
        <v>355.90250000000032</v>
      </c>
      <c r="H94" s="15">
        <v>172.18947368421101</v>
      </c>
      <c r="I94" s="15">
        <v>192.942105263158</v>
      </c>
      <c r="J94" s="15">
        <v>172.32631578947399</v>
      </c>
      <c r="K94" s="15">
        <v>184.52631578947401</v>
      </c>
      <c r="L94" s="16">
        <f t="shared" si="7"/>
        <v>36718.400673518161</v>
      </c>
      <c r="M94" s="16">
        <f t="shared" si="8"/>
        <v>4395.1099623130167</v>
      </c>
      <c r="N94" s="16">
        <f t="shared" si="9"/>
        <v>5705.9238515235656</v>
      </c>
      <c r="O94" s="16">
        <f t="shared" si="10"/>
        <v>16010.933722437692</v>
      </c>
      <c r="P94" s="16">
        <f t="shared" si="16"/>
        <v>62830.368209792432</v>
      </c>
      <c r="Q94" s="17">
        <f t="shared" si="11"/>
        <v>0.15865365934736866</v>
      </c>
      <c r="R94" s="17">
        <f t="shared" si="12"/>
        <v>1.73579208473684E-2</v>
      </c>
      <c r="S94" s="17">
        <f t="shared" si="13"/>
        <v>2.7780261473684256E-2</v>
      </c>
      <c r="T94" s="17">
        <f t="shared" si="14"/>
        <v>7.279814445789469E-2</v>
      </c>
      <c r="U94" s="17">
        <f t="shared" si="15"/>
        <v>0.27658998612631602</v>
      </c>
      <c r="X94" s="31">
        <f t="shared" si="17"/>
        <v>42064</v>
      </c>
    </row>
    <row r="95" spans="1:24">
      <c r="A95" s="18">
        <f t="shared" si="3"/>
        <v>42066</v>
      </c>
      <c r="B95" s="19" t="s">
        <v>22</v>
      </c>
      <c r="C95" s="27">
        <v>214.01426096491201</v>
      </c>
      <c r="D95" s="27">
        <v>23.0361030701754</v>
      </c>
      <c r="E95" s="27">
        <v>34.112552631579</v>
      </c>
      <c r="F95" s="27">
        <v>88.759969298245693</v>
      </c>
      <c r="G95" s="20">
        <f t="shared" si="6"/>
        <v>359.9228859649121</v>
      </c>
      <c r="H95" s="15">
        <v>172.28508771929799</v>
      </c>
      <c r="I95" s="15">
        <v>193.12280701754401</v>
      </c>
      <c r="J95" s="15">
        <v>172.22368421052599</v>
      </c>
      <c r="K95" s="15">
        <v>184.51315789473699</v>
      </c>
      <c r="L95" s="16">
        <f t="shared" si="7"/>
        <v>36871.465723520596</v>
      </c>
      <c r="M95" s="16">
        <f t="shared" si="8"/>
        <v>4448.796887657737</v>
      </c>
      <c r="N95" s="16">
        <f t="shared" si="9"/>
        <v>5874.9894920360093</v>
      </c>
      <c r="O95" s="16">
        <f t="shared" si="10"/>
        <v>16377.382229859215</v>
      </c>
      <c r="P95" s="16">
        <f t="shared" si="16"/>
        <v>63572.634333073554</v>
      </c>
      <c r="Q95" s="17">
        <f t="shared" si="11"/>
        <v>0.15922661015789452</v>
      </c>
      <c r="R95" s="17">
        <f t="shared" si="12"/>
        <v>1.7553510539473655E-2</v>
      </c>
      <c r="S95" s="17">
        <f t="shared" si="13"/>
        <v>2.8620431657894782E-2</v>
      </c>
      <c r="T95" s="17">
        <f t="shared" si="14"/>
        <v>7.4469614241228124E-2</v>
      </c>
      <c r="U95" s="17">
        <f t="shared" si="15"/>
        <v>0.27987016659649105</v>
      </c>
      <c r="X95" s="31">
        <f t="shared" si="17"/>
        <v>42064</v>
      </c>
    </row>
    <row r="96" spans="1:24">
      <c r="A96" s="18">
        <f t="shared" si="3"/>
        <v>42066</v>
      </c>
      <c r="B96" s="19" t="s">
        <v>23</v>
      </c>
      <c r="C96" s="27">
        <v>214.78435614035101</v>
      </c>
      <c r="D96" s="27">
        <v>23.292782456140401</v>
      </c>
      <c r="E96" s="27">
        <v>35.113947368421101</v>
      </c>
      <c r="F96" s="29">
        <v>90.752185964912201</v>
      </c>
      <c r="G96" s="20">
        <f t="shared" si="6"/>
        <v>363.94327192982473</v>
      </c>
      <c r="H96" s="15">
        <v>172.380701754386</v>
      </c>
      <c r="I96" s="15">
        <v>193.30350877193001</v>
      </c>
      <c r="J96" s="15">
        <v>172.121052631579</v>
      </c>
      <c r="K96" s="15">
        <v>184.5</v>
      </c>
      <c r="L96" s="16">
        <f t="shared" si="7"/>
        <v>37024.678037337675</v>
      </c>
      <c r="M96" s="16">
        <f t="shared" si="8"/>
        <v>4502.5765778331934</v>
      </c>
      <c r="N96" s="16">
        <f t="shared" si="9"/>
        <v>6043.8495831025039</v>
      </c>
      <c r="O96" s="16">
        <f t="shared" si="10"/>
        <v>16743.778310526301</v>
      </c>
      <c r="P96" s="16">
        <f t="shared" si="16"/>
        <v>64314.882508799674</v>
      </c>
      <c r="Q96" s="17">
        <f t="shared" si="11"/>
        <v>0.15979956096842116</v>
      </c>
      <c r="R96" s="17">
        <f t="shared" si="12"/>
        <v>1.7749100231578985E-2</v>
      </c>
      <c r="S96" s="17">
        <f t="shared" si="13"/>
        <v>2.9460601842105302E-2</v>
      </c>
      <c r="T96" s="17">
        <f t="shared" si="14"/>
        <v>7.6141084024561337E-2</v>
      </c>
      <c r="U96" s="17">
        <f t="shared" si="15"/>
        <v>0.28315034706666681</v>
      </c>
      <c r="X96" s="31">
        <f t="shared" si="17"/>
        <v>42064</v>
      </c>
    </row>
    <row r="97" spans="1:24">
      <c r="A97" s="18">
        <f t="shared" si="3"/>
        <v>42066</v>
      </c>
      <c r="B97" s="19" t="s">
        <v>24</v>
      </c>
      <c r="C97" s="27">
        <v>215.55445131579</v>
      </c>
      <c r="D97" s="27">
        <v>23.549461842105298</v>
      </c>
      <c r="E97" s="27">
        <v>36.115342105263203</v>
      </c>
      <c r="F97" s="27">
        <v>92.744402631579007</v>
      </c>
      <c r="G97" s="20">
        <f t="shared" si="6"/>
        <v>367.96365789473754</v>
      </c>
      <c r="H97" s="15">
        <v>172.476315789474</v>
      </c>
      <c r="I97" s="15">
        <v>193.48421052631599</v>
      </c>
      <c r="J97" s="15">
        <v>172.01842105263199</v>
      </c>
      <c r="K97" s="15">
        <v>184.48684210526301</v>
      </c>
      <c r="L97" s="16">
        <f t="shared" si="7"/>
        <v>37178.037614968998</v>
      </c>
      <c r="M97" s="16">
        <f t="shared" si="8"/>
        <v>4556.4490328393467</v>
      </c>
      <c r="N97" s="16">
        <f t="shared" si="9"/>
        <v>6212.5041247230147</v>
      </c>
      <c r="O97" s="16">
        <f t="shared" si="10"/>
        <v>17110.121964439055</v>
      </c>
      <c r="P97" s="16">
        <f t="shared" si="16"/>
        <v>65057.112736970405</v>
      </c>
      <c r="Q97" s="17">
        <f t="shared" si="11"/>
        <v>0.16037251177894776</v>
      </c>
      <c r="R97" s="17">
        <f t="shared" si="12"/>
        <v>1.7944689923684237E-2</v>
      </c>
      <c r="S97" s="17">
        <f t="shared" si="13"/>
        <v>3.0300772026315825E-2</v>
      </c>
      <c r="T97" s="17">
        <f t="shared" si="14"/>
        <v>7.7812553807894785E-2</v>
      </c>
      <c r="U97" s="17">
        <f t="shared" si="15"/>
        <v>0.28643052753684262</v>
      </c>
      <c r="X97" s="31">
        <f t="shared" si="17"/>
        <v>42064</v>
      </c>
    </row>
    <row r="98" spans="1:24">
      <c r="A98" s="18">
        <f t="shared" si="3"/>
        <v>42066</v>
      </c>
      <c r="B98" s="19" t="s">
        <v>25</v>
      </c>
      <c r="C98" s="27">
        <v>216.32454649122801</v>
      </c>
      <c r="D98" s="27">
        <v>23.806141228070199</v>
      </c>
      <c r="E98" s="27">
        <v>37.116736842105297</v>
      </c>
      <c r="F98" s="27">
        <v>94.7366192982456</v>
      </c>
      <c r="G98" s="20">
        <f t="shared" si="6"/>
        <v>371.98404385964909</v>
      </c>
      <c r="H98" s="15">
        <v>172.57192982456101</v>
      </c>
      <c r="I98" s="15">
        <v>193.664912280702</v>
      </c>
      <c r="J98" s="15">
        <v>171.91578947368399</v>
      </c>
      <c r="K98" s="15">
        <v>184.47368421052599</v>
      </c>
      <c r="L98" s="16">
        <f t="shared" si="7"/>
        <v>37331.544456414187</v>
      </c>
      <c r="M98" s="16">
        <f t="shared" si="8"/>
        <v>4610.4142526762189</v>
      </c>
      <c r="N98" s="16">
        <f t="shared" si="9"/>
        <v>6380.9531168975045</v>
      </c>
      <c r="O98" s="16">
        <f t="shared" si="10"/>
        <v>17476.413191597381</v>
      </c>
      <c r="P98" s="16">
        <f t="shared" si="16"/>
        <v>65799.325017585303</v>
      </c>
      <c r="Q98" s="17">
        <f t="shared" si="11"/>
        <v>0.16094546258947365</v>
      </c>
      <c r="R98" s="17">
        <f t="shared" si="12"/>
        <v>1.8140279615789491E-2</v>
      </c>
      <c r="S98" s="17">
        <f t="shared" si="13"/>
        <v>3.1140942210526344E-2</v>
      </c>
      <c r="T98" s="17">
        <f t="shared" si="14"/>
        <v>7.9484023591228053E-2</v>
      </c>
      <c r="U98" s="17">
        <f t="shared" si="15"/>
        <v>0.28971070800701754</v>
      </c>
      <c r="X98" s="31">
        <f t="shared" si="17"/>
        <v>42064</v>
      </c>
    </row>
  </sheetData>
  <conditionalFormatting sqref="X3:X97 A3:U97">
    <cfRule type="expression" dxfId="2" priority="3">
      <formula>$A3&lt;&gt;$A4</formula>
    </cfRule>
  </conditionalFormatting>
  <conditionalFormatting sqref="V4:W4">
    <cfRule type="expression" dxfId="1" priority="2">
      <formula>$A4&lt;&gt;$A5</formula>
    </cfRule>
  </conditionalFormatting>
  <conditionalFormatting sqref="X98 A98:U98">
    <cfRule type="expression" dxfId="0" priority="5">
      <formula>$A98&lt;&gt;#REF!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R149"/>
  <sheetViews>
    <sheetView tabSelected="1" zoomScale="85" zoomScaleNormal="85" workbookViewId="0">
      <selection activeCell="I14" sqref="I14"/>
    </sheetView>
  </sheetViews>
  <sheetFormatPr defaultRowHeight="15"/>
  <cols>
    <col min="1" max="1" width="23.28515625" bestFit="1" customWidth="1"/>
    <col min="2" max="2" width="9.5703125" bestFit="1" customWidth="1"/>
  </cols>
  <sheetData>
    <row r="1" spans="1:18">
      <c r="J1" s="42"/>
      <c r="M1" s="44"/>
    </row>
    <row r="2" spans="1:18">
      <c r="Q2" s="42" t="s">
        <v>31</v>
      </c>
      <c r="R2" s="30">
        <v>42066</v>
      </c>
    </row>
    <row r="3" spans="1:18" ht="60">
      <c r="A3" s="37" t="s">
        <v>34</v>
      </c>
      <c r="B3" s="37"/>
      <c r="C3" s="37"/>
      <c r="D3" s="37"/>
      <c r="E3" s="37"/>
      <c r="F3" s="37"/>
      <c r="G3" s="37"/>
      <c r="H3" s="37"/>
      <c r="I3" s="37"/>
      <c r="J3" s="37"/>
      <c r="K3" s="37" t="s">
        <v>33</v>
      </c>
      <c r="L3" s="43" t="s">
        <v>35</v>
      </c>
      <c r="M3" s="37"/>
      <c r="N3" s="37"/>
      <c r="O3" s="37"/>
      <c r="P3" s="37"/>
      <c r="Q3" s="37"/>
      <c r="R3" s="37"/>
    </row>
    <row r="4" spans="1:18">
      <c r="A4" s="38" t="s">
        <v>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</row>
    <row r="5" spans="1:18">
      <c r="A5" s="41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>
        <f ca="1">SUMIF($A$12:$A$150,A5,$K$12:$K$150)</f>
        <v>8.4763974746000024</v>
      </c>
      <c r="L5" s="41">
        <f>SUMIF($A$12:$A$150,A5,$L$12:$L$150)</f>
        <v>8.4763974746000024</v>
      </c>
      <c r="M5" s="41"/>
      <c r="N5" s="41"/>
      <c r="O5" s="41"/>
      <c r="P5" s="41"/>
      <c r="Q5" s="41"/>
      <c r="R5" s="41"/>
    </row>
    <row r="6" spans="1:18">
      <c r="A6" s="41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>
        <f t="shared" ref="K6:L9" ca="1" si="0">SUMIF($A$12:$A$150,A6,$K$12:$K$150)</f>
        <v>0.79788125285000022</v>
      </c>
      <c r="L6" s="41">
        <f t="shared" ref="L6:L9" si="1">SUMIF($A$12:$A$150,A6,$L$12:$L$150)</f>
        <v>0.79788125285000022</v>
      </c>
      <c r="M6" s="41"/>
      <c r="N6" s="41"/>
      <c r="O6" s="41"/>
      <c r="P6" s="41"/>
      <c r="Q6" s="41"/>
      <c r="R6" s="41"/>
    </row>
    <row r="7" spans="1:18">
      <c r="A7" s="41" t="s">
        <v>28</v>
      </c>
      <c r="B7" s="41"/>
      <c r="C7" s="41"/>
      <c r="D7" s="41"/>
      <c r="E7" s="41"/>
      <c r="F7" s="41"/>
      <c r="G7" s="41"/>
      <c r="H7" s="41"/>
      <c r="I7" s="41"/>
      <c r="J7" s="41"/>
      <c r="K7" s="41">
        <f t="shared" ca="1" si="0"/>
        <v>0.79457201350000073</v>
      </c>
      <c r="L7" s="41">
        <f t="shared" si="1"/>
        <v>0.79457201350000073</v>
      </c>
      <c r="M7" s="41"/>
      <c r="N7" s="41"/>
      <c r="O7" s="41"/>
      <c r="P7" s="41"/>
      <c r="Q7" s="41"/>
      <c r="R7" s="41"/>
    </row>
    <row r="8" spans="1:18">
      <c r="A8" s="41" t="s">
        <v>29</v>
      </c>
      <c r="B8" s="41"/>
      <c r="C8" s="41"/>
      <c r="D8" s="41"/>
      <c r="E8" s="41"/>
      <c r="F8" s="41"/>
      <c r="G8" s="41"/>
      <c r="H8" s="41"/>
      <c r="I8" s="41"/>
      <c r="J8" s="41"/>
      <c r="K8" s="41">
        <f t="shared" ca="1" si="0"/>
        <v>2.1727991732833329</v>
      </c>
      <c r="L8" s="41">
        <f t="shared" si="1"/>
        <v>2.1727991732833329</v>
      </c>
      <c r="M8" s="41"/>
      <c r="N8" s="41"/>
      <c r="O8" s="41"/>
      <c r="P8" s="41"/>
      <c r="Q8" s="41"/>
      <c r="R8" s="41"/>
    </row>
    <row r="9" spans="1:18">
      <c r="A9" s="41" t="s">
        <v>5</v>
      </c>
      <c r="B9" s="41"/>
      <c r="C9" s="41"/>
      <c r="D9" s="41"/>
      <c r="E9" s="41"/>
      <c r="F9" s="41"/>
      <c r="G9" s="41"/>
      <c r="H9" s="41"/>
      <c r="I9" s="41"/>
      <c r="J9" s="41"/>
      <c r="K9" s="41">
        <f t="shared" ca="1" si="0"/>
        <v>12.241649914233335</v>
      </c>
      <c r="L9" s="41">
        <f t="shared" si="1"/>
        <v>12.241649914233335</v>
      </c>
      <c r="M9" s="41"/>
      <c r="N9" s="41"/>
      <c r="O9" s="41"/>
      <c r="P9" s="41"/>
      <c r="Q9" s="41"/>
      <c r="R9" s="41"/>
    </row>
    <row r="11" spans="1:18">
      <c r="A11" s="36" t="s">
        <v>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33" t="s">
        <v>26</v>
      </c>
      <c r="B12" s="33"/>
      <c r="C12" s="33"/>
      <c r="D12" s="33"/>
      <c r="E12" s="33"/>
      <c r="F12" s="33"/>
      <c r="G12" s="33"/>
      <c r="H12" s="33"/>
      <c r="I12" s="33"/>
      <c r="J12" s="33"/>
      <c r="K12" s="33">
        <f ca="1">SUMPRODUCT((OFFSET(ОПР!$A$1,MATCH(EOMONTH($R$2,-1)+1,ОПР!$X:$X,0)-1,,1600)&lt;=$R$2)*(OFFSET(ОПР!$B$1,MATCH(EOMONTH($R$2,-1)+1,ОПР!$X:$X,0)-1,,1600)=A11)*(OFFSET(ОПР!$Q$1,MATCH(EOMONTH($R$2,-1)+1,ОПР!$X:$X,0)-1,,1600)))</f>
        <v>0.46498332199999975</v>
      </c>
      <c r="L12" s="33">
        <f>SUMIFS(ОПР!$Q:$Q,ОПР!$X:$X,EOMONTH(Отчет!$R$2,-1)+1,ОПР!$B:$B,Отчет!A11)</f>
        <v>0.46498332199999975</v>
      </c>
      <c r="M12" s="33"/>
      <c r="N12" s="33"/>
      <c r="O12" s="33"/>
      <c r="P12" s="33"/>
      <c r="Q12" s="33"/>
      <c r="R12" s="33"/>
    </row>
    <row r="13" spans="1:18">
      <c r="A13" s="33" t="s">
        <v>27</v>
      </c>
      <c r="B13" s="33"/>
      <c r="C13" s="33"/>
      <c r="D13" s="33"/>
      <c r="E13" s="33"/>
      <c r="F13" s="33"/>
      <c r="G13" s="33"/>
      <c r="H13" s="33"/>
      <c r="I13" s="33"/>
      <c r="J13" s="33"/>
      <c r="K13" s="33">
        <f ca="1">SUMPRODUCT((OFFSET(ОПР!$A$1,MATCH(EOMONTH($R$2,-1)+1,ОПР!$X:$X,0)-1,,1600)&lt;=$R$2)*(OFFSET(ОПР!$B$1,MATCH(EOMONTH($R$2,-1)+1,ОПР!$X:$X,0)-1,,1600)=A11)*(OFFSET(ОПР!$R$1,MATCH(EOMONTH($R$2,-1)+1,ОПР!$X:$X,0)-1,,1600)))</f>
        <v>3.7779512157894692E-2</v>
      </c>
      <c r="L13" s="33">
        <f>SUMIFS(ОПР!$R:$R,ОПР!$X:$X,EOMONTH(Отчет!$R$2,-1)+1,ОПР!$B:$B,Отчет!A11)</f>
        <v>3.7779512157894692E-2</v>
      </c>
      <c r="M13" s="33"/>
      <c r="N13" s="33"/>
      <c r="O13" s="33"/>
      <c r="P13" s="33"/>
      <c r="Q13" s="33"/>
      <c r="R13" s="33"/>
    </row>
    <row r="14" spans="1:18">
      <c r="A14" s="33" t="s">
        <v>28</v>
      </c>
      <c r="B14" s="33"/>
      <c r="C14" s="33"/>
      <c r="D14" s="33"/>
      <c r="E14" s="33"/>
      <c r="F14" s="33"/>
      <c r="G14" s="33"/>
      <c r="H14" s="33"/>
      <c r="I14" s="33"/>
      <c r="J14" s="33"/>
      <c r="K14" s="33">
        <f ca="1">SUMPRODUCT((OFFSET(ОПР!$A$1,MATCH(EOMONTH($R$2,-1)+1,ОПР!$X:$X,0)-1,,1600)&lt;=$R$2)*(OFFSET(ОПР!$B$1,MATCH(EOMONTH($R$2,-1)+1,ОПР!$X:$X,0)-1,,1600)=A11)*(OFFSET(ОПР!$S$1,MATCH(EOMONTH($R$2,-1)+1,ОПР!$X:$X,0)-1,,1600)))</f>
        <v>2.1469281394736868E-2</v>
      </c>
      <c r="L14" s="33">
        <f>SUMIFS(ОПР!$S:$S,ОПР!$X:$X,EOMONTH(Отчет!$R$2,-1)+1,ОПР!$B:$B,Отчет!A11)</f>
        <v>2.1469281394736868E-2</v>
      </c>
      <c r="M14" s="33"/>
      <c r="N14" s="33"/>
      <c r="O14" s="33"/>
      <c r="P14" s="33"/>
      <c r="Q14" s="33"/>
      <c r="R14" s="33"/>
    </row>
    <row r="15" spans="1:18">
      <c r="A15" s="33" t="s">
        <v>29</v>
      </c>
      <c r="B15" s="33"/>
      <c r="C15" s="33"/>
      <c r="D15" s="33"/>
      <c r="E15" s="33"/>
      <c r="F15" s="33"/>
      <c r="G15" s="33"/>
      <c r="H15" s="33"/>
      <c r="I15" s="33"/>
      <c r="J15" s="33"/>
      <c r="K15" s="33">
        <f ca="1">SUMPRODUCT((OFFSET(ОПР!$A$1,MATCH(EOMONTH($R$2,-1)+1,ОПР!$X:$X,0)-1,,1600)&lt;=$R$2)*(OFFSET(ОПР!$B$1,MATCH(EOMONTH($R$2,-1)+1,ОПР!$X:$X,0)-1,,1600)=A11)*(OFFSET(ОПР!$T$1,MATCH(EOMONTH($R$2,-1)+1,ОПР!$X:$X,0)-1,,1600)))</f>
        <v>6.8050215491228055E-2</v>
      </c>
      <c r="L15" s="33">
        <f>SUMIFS(ОПР!$T:$T,ОПР!$X:$X,EOMONTH(Отчет!$R$2,-1)+1,ОПР!$B:$B,Отчет!A11)</f>
        <v>6.8050215491228055E-2</v>
      </c>
      <c r="M15" s="33"/>
      <c r="N15" s="33"/>
      <c r="O15" s="33"/>
      <c r="P15" s="33"/>
      <c r="Q15" s="33"/>
      <c r="R15" s="33"/>
    </row>
    <row r="16" spans="1:18">
      <c r="A16" s="33" t="s">
        <v>5</v>
      </c>
      <c r="B16" s="33"/>
      <c r="C16" s="33"/>
      <c r="D16" s="33"/>
      <c r="E16" s="33"/>
      <c r="F16" s="33"/>
      <c r="G16" s="33"/>
      <c r="H16" s="33"/>
      <c r="I16" s="33"/>
      <c r="J16" s="33"/>
      <c r="K16" s="33">
        <f ca="1">SUM(K12:K15)</f>
        <v>0.59228233104385941</v>
      </c>
      <c r="L16" s="33">
        <f>SUM(L12:L15)</f>
        <v>0.59228233104385941</v>
      </c>
      <c r="M16" s="33"/>
      <c r="N16" s="33"/>
      <c r="O16" s="33"/>
      <c r="P16" s="33"/>
      <c r="Q16" s="33"/>
      <c r="R16" s="33"/>
    </row>
    <row r="18" spans="1:18">
      <c r="A18" s="36" t="s">
        <v>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</row>
    <row r="19" spans="1:18">
      <c r="A19" s="33" t="s">
        <v>26</v>
      </c>
      <c r="B19" s="33"/>
      <c r="C19" s="33"/>
      <c r="D19" s="33"/>
      <c r="E19" s="33"/>
      <c r="F19" s="33"/>
      <c r="G19" s="33"/>
      <c r="H19" s="33"/>
      <c r="I19" s="33"/>
      <c r="J19" s="33"/>
      <c r="K19" s="33">
        <f ca="1">SUMPRODUCT((OFFSET(ОПР!$A$1,MATCH(EOMONTH($R$2,-1)+1,ОПР!$X:$X,0)-1,,1600)&lt;=$R$2)*(OFFSET(ОПР!$B$1,MATCH(EOMONTH($R$2,-1)+1,ОПР!$X:$X,0)-1,,1600)=A18)*(OFFSET(ОПР!$Q$1,MATCH(EOMONTH($R$2,-1)+1,ОПР!$X:$X,0)-1,,1600)))</f>
        <v>0.63610711281052645</v>
      </c>
      <c r="L19" s="33">
        <f>SUMIFS(ОПР!$Q:$Q,ОПР!$X:$X,EOMONTH(Отчет!$R$2,-1)+1,ОПР!$B:$B,Отчет!A18)</f>
        <v>0.63610711281052645</v>
      </c>
      <c r="M19" s="33"/>
      <c r="N19" s="33"/>
      <c r="O19" s="33"/>
      <c r="P19" s="33"/>
      <c r="Q19" s="33"/>
      <c r="R19" s="33"/>
    </row>
    <row r="20" spans="1:18">
      <c r="A20" s="33" t="s">
        <v>27</v>
      </c>
      <c r="B20" s="33"/>
      <c r="C20" s="33"/>
      <c r="D20" s="33"/>
      <c r="E20" s="33"/>
      <c r="F20" s="33"/>
      <c r="G20" s="33"/>
      <c r="H20" s="33"/>
      <c r="I20" s="33"/>
      <c r="J20" s="33"/>
      <c r="K20" s="33">
        <f ca="1">SUMPRODUCT((OFFSET(ОПР!$A$1,MATCH(EOMONTH($R$2,-1)+1,ОПР!$X:$X,0)-1,,1600)&lt;=$R$2)*(OFFSET(ОПР!$B$1,MATCH(EOMONTH($R$2,-1)+1,ОПР!$X:$X,0)-1,,1600)=A18)*(OFFSET(ОПР!$R$1,MATCH(EOMONTH($R$2,-1)+1,ОПР!$X:$X,0)-1,,1600)))</f>
        <v>7.0615562350000036E-2</v>
      </c>
      <c r="L20" s="33">
        <f>SUMIFS(ОПР!$R:$R,ОПР!$X:$X,EOMONTH(Отчет!$R$2,-1)+1,ОПР!$B:$B,Отчет!A18)</f>
        <v>7.0615562350000036E-2</v>
      </c>
      <c r="M20" s="33"/>
      <c r="N20" s="33"/>
      <c r="O20" s="33"/>
      <c r="P20" s="33"/>
      <c r="Q20" s="33"/>
      <c r="R20" s="33"/>
    </row>
    <row r="21" spans="1:18">
      <c r="A21" s="33" t="s">
        <v>28</v>
      </c>
      <c r="B21" s="33"/>
      <c r="C21" s="33"/>
      <c r="D21" s="33"/>
      <c r="E21" s="33"/>
      <c r="F21" s="33"/>
      <c r="G21" s="33"/>
      <c r="H21" s="33"/>
      <c r="I21" s="33"/>
      <c r="J21" s="33"/>
      <c r="K21" s="33">
        <f ca="1">SUMPRODUCT((OFFSET(ОПР!$A$1,MATCH(EOMONTH($R$2,-1)+1,ОПР!$X:$X,0)-1,,1600)&lt;=$R$2)*(OFFSET(ОПР!$B$1,MATCH(EOMONTH($R$2,-1)+1,ОПР!$X:$X,0)-1,,1600)=A18)*(OFFSET(ОПР!$S$1,MATCH(EOMONTH($R$2,-1)+1,ОПР!$X:$X,0)-1,,1600)))</f>
        <v>1.6858049078947394E-2</v>
      </c>
      <c r="L21" s="33">
        <f>SUMIFS(ОПР!$S:$S,ОПР!$X:$X,EOMONTH(Отчет!$R$2,-1)+1,ОПР!$B:$B,Отчет!A18)</f>
        <v>1.6858049078947394E-2</v>
      </c>
      <c r="M21" s="33"/>
      <c r="N21" s="33"/>
      <c r="O21" s="33"/>
      <c r="P21" s="33"/>
      <c r="Q21" s="33"/>
      <c r="R21" s="33"/>
    </row>
    <row r="22" spans="1:18">
      <c r="A22" s="33" t="s">
        <v>29</v>
      </c>
      <c r="B22" s="33"/>
      <c r="C22" s="33"/>
      <c r="D22" s="33"/>
      <c r="E22" s="33"/>
      <c r="F22" s="33"/>
      <c r="G22" s="33"/>
      <c r="H22" s="33"/>
      <c r="I22" s="33"/>
      <c r="J22" s="33"/>
      <c r="K22" s="33">
        <f ca="1">SUMPRODUCT((OFFSET(ОПР!$A$1,MATCH(EOMONTH($R$2,-1)+1,ОПР!$X:$X,0)-1,,1600)&lt;=$R$2)*(OFFSET(ОПР!$B$1,MATCH(EOMONTH($R$2,-1)+1,ОПР!$X:$X,0)-1,,1600)=A18)*(OFFSET(ОПР!$T$1,MATCH(EOMONTH($R$2,-1)+1,ОПР!$X:$X,0)-1,,1600)))</f>
        <v>6.5264917274561324E-2</v>
      </c>
      <c r="L22" s="33">
        <f>SUMIFS(ОПР!$T:$T,ОПР!$X:$X,EOMONTH(Отчет!$R$2,-1)+1,ОПР!$B:$B,Отчет!A18)</f>
        <v>6.5264917274561324E-2</v>
      </c>
      <c r="M22" s="33"/>
      <c r="N22" s="33"/>
      <c r="O22" s="33"/>
      <c r="P22" s="33"/>
      <c r="Q22" s="33"/>
      <c r="R22" s="33"/>
    </row>
    <row r="23" spans="1:18">
      <c r="A23" s="33" t="s">
        <v>5</v>
      </c>
      <c r="B23" s="33"/>
      <c r="C23" s="33"/>
      <c r="D23" s="33"/>
      <c r="E23" s="33"/>
      <c r="F23" s="33"/>
      <c r="G23" s="33"/>
      <c r="H23" s="33"/>
      <c r="I23" s="33"/>
      <c r="J23" s="33"/>
      <c r="K23" s="33">
        <f ca="1">SUM(K19:K22)</f>
        <v>0.78884564151403513</v>
      </c>
      <c r="L23" s="33">
        <f>SUM(L19:L22)</f>
        <v>0.78884564151403513</v>
      </c>
      <c r="M23" s="33"/>
      <c r="N23" s="33"/>
      <c r="O23" s="33"/>
      <c r="P23" s="33"/>
      <c r="Q23" s="33"/>
      <c r="R23" s="33"/>
    </row>
    <row r="25" spans="1:18">
      <c r="A25" s="36" t="s">
        <v>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33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3">
        <f ca="1">SUMPRODUCT((OFFSET(ОПР!$A$1,MATCH(EOMONTH($R$2,-1)+1,ОПР!$X:$X,0)-1,,1600)&lt;=$R$2)*(OFFSET(ОПР!$B$1,MATCH(EOMONTH($R$2,-1)+1,ОПР!$X:$X,0)-1,,1600)=A25)*(OFFSET(ОПР!$Q$1,MATCH(EOMONTH($R$2,-1)+1,ОПР!$X:$X,0)-1,,1600)))</f>
        <v>0.230539019621053</v>
      </c>
      <c r="L26" s="33">
        <f>SUMIFS(ОПР!$Q:$Q,ОПР!$X:$X,EOMONTH(Отчет!$R$2,-1)+1,ОПР!$B:$B,Отчет!A25)</f>
        <v>0.230539019621053</v>
      </c>
      <c r="M26" s="33"/>
      <c r="N26" s="33"/>
      <c r="O26" s="33"/>
      <c r="P26" s="33"/>
      <c r="Q26" s="33"/>
      <c r="R26" s="33"/>
    </row>
    <row r="27" spans="1:18">
      <c r="A27" s="33" t="s">
        <v>27</v>
      </c>
      <c r="B27" s="33"/>
      <c r="C27" s="33"/>
      <c r="D27" s="33"/>
      <c r="E27" s="33"/>
      <c r="F27" s="33"/>
      <c r="G27" s="33"/>
      <c r="H27" s="33"/>
      <c r="I27" s="33"/>
      <c r="J27" s="33"/>
      <c r="K27" s="33">
        <f ca="1">SUMPRODUCT((OFFSET(ОПР!$A$1,MATCH(EOMONTH($R$2,-1)+1,ОПР!$X:$X,0)-1,,1600)&lt;=$R$2)*(OFFSET(ОПР!$B$1,MATCH(EOMONTH($R$2,-1)+1,ОПР!$X:$X,0)-1,,1600)=A25)*(OFFSET(ОПР!$R$1,MATCH(EOMONTH($R$2,-1)+1,ОПР!$X:$X,0)-1,,1600)))</f>
        <v>3.2045735542105283E-2</v>
      </c>
      <c r="L27" s="33">
        <f>SUMIFS(ОПР!$R:$R,ОПР!$X:$X,EOMONTH(Отчет!$R$2,-1)+1,ОПР!$B:$B,Отчет!A25)</f>
        <v>3.2045735542105283E-2</v>
      </c>
      <c r="M27" s="33"/>
      <c r="N27" s="33"/>
      <c r="O27" s="33"/>
      <c r="P27" s="33"/>
      <c r="Q27" s="33"/>
      <c r="R27" s="33"/>
    </row>
    <row r="28" spans="1:18">
      <c r="A28" s="33" t="s">
        <v>28</v>
      </c>
      <c r="B28" s="33"/>
      <c r="C28" s="33"/>
      <c r="D28" s="33"/>
      <c r="E28" s="33"/>
      <c r="F28" s="33"/>
      <c r="G28" s="33"/>
      <c r="H28" s="33"/>
      <c r="I28" s="33"/>
      <c r="J28" s="33"/>
      <c r="K28" s="33">
        <f ca="1">SUMPRODUCT((OFFSET(ОПР!$A$1,MATCH(EOMONTH($R$2,-1)+1,ОПР!$X:$X,0)-1,,1600)&lt;=$R$2)*(OFFSET(ОПР!$B$1,MATCH(EOMONTH($R$2,-1)+1,ОПР!$X:$X,0)-1,,1600)=A25)*(OFFSET(ОПР!$S$1,MATCH(EOMONTH($R$2,-1)+1,ОПР!$X:$X,0)-1,,1600)))</f>
        <v>2.4444408513157909E-2</v>
      </c>
      <c r="L28" s="33">
        <f>SUMIFS(ОПР!$S:$S,ОПР!$X:$X,EOMONTH(Отчет!$R$2,-1)+1,ОПР!$B:$B,Отчет!A25)</f>
        <v>2.4444408513157909E-2</v>
      </c>
      <c r="M28" s="33"/>
      <c r="N28" s="33"/>
      <c r="O28" s="33"/>
      <c r="P28" s="33"/>
      <c r="Q28" s="33"/>
      <c r="R28" s="33"/>
    </row>
    <row r="29" spans="1:18">
      <c r="A29" s="33" t="s">
        <v>29</v>
      </c>
      <c r="B29" s="33"/>
      <c r="C29" s="33"/>
      <c r="D29" s="33"/>
      <c r="E29" s="33"/>
      <c r="F29" s="33"/>
      <c r="G29" s="33"/>
      <c r="H29" s="33"/>
      <c r="I29" s="33"/>
      <c r="J29" s="33"/>
      <c r="K29" s="33">
        <f ca="1">SUMPRODUCT((OFFSET(ОПР!$A$1,MATCH(EOMONTH($R$2,-1)+1,ОПР!$X:$X,0)-1,,1600)&lt;=$R$2)*(OFFSET(ОПР!$B$1,MATCH(EOMONTH($R$2,-1)+1,ОПР!$X:$X,0)-1,,1600)=A25)*(OFFSET(ОПР!$T$1,MATCH(EOMONTH($R$2,-1)+1,ОПР!$X:$X,0)-1,,1600)))</f>
        <v>5.6855172807894691E-2</v>
      </c>
      <c r="L29" s="33">
        <f>SUMIFS(ОПР!$T:$T,ОПР!$X:$X,EOMONTH(Отчет!$R$2,-1)+1,ОПР!$B:$B,Отчет!A25)</f>
        <v>5.6855172807894691E-2</v>
      </c>
      <c r="M29" s="33"/>
      <c r="N29" s="33"/>
      <c r="O29" s="33"/>
      <c r="P29" s="33"/>
      <c r="Q29" s="33"/>
      <c r="R29" s="33"/>
    </row>
    <row r="30" spans="1:18">
      <c r="A30" s="33" t="s">
        <v>5</v>
      </c>
      <c r="B30" s="33"/>
      <c r="C30" s="33"/>
      <c r="D30" s="33"/>
      <c r="E30" s="33"/>
      <c r="F30" s="33"/>
      <c r="G30" s="33"/>
      <c r="H30" s="33"/>
      <c r="I30" s="33"/>
      <c r="J30" s="33"/>
      <c r="K30" s="33">
        <f ca="1">SUM(K26:K29)</f>
        <v>0.34388433648421091</v>
      </c>
      <c r="L30" s="33">
        <f>SUM(L26:L29)</f>
        <v>0.34388433648421091</v>
      </c>
      <c r="M30" s="33"/>
      <c r="N30" s="33"/>
      <c r="O30" s="33"/>
      <c r="P30" s="33"/>
      <c r="Q30" s="33"/>
      <c r="R30" s="33"/>
    </row>
    <row r="32" spans="1:18">
      <c r="A32" s="36" t="s">
        <v>10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</row>
    <row r="33" spans="1:18">
      <c r="A33" s="33" t="s">
        <v>26</v>
      </c>
      <c r="B33" s="33"/>
      <c r="C33" s="33"/>
      <c r="D33" s="33"/>
      <c r="E33" s="33"/>
      <c r="F33" s="33"/>
      <c r="G33" s="33"/>
      <c r="H33" s="33"/>
      <c r="I33" s="33"/>
      <c r="J33" s="33"/>
      <c r="K33" s="33">
        <f ca="1">SUMPRODUCT((OFFSET(ОПР!$A$1,MATCH(EOMONTH($R$2,-1)+1,ОПР!$X:$X,0)-1,,1600)&lt;=$R$2)*(OFFSET(ОПР!$B$1,MATCH(EOMONTH($R$2,-1)+1,ОПР!$X:$X,0)-1,,1600)=A32)*(OFFSET(ОПР!$Q$1,MATCH(EOMONTH($R$2,-1)+1,ОПР!$X:$X,0)-1,,1600)))</f>
        <v>0.4744347524315789</v>
      </c>
      <c r="L33" s="33">
        <f>SUMIFS(ОПР!$Q:$Q,ОПР!$X:$X,EOMONTH(Отчет!$R$2,-1)+1,ОПР!$B:$B,Отчет!A32)</f>
        <v>0.4744347524315789</v>
      </c>
      <c r="M33" s="33"/>
      <c r="N33" s="33"/>
      <c r="O33" s="33"/>
      <c r="P33" s="33"/>
      <c r="Q33" s="33"/>
      <c r="R33" s="33"/>
    </row>
    <row r="34" spans="1:18">
      <c r="A34" s="33" t="s">
        <v>27</v>
      </c>
      <c r="B34" s="33"/>
      <c r="C34" s="33"/>
      <c r="D34" s="33"/>
      <c r="E34" s="33"/>
      <c r="F34" s="33"/>
      <c r="G34" s="33"/>
      <c r="H34" s="33"/>
      <c r="I34" s="33"/>
      <c r="J34" s="33"/>
      <c r="K34" s="33">
        <f ca="1">SUMPRODUCT((OFFSET(ОПР!$A$1,MATCH(EOMONTH($R$2,-1)+1,ОПР!$X:$X,0)-1,,1600)&lt;=$R$2)*(OFFSET(ОПР!$B$1,MATCH(EOMONTH($R$2,-1)+1,ОПР!$X:$X,0)-1,,1600)=A32)*(OFFSET(ОПР!$R$1,MATCH(EOMONTH($R$2,-1)+1,ОПР!$X:$X,0)-1,,1600)))</f>
        <v>2.4215560234210537E-2</v>
      </c>
      <c r="L34" s="33">
        <f>SUMIFS(ОПР!$R:$R,ОПР!$X:$X,EOMONTH(Отчет!$R$2,-1)+1,ОПР!$B:$B,Отчет!A32)</f>
        <v>2.4215560234210537E-2</v>
      </c>
      <c r="M34" s="33"/>
      <c r="N34" s="33"/>
      <c r="O34" s="33"/>
      <c r="P34" s="33"/>
      <c r="Q34" s="33"/>
      <c r="R34" s="33"/>
    </row>
    <row r="35" spans="1:18">
      <c r="A35" s="33" t="s">
        <v>28</v>
      </c>
      <c r="B35" s="33"/>
      <c r="C35" s="33"/>
      <c r="D35" s="33"/>
      <c r="E35" s="33"/>
      <c r="F35" s="33"/>
      <c r="G35" s="33"/>
      <c r="H35" s="33"/>
      <c r="I35" s="33"/>
      <c r="J35" s="33"/>
      <c r="K35" s="33">
        <f ca="1">SUMPRODUCT((OFFSET(ОПР!$A$1,MATCH(EOMONTH($R$2,-1)+1,ОПР!$X:$X,0)-1,,1600)&lt;=$R$2)*(OFFSET(ОПР!$B$1,MATCH(EOMONTH($R$2,-1)+1,ОПР!$X:$X,0)-1,,1600)=A32)*(OFFSET(ОПР!$S$1,MATCH(EOMONTH($R$2,-1)+1,ОПР!$X:$X,0)-1,,1600)))</f>
        <v>1.8538389447368433E-2</v>
      </c>
      <c r="L35" s="33">
        <f>SUMIFS(ОПР!$S:$S,ОПР!$X:$X,EOMONTH(Отчет!$R$2,-1)+1,ОПР!$B:$B,Отчет!A32)</f>
        <v>1.8538389447368433E-2</v>
      </c>
      <c r="M35" s="33"/>
      <c r="N35" s="33"/>
      <c r="O35" s="33"/>
      <c r="P35" s="33"/>
      <c r="Q35" s="33"/>
      <c r="R35" s="33"/>
    </row>
    <row r="36" spans="1:18">
      <c r="A36" s="33" t="s">
        <v>29</v>
      </c>
      <c r="B36" s="33"/>
      <c r="C36" s="33"/>
      <c r="D36" s="33"/>
      <c r="E36" s="33"/>
      <c r="F36" s="33"/>
      <c r="G36" s="33"/>
      <c r="H36" s="33"/>
      <c r="I36" s="33"/>
      <c r="J36" s="33"/>
      <c r="K36" s="33">
        <f ca="1">SUMPRODUCT((OFFSET(ОПР!$A$1,MATCH(EOMONTH($R$2,-1)+1,ОПР!$X:$X,0)-1,,1600)&lt;=$R$2)*(OFFSET(ОПР!$B$1,MATCH(EOMONTH($R$2,-1)+1,ОПР!$X:$X,0)-1,,1600)=A32)*(OFFSET(ОПР!$T$1,MATCH(EOMONTH($R$2,-1)+1,ОПР!$X:$X,0)-1,,1600)))</f>
        <v>0.10885909159122806</v>
      </c>
      <c r="L36" s="33">
        <f>SUMIFS(ОПР!$T:$T,ОПР!$X:$X,EOMONTH(Отчет!$R$2,-1)+1,ОПР!$B:$B,Отчет!A32)</f>
        <v>0.10885909159122806</v>
      </c>
      <c r="M36" s="33"/>
      <c r="N36" s="33"/>
      <c r="O36" s="33"/>
      <c r="P36" s="33"/>
      <c r="Q36" s="33"/>
      <c r="R36" s="33"/>
    </row>
    <row r="37" spans="1:18">
      <c r="A37" s="33" t="s">
        <v>5</v>
      </c>
      <c r="B37" s="33"/>
      <c r="C37" s="33"/>
      <c r="D37" s="33"/>
      <c r="E37" s="33"/>
      <c r="F37" s="33"/>
      <c r="G37" s="33"/>
      <c r="H37" s="33"/>
      <c r="I37" s="33"/>
      <c r="J37" s="33"/>
      <c r="K37" s="33">
        <f ca="1">SUM(K33:K36)</f>
        <v>0.6260477937043859</v>
      </c>
      <c r="L37" s="33">
        <f>SUM(L33:L36)</f>
        <v>0.6260477937043859</v>
      </c>
      <c r="M37" s="33"/>
      <c r="N37" s="33"/>
      <c r="O37" s="33"/>
      <c r="P37" s="33"/>
      <c r="Q37" s="33"/>
      <c r="R37" s="33"/>
    </row>
    <row r="39" spans="1:18">
      <c r="A39" s="36" t="s">
        <v>11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1:18">
      <c r="A40" s="33" t="s">
        <v>26</v>
      </c>
      <c r="B40" s="33"/>
      <c r="C40" s="33"/>
      <c r="D40" s="33"/>
      <c r="E40" s="33"/>
      <c r="F40" s="33"/>
      <c r="G40" s="33"/>
      <c r="H40" s="33"/>
      <c r="I40" s="33"/>
      <c r="J40" s="33"/>
      <c r="K40" s="33">
        <f ca="1">SUMPRODUCT((OFFSET(ОПР!$A$1,MATCH(EOMONTH($R$2,-1)+1,ОПР!$X:$X,0)-1,,1600)&lt;=$R$2)*(OFFSET(ОПР!$B$1,MATCH(EOMONTH($R$2,-1)+1,ОПР!$X:$X,0)-1,,1600)=A39)*(OFFSET(ОПР!$Q$1,MATCH(EOMONTH($R$2,-1)+1,ОПР!$X:$X,0)-1,,1600)))</f>
        <v>0.40903089924210545</v>
      </c>
      <c r="L40" s="33">
        <f>SUMIFS(ОПР!$Q:$Q,ОПР!$X:$X,EOMONTH(Отчет!$R$2,-1)+1,ОПР!$B:$B,Отчет!A39)</f>
        <v>0.40903089924210545</v>
      </c>
      <c r="M40" s="33"/>
      <c r="N40" s="33"/>
      <c r="O40" s="33"/>
      <c r="P40" s="33"/>
      <c r="Q40" s="33"/>
      <c r="R40" s="33"/>
    </row>
    <row r="41" spans="1:18">
      <c r="A41" s="33" t="s">
        <v>27</v>
      </c>
      <c r="B41" s="33"/>
      <c r="C41" s="33"/>
      <c r="D41" s="33"/>
      <c r="E41" s="33"/>
      <c r="F41" s="33"/>
      <c r="G41" s="33"/>
      <c r="H41" s="33"/>
      <c r="I41" s="33"/>
      <c r="J41" s="33"/>
      <c r="K41" s="33">
        <f ca="1">SUMPRODUCT((OFFSET(ОПР!$A$1,MATCH(EOMONTH($R$2,-1)+1,ОПР!$X:$X,0)-1,,1600)&lt;=$R$2)*(OFFSET(ОПР!$B$1,MATCH(EOMONTH($R$2,-1)+1,ОПР!$X:$X,0)-1,,1600)=A39)*(OFFSET(ОПР!$R$1,MATCH(EOMONTH($R$2,-1)+1,ОПР!$X:$X,0)-1,,1600)))</f>
        <v>3.7694333926315791E-2</v>
      </c>
      <c r="L41" s="33">
        <f>SUMIFS(ОПР!$R:$R,ОПР!$X:$X,EOMONTH(Отчет!$R$2,-1)+1,ОПР!$B:$B,Отчет!A39)</f>
        <v>3.7694333926315791E-2</v>
      </c>
      <c r="M41" s="33"/>
      <c r="N41" s="33"/>
      <c r="O41" s="33"/>
      <c r="P41" s="33"/>
      <c r="Q41" s="33"/>
      <c r="R41" s="33"/>
    </row>
    <row r="42" spans="1:18">
      <c r="A42" s="33" t="s">
        <v>28</v>
      </c>
      <c r="B42" s="33"/>
      <c r="C42" s="33"/>
      <c r="D42" s="33"/>
      <c r="E42" s="33"/>
      <c r="F42" s="33"/>
      <c r="G42" s="33"/>
      <c r="H42" s="33"/>
      <c r="I42" s="33"/>
      <c r="J42" s="33"/>
      <c r="K42" s="33">
        <f ca="1">SUMPRODUCT((OFFSET(ОПР!$A$1,MATCH(EOMONTH($R$2,-1)+1,ОПР!$X:$X,0)-1,,1600)&lt;=$R$2)*(OFFSET(ОПР!$B$1,MATCH(EOMONTH($R$2,-1)+1,ОПР!$X:$X,0)-1,,1600)=A39)*(OFFSET(ОПР!$S$1,MATCH(EOMONTH($R$2,-1)+1,ОПР!$X:$X,0)-1,,1600)))</f>
        <v>3.2242107631578955E-2</v>
      </c>
      <c r="L42" s="33">
        <f>SUMIFS(ОПР!$S:$S,ОПР!$X:$X,EOMONTH(Отчет!$R$2,-1)+1,ОПР!$B:$B,Отчет!A39)</f>
        <v>3.2242107631578955E-2</v>
      </c>
      <c r="M42" s="33"/>
      <c r="N42" s="33"/>
      <c r="O42" s="33"/>
      <c r="P42" s="33"/>
      <c r="Q42" s="33"/>
      <c r="R42" s="33"/>
    </row>
    <row r="43" spans="1:18">
      <c r="A43" s="33" t="s">
        <v>29</v>
      </c>
      <c r="B43" s="33"/>
      <c r="C43" s="33"/>
      <c r="D43" s="33"/>
      <c r="E43" s="33"/>
      <c r="F43" s="33"/>
      <c r="G43" s="33"/>
      <c r="H43" s="33"/>
      <c r="I43" s="33"/>
      <c r="J43" s="33"/>
      <c r="K43" s="33">
        <f ca="1">SUMPRODUCT((OFFSET(ОПР!$A$1,MATCH(EOMONTH($R$2,-1)+1,ОПР!$X:$X,0)-1,,1600)&lt;=$R$2)*(OFFSET(ОПР!$B$1,MATCH(EOMONTH($R$2,-1)+1,ОПР!$X:$X,0)-1,,1600)=A39)*(OFFSET(ОПР!$T$1,MATCH(EOMONTH($R$2,-1)+1,ОПР!$X:$X,0)-1,,1600)))</f>
        <v>7.9763172874561347E-2</v>
      </c>
      <c r="L43" s="33">
        <f>SUMIFS(ОПР!$T:$T,ОПР!$X:$X,EOMONTH(Отчет!$R$2,-1)+1,ОПР!$B:$B,Отчет!A39)</f>
        <v>7.9763172874561347E-2</v>
      </c>
      <c r="M43" s="33"/>
      <c r="N43" s="33"/>
      <c r="O43" s="33"/>
      <c r="P43" s="33"/>
      <c r="Q43" s="33"/>
      <c r="R43" s="33"/>
    </row>
    <row r="44" spans="1:18">
      <c r="A44" s="33" t="s">
        <v>5</v>
      </c>
      <c r="B44" s="33"/>
      <c r="C44" s="33"/>
      <c r="D44" s="33"/>
      <c r="E44" s="33"/>
      <c r="F44" s="33"/>
      <c r="G44" s="33"/>
      <c r="H44" s="33"/>
      <c r="I44" s="33"/>
      <c r="J44" s="33"/>
      <c r="K44" s="33">
        <f ca="1">SUM(K40:K43)</f>
        <v>0.5587305136745615</v>
      </c>
      <c r="L44" s="33">
        <f>SUM(L40:L43)</f>
        <v>0.5587305136745615</v>
      </c>
      <c r="M44" s="33"/>
      <c r="N44" s="33"/>
      <c r="O44" s="33"/>
      <c r="P44" s="33"/>
      <c r="Q44" s="33"/>
      <c r="R44" s="33"/>
    </row>
    <row r="46" spans="1:18">
      <c r="A46" s="36" t="s">
        <v>12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5"/>
    </row>
    <row r="47" spans="1:18">
      <c r="A47" s="33" t="str">
        <f>+A40</f>
        <v>Продукт1</v>
      </c>
      <c r="B47" s="33"/>
      <c r="C47" s="33"/>
      <c r="D47" s="33"/>
      <c r="E47" s="33"/>
      <c r="F47" s="33"/>
      <c r="G47" s="33"/>
      <c r="H47" s="33"/>
      <c r="I47" s="33"/>
      <c r="J47" s="33"/>
      <c r="K47" s="33">
        <f ca="1">SUMPRODUCT((OFFSET(ОПР!$A$1,MATCH(EOMONTH($R$2,-1)+1,ОПР!$X:$X,0)-1,,1600)&lt;=$R$2)*(OFFSET(ОПР!$B$1,MATCH(EOMONTH($R$2,-1)+1,ОПР!$X:$X,0)-1,,1600)=A46)*(OFFSET(ОПР!$Q$1,MATCH(EOMONTH($R$2,-1)+1,ОПР!$X:$X,0)-1,,1600)))</f>
        <v>0.41301453205263133</v>
      </c>
      <c r="L47" s="33">
        <f>SUMIFS(ОПР!$Q:$Q,ОПР!$X:$X,EOMONTH(Отчет!$R$2,-1)+1,ОПР!$B:$B,Отчет!A46)</f>
        <v>0.41301453205263133</v>
      </c>
      <c r="M47" s="33"/>
      <c r="N47" s="33"/>
      <c r="O47" s="33"/>
      <c r="P47" s="33"/>
      <c r="Q47" s="33"/>
      <c r="R47" s="33"/>
    </row>
    <row r="48" spans="1:18">
      <c r="A48" s="33" t="str">
        <f t="shared" ref="A48:A50" si="2">+A41</f>
        <v>Продукт2</v>
      </c>
      <c r="B48" s="33"/>
      <c r="C48" s="33"/>
      <c r="D48" s="33"/>
      <c r="E48" s="33"/>
      <c r="F48" s="33"/>
      <c r="G48" s="33"/>
      <c r="H48" s="33"/>
      <c r="I48" s="33"/>
      <c r="J48" s="33"/>
      <c r="K48" s="33">
        <f ca="1">SUMPRODUCT((OFFSET(ОПР!$A$1,MATCH(EOMONTH($R$2,-1)+1,ОПР!$X:$X,0)-1,,1600)&lt;=$R$2)*(OFFSET(ОПР!$B$1,MATCH(EOMONTH($R$2,-1)+1,ОПР!$X:$X,0)-1,,1600)=A46)*(OFFSET(ОПР!$R$1,MATCH(EOMONTH($R$2,-1)+1,ОПР!$X:$X,0)-1,,1600)))</f>
        <v>3.3986959618421041E-2</v>
      </c>
      <c r="L48" s="33">
        <f>SUMIFS(ОПР!$R:$R,ОПР!$X:$X,EOMONTH(Отчет!$R$2,-1)+1,ОПР!$B:$B,Отчет!A46)</f>
        <v>3.3986959618421041E-2</v>
      </c>
      <c r="M48" s="33"/>
      <c r="N48" s="33"/>
      <c r="O48" s="33"/>
      <c r="P48" s="33"/>
      <c r="Q48" s="33"/>
      <c r="R48" s="33"/>
    </row>
    <row r="49" spans="1:18">
      <c r="A49" s="33" t="str">
        <f t="shared" si="2"/>
        <v>Продукт3</v>
      </c>
      <c r="B49" s="33"/>
      <c r="C49" s="33"/>
      <c r="D49" s="33"/>
      <c r="E49" s="33"/>
      <c r="F49" s="33"/>
      <c r="G49" s="33"/>
      <c r="H49" s="33"/>
      <c r="I49" s="33"/>
      <c r="J49" s="33"/>
      <c r="K49" s="33">
        <f ca="1">SUMPRODUCT((OFFSET(ОПР!$A$1,MATCH(EOMONTH($R$2,-1)+1,ОПР!$X:$X,0)-1,,1600)&lt;=$R$2)*(OFFSET(ОПР!$B$1,MATCH(EOMONTH($R$2,-1)+1,ОПР!$X:$X,0)-1,,1600)=A46)*(OFFSET(ОПР!$S$1,MATCH(EOMONTH($R$2,-1)+1,ОПР!$X:$X,0)-1,,1600)))</f>
        <v>2.0218729815789475E-2</v>
      </c>
      <c r="L49" s="33">
        <f>SUMIFS(ОПР!$S:$S,ОПР!$X:$X,EOMONTH(Отчет!$R$2,-1)+1,ОПР!$B:$B,Отчет!A46)</f>
        <v>2.0218729815789475E-2</v>
      </c>
      <c r="M49" s="33"/>
      <c r="N49" s="33"/>
      <c r="O49" s="33"/>
      <c r="P49" s="33"/>
      <c r="Q49" s="33"/>
      <c r="R49" s="33"/>
    </row>
    <row r="50" spans="1:18">
      <c r="A50" s="33" t="str">
        <f t="shared" si="2"/>
        <v>Продукт4</v>
      </c>
      <c r="B50" s="33"/>
      <c r="C50" s="33"/>
      <c r="D50" s="33"/>
      <c r="E50" s="33"/>
      <c r="F50" s="33"/>
      <c r="G50" s="33"/>
      <c r="H50" s="33"/>
      <c r="I50" s="33"/>
      <c r="J50" s="33"/>
      <c r="K50" s="33">
        <f ca="1">SUMPRODUCT((OFFSET(ОПР!$A$1,MATCH(EOMONTH($R$2,-1)+1,ОПР!$X:$X,0)-1,,1600)&lt;=$R$2)*(OFFSET(ОПР!$B$1,MATCH(EOMONTH($R$2,-1)+1,ОПР!$X:$X,0)-1,,1600)=A46)*(OFFSET(ОПР!$T$1,MATCH(EOMONTH($R$2,-1)+1,ОПР!$X:$X,0)-1,,1600)))</f>
        <v>7.8617490407894688E-2</v>
      </c>
      <c r="L50" s="33">
        <f>SUMIFS(ОПР!$T:$T,ОПР!$X:$X,EOMONTH(Отчет!$R$2,-1)+1,ОПР!$B:$B,Отчет!A46)</f>
        <v>7.8617490407894688E-2</v>
      </c>
      <c r="M50" s="33"/>
      <c r="N50" s="33"/>
      <c r="O50" s="33"/>
      <c r="P50" s="33"/>
      <c r="Q50" s="33"/>
      <c r="R50" s="33"/>
    </row>
    <row r="51" spans="1:18">
      <c r="A51" s="33" t="s">
        <v>5</v>
      </c>
      <c r="B51" s="33"/>
      <c r="C51" s="33"/>
      <c r="D51" s="33"/>
      <c r="E51" s="33"/>
      <c r="F51" s="33"/>
      <c r="G51" s="33"/>
      <c r="H51" s="33"/>
      <c r="I51" s="33"/>
      <c r="J51" s="33"/>
      <c r="K51" s="33">
        <f ca="1">SUM(K47:K50)</f>
        <v>0.54583771189473651</v>
      </c>
      <c r="L51" s="33">
        <f>SUM(L47:L50)</f>
        <v>0.54583771189473651</v>
      </c>
      <c r="M51" s="33"/>
      <c r="N51" s="33"/>
      <c r="O51" s="33"/>
      <c r="P51" s="33"/>
      <c r="Q51" s="33"/>
      <c r="R51" s="33"/>
    </row>
    <row r="53" spans="1:18">
      <c r="A53" s="36" t="s">
        <v>13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5"/>
    </row>
    <row r="54" spans="1:18">
      <c r="A54" s="33" t="str">
        <f t="shared" ref="A54:A113" si="3">+A47</f>
        <v>Продукт1</v>
      </c>
      <c r="B54" s="33"/>
      <c r="C54" s="33"/>
      <c r="D54" s="33"/>
      <c r="E54" s="33"/>
      <c r="F54" s="33"/>
      <c r="G54" s="33"/>
      <c r="H54" s="33"/>
      <c r="I54" s="33"/>
      <c r="J54" s="33"/>
      <c r="K54" s="33">
        <f ca="1">SUMPRODUCT((OFFSET(ОПР!$A$1,MATCH(EOMONTH($R$2,-1)+1,ОПР!$X:$X,0)-1,,1600)&lt;=$R$2)*(OFFSET(ОПР!$B$1,MATCH(EOMONTH($R$2,-1)+1,ОПР!$X:$X,0)-1,,1600)=A53)*(OFFSET(ОПР!$Q$1,MATCH(EOMONTH($R$2,-1)+1,ОПР!$X:$X,0)-1,,1600)))</f>
        <v>0.21680896886315798</v>
      </c>
      <c r="L54" s="33">
        <f>SUMIFS(ОПР!$Q:$Q,ОПР!$X:$X,EOMONTH(Отчет!$R$2,-1)+1,ОПР!$B:$B,Отчет!A53)</f>
        <v>0.21680896886315798</v>
      </c>
      <c r="M54" s="33"/>
      <c r="N54" s="33"/>
      <c r="O54" s="33"/>
      <c r="P54" s="33"/>
      <c r="Q54" s="33"/>
      <c r="R54" s="33"/>
    </row>
    <row r="55" spans="1:18">
      <c r="A55" s="33" t="str">
        <f t="shared" si="3"/>
        <v>Продукт2</v>
      </c>
      <c r="B55" s="33"/>
      <c r="C55" s="33"/>
      <c r="D55" s="33"/>
      <c r="E55" s="33"/>
      <c r="F55" s="33"/>
      <c r="G55" s="33"/>
      <c r="H55" s="33"/>
      <c r="I55" s="33"/>
      <c r="J55" s="33"/>
      <c r="K55" s="33">
        <f ca="1">SUMPRODUCT((OFFSET(ОПР!$A$1,MATCH(EOMONTH($R$2,-1)+1,ОПР!$X:$X,0)-1,,1600)&lt;=$R$2)*(OFFSET(ОПР!$B$1,MATCH(EOMONTH($R$2,-1)+1,ОПР!$X:$X,0)-1,,1600)=A53)*(OFFSET(ОПР!$R$1,MATCH(EOMONTH($R$2,-1)+1,ОПР!$X:$X,0)-1,,1600)))</f>
        <v>1.9593678310526295E-2</v>
      </c>
      <c r="L55" s="33">
        <f>SUMIFS(ОПР!$R:$R,ОПР!$X:$X,EOMONTH(Отчет!$R$2,-1)+1,ОПР!$B:$B,Отчет!A53)</f>
        <v>1.9593678310526295E-2</v>
      </c>
      <c r="M55" s="33"/>
      <c r="N55" s="33"/>
      <c r="O55" s="33"/>
      <c r="P55" s="33"/>
      <c r="Q55" s="33"/>
      <c r="R55" s="33"/>
    </row>
    <row r="56" spans="1:18">
      <c r="A56" s="33" t="str">
        <f t="shared" si="3"/>
        <v>Продукт3</v>
      </c>
      <c r="B56" s="33"/>
      <c r="C56" s="33"/>
      <c r="D56" s="33"/>
      <c r="E56" s="33"/>
      <c r="F56" s="33"/>
      <c r="G56" s="33"/>
      <c r="H56" s="33"/>
      <c r="I56" s="33"/>
      <c r="J56" s="33"/>
      <c r="K56" s="33">
        <f ca="1">SUMPRODUCT((OFFSET(ОПР!$A$1,MATCH(EOMONTH($R$2,-1)+1,ОПР!$X:$X,0)-1,,1600)&lt;=$R$2)*(OFFSET(ОПР!$B$1,MATCH(EOMONTH($R$2,-1)+1,ОПР!$X:$X,0)-1,,1600)=A53)*(OFFSET(ОПР!$S$1,MATCH(EOMONTH($R$2,-1)+1,ОПР!$X:$X,0)-1,,1600)))</f>
        <v>0.11560098575000001</v>
      </c>
      <c r="L56" s="33">
        <f>SUMIFS(ОПР!$S:$S,ОПР!$X:$X,EOMONTH(Отчет!$R$2,-1)+1,ОПР!$B:$B,Отчет!A53)</f>
        <v>0.11560098575000001</v>
      </c>
      <c r="M56" s="33"/>
      <c r="N56" s="33"/>
      <c r="O56" s="33"/>
      <c r="P56" s="33"/>
      <c r="Q56" s="33"/>
      <c r="R56" s="33"/>
    </row>
    <row r="57" spans="1:18">
      <c r="A57" s="33" t="str">
        <f t="shared" si="3"/>
        <v>Продукт4</v>
      </c>
      <c r="B57" s="33"/>
      <c r="C57" s="33"/>
      <c r="D57" s="33"/>
      <c r="E57" s="33"/>
      <c r="F57" s="33"/>
      <c r="G57" s="33"/>
      <c r="H57" s="33"/>
      <c r="I57" s="33"/>
      <c r="J57" s="33"/>
      <c r="K57" s="33">
        <f ca="1">SUMPRODUCT((OFFSET(ОПР!$A$1,MATCH(EOMONTH($R$2,-1)+1,ОПР!$X:$X,0)-1,,1600)&lt;=$R$2)*(OFFSET(ОПР!$B$1,MATCH(EOMONTH($R$2,-1)+1,ОПР!$X:$X,0)-1,,1600)=A53)*(OFFSET(ОПР!$T$1,MATCH(EOMONTH($R$2,-1)+1,ОПР!$X:$X,0)-1,,1600)))</f>
        <v>7.1376472941228064E-2</v>
      </c>
      <c r="L57" s="33">
        <f>SUMIFS(ОПР!$T:$T,ОПР!$X:$X,EOMONTH(Отчет!$R$2,-1)+1,ОПР!$B:$B,Отчет!A53)</f>
        <v>7.1376472941228064E-2</v>
      </c>
      <c r="M57" s="33"/>
      <c r="N57" s="33"/>
      <c r="O57" s="33"/>
      <c r="P57" s="33"/>
      <c r="Q57" s="33"/>
      <c r="R57" s="33"/>
    </row>
    <row r="58" spans="1:18">
      <c r="A58" s="33" t="s">
        <v>5</v>
      </c>
      <c r="B58" s="33"/>
      <c r="C58" s="33"/>
      <c r="D58" s="33"/>
      <c r="E58" s="33"/>
      <c r="F58" s="33"/>
      <c r="G58" s="33"/>
      <c r="H58" s="33"/>
      <c r="I58" s="33"/>
      <c r="J58" s="33"/>
      <c r="K58" s="33">
        <f t="shared" ref="K58:L58" ca="1" si="4">SUM(K54:K57)</f>
        <v>0.42338010586491237</v>
      </c>
      <c r="L58" s="33">
        <f t="shared" si="4"/>
        <v>0.42338010586491237</v>
      </c>
      <c r="M58" s="33"/>
      <c r="N58" s="33"/>
      <c r="O58" s="33"/>
      <c r="P58" s="33"/>
      <c r="Q58" s="33"/>
      <c r="R58" s="33"/>
    </row>
    <row r="60" spans="1:18">
      <c r="A60" s="36" t="s">
        <v>14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5"/>
    </row>
    <row r="61" spans="1:18">
      <c r="A61" s="33" t="str">
        <f t="shared" ref="A61" si="5">+A54</f>
        <v>Продукт1</v>
      </c>
      <c r="B61" s="33"/>
      <c r="C61" s="33"/>
      <c r="D61" s="33"/>
      <c r="E61" s="33"/>
      <c r="F61" s="33"/>
      <c r="G61" s="33"/>
      <c r="H61" s="33"/>
      <c r="I61" s="33"/>
      <c r="J61" s="33"/>
      <c r="K61" s="33">
        <f ca="1">SUMPRODUCT((OFFSET(ОПР!$A$1,MATCH(EOMONTH($R$2,-1)+1,ОПР!$X:$X,0)-1,,1600)&lt;=$R$2)*(OFFSET(ОПР!$B$1,MATCH(EOMONTH($R$2,-1)+1,ОПР!$X:$X,0)-1,,1600)=A60)*(OFFSET(ОПР!$Q$1,MATCH(EOMONTH($R$2,-1)+1,ОПР!$X:$X,0)-1,,1600)))</f>
        <v>0.35429298567368461</v>
      </c>
      <c r="L61" s="33">
        <f>SUMIFS(ОПР!$Q:$Q,ОПР!$X:$X,EOMONTH(Отчет!$R$2,-1)+1,ОПР!$B:$B,Отчет!A60)</f>
        <v>0.35429298567368461</v>
      </c>
      <c r="M61" s="33"/>
      <c r="N61" s="33"/>
      <c r="O61" s="33"/>
      <c r="P61" s="33"/>
      <c r="Q61" s="33"/>
      <c r="R61" s="33"/>
    </row>
    <row r="62" spans="1:18">
      <c r="A62" s="33" t="str">
        <f t="shared" si="3"/>
        <v>Продукт2</v>
      </c>
      <c r="B62" s="33"/>
      <c r="C62" s="33"/>
      <c r="D62" s="33"/>
      <c r="E62" s="33"/>
      <c r="F62" s="33"/>
      <c r="G62" s="33"/>
      <c r="H62" s="33"/>
      <c r="I62" s="33"/>
      <c r="J62" s="33"/>
      <c r="K62" s="33">
        <f ca="1">SUMPRODUCT((OFFSET(ОПР!$A$1,MATCH(EOMONTH($R$2,-1)+1,ОПР!$X:$X,0)-1,,1600)&lt;=$R$2)*(OFFSET(ОПР!$B$1,MATCH(EOMONTH($R$2,-1)+1,ОПР!$X:$X,0)-1,,1600)=A60)*(OFFSET(ОПР!$R$1,MATCH(EOMONTH($R$2,-1)+1,ОПР!$X:$X,0)-1,,1600)))</f>
        <v>2.9546678002631548E-2</v>
      </c>
      <c r="L62" s="33">
        <f>SUMIFS(ОПР!$R:$R,ОПР!$X:$X,EOMONTH(Отчет!$R$2,-1)+1,ОПР!$B:$B,Отчет!A60)</f>
        <v>2.9546678002631548E-2</v>
      </c>
      <c r="M62" s="33"/>
      <c r="N62" s="33"/>
      <c r="O62" s="33"/>
      <c r="P62" s="33"/>
      <c r="Q62" s="33"/>
      <c r="R62" s="33"/>
    </row>
    <row r="63" spans="1:18">
      <c r="A63" s="33" t="str">
        <f t="shared" si="3"/>
        <v>Продукт3</v>
      </c>
      <c r="B63" s="33"/>
      <c r="C63" s="33"/>
      <c r="D63" s="33"/>
      <c r="E63" s="33"/>
      <c r="F63" s="33"/>
      <c r="G63" s="33"/>
      <c r="H63" s="33"/>
      <c r="I63" s="33"/>
      <c r="J63" s="33"/>
      <c r="K63" s="33">
        <f ca="1">SUMPRODUCT((OFFSET(ОПР!$A$1,MATCH(EOMONTH($R$2,-1)+1,ОПР!$X:$X,0)-1,,1600)&lt;=$R$2)*(OFFSET(ОПР!$B$1,MATCH(EOMONTH($R$2,-1)+1,ОПР!$X:$X,0)-1,,1600)=A60)*(OFFSET(ОПР!$S$1,MATCH(EOMONTH($R$2,-1)+1,ОПР!$X:$X,0)-1,,1600)))</f>
        <v>2.1899070184210518E-2</v>
      </c>
      <c r="L63" s="33">
        <f>SUMIFS(ОПР!$S:$S,ОПР!$X:$X,EOMONTH(Отчет!$R$2,-1)+1,ОПР!$B:$B,Отчет!A60)</f>
        <v>2.1899070184210518E-2</v>
      </c>
      <c r="M63" s="33"/>
      <c r="N63" s="33"/>
      <c r="O63" s="33"/>
      <c r="P63" s="33"/>
      <c r="Q63" s="33"/>
      <c r="R63" s="33"/>
    </row>
    <row r="64" spans="1:18">
      <c r="A64" s="33" t="str">
        <f t="shared" si="3"/>
        <v>Продукт4</v>
      </c>
      <c r="B64" s="33"/>
      <c r="C64" s="33"/>
      <c r="D64" s="33"/>
      <c r="E64" s="33"/>
      <c r="F64" s="33"/>
      <c r="G64" s="33"/>
      <c r="H64" s="33"/>
      <c r="I64" s="33"/>
      <c r="J64" s="33"/>
      <c r="K64" s="33">
        <f ca="1">SUMPRODUCT((OFFSET(ОПР!$A$1,MATCH(EOMONTH($R$2,-1)+1,ОПР!$X:$X,0)-1,,1600)&lt;=$R$2)*(OFFSET(ОПР!$B$1,MATCH(EOMONTH($R$2,-1)+1,ОПР!$X:$X,0)-1,,1600)=A60)*(OFFSET(ОПР!$T$1,MATCH(EOMONTH($R$2,-1)+1,ОПР!$X:$X,0)-1,,1600)))</f>
        <v>8.3468322724561325E-2</v>
      </c>
      <c r="L64" s="33">
        <f>SUMIFS(ОПР!$T:$T,ОПР!$X:$X,EOMONTH(Отчет!$R$2,-1)+1,ОПР!$B:$B,Отчет!A60)</f>
        <v>8.3468322724561325E-2</v>
      </c>
      <c r="M64" s="33"/>
      <c r="N64" s="33"/>
      <c r="O64" s="33"/>
      <c r="P64" s="33"/>
      <c r="Q64" s="33"/>
      <c r="R64" s="33"/>
    </row>
    <row r="65" spans="1:18">
      <c r="A65" s="33" t="s">
        <v>5</v>
      </c>
      <c r="B65" s="33"/>
      <c r="C65" s="33"/>
      <c r="D65" s="33"/>
      <c r="E65" s="33"/>
      <c r="F65" s="33"/>
      <c r="G65" s="33"/>
      <c r="H65" s="33"/>
      <c r="I65" s="33"/>
      <c r="J65" s="33"/>
      <c r="K65" s="33">
        <f t="shared" ref="K65:L65" ca="1" si="6">SUM(K61:K64)</f>
        <v>0.48920705658508801</v>
      </c>
      <c r="L65" s="33">
        <f t="shared" si="6"/>
        <v>0.48920705658508801</v>
      </c>
      <c r="M65" s="33"/>
      <c r="N65" s="33"/>
      <c r="O65" s="33"/>
      <c r="P65" s="33"/>
      <c r="Q65" s="33"/>
      <c r="R65" s="33"/>
    </row>
    <row r="67" spans="1:18">
      <c r="A67" s="36" t="s">
        <v>15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5"/>
    </row>
    <row r="68" spans="1:18">
      <c r="A68" s="33" t="str">
        <f t="shared" ref="A68" si="7">+A61</f>
        <v>Продукт1</v>
      </c>
      <c r="B68" s="33"/>
      <c r="C68" s="33"/>
      <c r="D68" s="33"/>
      <c r="E68" s="33"/>
      <c r="F68" s="33"/>
      <c r="G68" s="33"/>
      <c r="H68" s="33"/>
      <c r="I68" s="33"/>
      <c r="J68" s="33"/>
      <c r="K68" s="33">
        <f ca="1">SUMPRODUCT((OFFSET(ОПР!$A$1,MATCH(EOMONTH($R$2,-1)+1,ОПР!$X:$X,0)-1,,1600)&lt;=$R$2)*(OFFSET(ОПР!$B$1,MATCH(EOMONTH($R$2,-1)+1,ОПР!$X:$X,0)-1,,1600)=A67)*(OFFSET(ОПР!$Q$1,MATCH(EOMONTH($R$2,-1)+1,ОПР!$X:$X,0)-1,,1600)))</f>
        <v>0.67417232248421033</v>
      </c>
      <c r="L68" s="33">
        <f>SUMIFS(ОПР!$Q:$Q,ОПР!$X:$X,EOMONTH(Отчет!$R$2,-1)+1,ОПР!$B:$B,Отчет!A67)</f>
        <v>0.67417232248421033</v>
      </c>
      <c r="M68" s="33"/>
      <c r="N68" s="33"/>
      <c r="O68" s="33"/>
      <c r="P68" s="33"/>
      <c r="Q68" s="33"/>
      <c r="R68" s="33"/>
    </row>
    <row r="69" spans="1:18">
      <c r="A69" s="33" t="str">
        <f t="shared" si="3"/>
        <v>Продукт2</v>
      </c>
      <c r="B69" s="33"/>
      <c r="C69" s="33"/>
      <c r="D69" s="33"/>
      <c r="E69" s="33"/>
      <c r="F69" s="33"/>
      <c r="G69" s="33"/>
      <c r="H69" s="33"/>
      <c r="I69" s="33"/>
      <c r="J69" s="33"/>
      <c r="K69" s="33">
        <f ca="1">SUMPRODUCT((OFFSET(ОПР!$A$1,MATCH(EOMONTH($R$2,-1)+1,ОПР!$X:$X,0)-1,,1600)&lt;=$R$2)*(OFFSET(ОПР!$B$1,MATCH(EOMONTH($R$2,-1)+1,ОПР!$X:$X,0)-1,,1600)=A67)*(OFFSET(ОПР!$R$1,MATCH(EOMONTH($R$2,-1)+1,ОПР!$X:$X,0)-1,,1600)))</f>
        <v>7.2380739694736879E-2</v>
      </c>
      <c r="L69" s="33">
        <f>SUMIFS(ОПР!$R:$R,ОПР!$X:$X,EOMONTH(Отчет!$R$2,-1)+1,ОПР!$B:$B,Отчет!A67)</f>
        <v>7.2380739694736879E-2</v>
      </c>
      <c r="M69" s="33"/>
      <c r="N69" s="33"/>
      <c r="O69" s="33"/>
      <c r="P69" s="33"/>
      <c r="Q69" s="33"/>
      <c r="R69" s="33"/>
    </row>
    <row r="70" spans="1:18">
      <c r="A70" s="33" t="str">
        <f t="shared" si="3"/>
        <v>Продукт3</v>
      </c>
      <c r="B70" s="33"/>
      <c r="C70" s="33"/>
      <c r="D70" s="33"/>
      <c r="E70" s="33"/>
      <c r="F70" s="33"/>
      <c r="G70" s="33"/>
      <c r="H70" s="33"/>
      <c r="I70" s="33"/>
      <c r="J70" s="33"/>
      <c r="K70" s="33">
        <f ca="1">SUMPRODUCT((OFFSET(ОПР!$A$1,MATCH(EOMONTH($R$2,-1)+1,ОПР!$X:$X,0)-1,,1600)&lt;=$R$2)*(OFFSET(ОПР!$B$1,MATCH(EOMONTH($R$2,-1)+1,ОПР!$X:$X,0)-1,,1600)=A67)*(OFFSET(ОПР!$S$1,MATCH(EOMONTH($R$2,-1)+1,ОПР!$X:$X,0)-1,,1600)))</f>
        <v>2.2739240368421124E-2</v>
      </c>
      <c r="L70" s="33">
        <f>SUMIFS(ОПР!$S:$S,ОПР!$X:$X,EOMONTH(Отчет!$R$2,-1)+1,ОПР!$B:$B,Отчет!A67)</f>
        <v>2.2739240368421124E-2</v>
      </c>
      <c r="M70" s="33"/>
      <c r="N70" s="33"/>
      <c r="O70" s="33"/>
      <c r="P70" s="33"/>
      <c r="Q70" s="33"/>
      <c r="R70" s="33"/>
    </row>
    <row r="71" spans="1:18">
      <c r="A71" s="33" t="str">
        <f t="shared" si="3"/>
        <v>Продукт4</v>
      </c>
      <c r="B71" s="33"/>
      <c r="C71" s="33"/>
      <c r="D71" s="33"/>
      <c r="E71" s="33"/>
      <c r="F71" s="33"/>
      <c r="G71" s="33"/>
      <c r="H71" s="33"/>
      <c r="I71" s="33"/>
      <c r="J71" s="33"/>
      <c r="K71" s="33">
        <f ca="1">SUMPRODUCT((OFFSET(ОПР!$A$1,MATCH(EOMONTH($R$2,-1)+1,ОПР!$X:$X,0)-1,,1600)&lt;=$R$2)*(OFFSET(ОПР!$B$1,MATCH(EOMONTH($R$2,-1)+1,ОПР!$X:$X,0)-1,,1600)=A67)*(OFFSET(ОПР!$T$1,MATCH(EOMONTH($R$2,-1)+1,ОПР!$X:$X,0)-1,,1600)))</f>
        <v>0.1095444147578947</v>
      </c>
      <c r="L71" s="33">
        <f>SUMIFS(ОПР!$T:$T,ОПР!$X:$X,EOMONTH(Отчет!$R$2,-1)+1,ОПР!$B:$B,Отчет!A67)</f>
        <v>0.1095444147578947</v>
      </c>
      <c r="M71" s="33"/>
      <c r="N71" s="33"/>
      <c r="O71" s="33"/>
      <c r="P71" s="33"/>
      <c r="Q71" s="33"/>
      <c r="R71" s="33"/>
    </row>
    <row r="72" spans="1:18">
      <c r="A72" s="33" t="s">
        <v>5</v>
      </c>
      <c r="B72" s="33"/>
      <c r="C72" s="33"/>
      <c r="D72" s="33"/>
      <c r="E72" s="33"/>
      <c r="F72" s="33"/>
      <c r="G72" s="33"/>
      <c r="H72" s="33"/>
      <c r="I72" s="33"/>
      <c r="J72" s="33"/>
      <c r="K72" s="33">
        <f t="shared" ref="K72:L72" ca="1" si="8">SUM(K68:K71)</f>
        <v>0.87883671730526303</v>
      </c>
      <c r="L72" s="33">
        <f t="shared" si="8"/>
        <v>0.87883671730526303</v>
      </c>
      <c r="M72" s="33"/>
      <c r="N72" s="33"/>
      <c r="O72" s="33"/>
      <c r="P72" s="33"/>
      <c r="Q72" s="33"/>
      <c r="R72" s="33"/>
    </row>
    <row r="74" spans="1:18">
      <c r="A74" s="36" t="s">
        <v>16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5"/>
    </row>
    <row r="75" spans="1:18">
      <c r="A75" s="33" t="str">
        <f t="shared" ref="A75" si="9">+A68</f>
        <v>Продукт1</v>
      </c>
      <c r="B75" s="33"/>
      <c r="C75" s="33"/>
      <c r="D75" s="33"/>
      <c r="E75" s="33"/>
      <c r="F75" s="33"/>
      <c r="G75" s="33"/>
      <c r="H75" s="33"/>
      <c r="I75" s="33"/>
      <c r="J75" s="33"/>
      <c r="K75" s="33">
        <f ca="1">SUMPRODUCT((OFFSET(ОПР!$A$1,MATCH(EOMONTH($R$2,-1)+1,ОПР!$X:$X,0)-1,,1600)&lt;=$R$2)*(OFFSET(ОПР!$B$1,MATCH(EOMONTH($R$2,-1)+1,ОПР!$X:$X,0)-1,,1600)=A74)*(OFFSET(ОПР!$Q$1,MATCH(EOMONTH($R$2,-1)+1,ОПР!$X:$X,0)-1,,1600)))</f>
        <v>0.582602733294737</v>
      </c>
      <c r="L75" s="33">
        <f>SUMIFS(ОПР!$Q:$Q,ОПР!$X:$X,EOMONTH(Отчет!$R$2,-1)+1,ОПР!$B:$B,Отчет!A74)</f>
        <v>0.582602733294737</v>
      </c>
      <c r="M75" s="33"/>
      <c r="N75" s="33"/>
      <c r="O75" s="33"/>
      <c r="P75" s="33"/>
      <c r="Q75" s="33"/>
      <c r="R75" s="33"/>
    </row>
    <row r="76" spans="1:18">
      <c r="A76" s="33" t="str">
        <f t="shared" si="3"/>
        <v>Продукт2</v>
      </c>
      <c r="B76" s="33"/>
      <c r="C76" s="33"/>
      <c r="D76" s="33"/>
      <c r="E76" s="33"/>
      <c r="F76" s="33"/>
      <c r="G76" s="33"/>
      <c r="H76" s="33"/>
      <c r="I76" s="33"/>
      <c r="J76" s="33"/>
      <c r="K76" s="33">
        <f ca="1">SUMPRODUCT((OFFSET(ОПР!$A$1,MATCH(EOMONTH($R$2,-1)+1,ОПР!$X:$X,0)-1,,1600)&lt;=$R$2)*(OFFSET(ОПР!$B$1,MATCH(EOMONTH($R$2,-1)+1,ОПР!$X:$X,0)-1,,1600)=A74)*(OFFSET(ОПР!$R$1,MATCH(EOMONTH($R$2,-1)+1,ОПР!$X:$X,0)-1,,1600)))</f>
        <v>4.1357379886842141E-2</v>
      </c>
      <c r="L76" s="33">
        <f>SUMIFS(ОПР!$R:$R,ОПР!$X:$X,EOMONTH(Отчет!$R$2,-1)+1,ОПР!$B:$B,Отчет!A74)</f>
        <v>4.1357379886842141E-2</v>
      </c>
      <c r="M76" s="33"/>
      <c r="N76" s="33"/>
      <c r="O76" s="33"/>
      <c r="P76" s="33"/>
      <c r="Q76" s="33"/>
      <c r="R76" s="33"/>
    </row>
    <row r="77" spans="1:18">
      <c r="A77" s="33" t="str">
        <f t="shared" si="3"/>
        <v>Продукт3</v>
      </c>
      <c r="B77" s="33"/>
      <c r="C77" s="33"/>
      <c r="D77" s="33"/>
      <c r="E77" s="33"/>
      <c r="F77" s="33"/>
      <c r="G77" s="33"/>
      <c r="H77" s="33"/>
      <c r="I77" s="33"/>
      <c r="J77" s="33"/>
      <c r="K77" s="33">
        <f ca="1">SUMPRODUCT((OFFSET(ОПР!$A$1,MATCH(EOMONTH($R$2,-1)+1,ОПР!$X:$X,0)-1,,1600)&lt;=$R$2)*(OFFSET(ОПР!$B$1,MATCH(EOMONTH($R$2,-1)+1,ОПР!$X:$X,0)-1,,1600)=A74)*(OFFSET(ОПР!$S$1,MATCH(EOMONTH($R$2,-1)+1,ОПР!$X:$X,0)-1,,1600)))</f>
        <v>2.3579410552631651E-2</v>
      </c>
      <c r="L77" s="33">
        <f>SUMIFS(ОПР!$S:$S,ОПР!$X:$X,EOMONTH(Отчет!$R$2,-1)+1,ОПР!$B:$B,Отчет!A74)</f>
        <v>2.3579410552631651E-2</v>
      </c>
      <c r="M77" s="33"/>
      <c r="N77" s="33"/>
      <c r="O77" s="33"/>
      <c r="P77" s="33"/>
      <c r="Q77" s="33"/>
      <c r="R77" s="33"/>
    </row>
    <row r="78" spans="1:18">
      <c r="A78" s="33" t="str">
        <f t="shared" si="3"/>
        <v>Продукт4</v>
      </c>
      <c r="B78" s="33"/>
      <c r="C78" s="33"/>
      <c r="D78" s="33"/>
      <c r="E78" s="33"/>
      <c r="F78" s="33"/>
      <c r="G78" s="33"/>
      <c r="H78" s="33"/>
      <c r="I78" s="33"/>
      <c r="J78" s="33"/>
      <c r="K78" s="33">
        <f ca="1">SUMPRODUCT((OFFSET(ОПР!$A$1,MATCH(EOMONTH($R$2,-1)+1,ОПР!$X:$X,0)-1,,1600)&lt;=$R$2)*(OFFSET(ОПР!$B$1,MATCH(EOMONTH($R$2,-1)+1,ОПР!$X:$X,0)-1,,1600)=A74)*(OFFSET(ОПР!$T$1,MATCH(EOMONTH($R$2,-1)+1,ОПР!$X:$X,0)-1,,1600)))</f>
        <v>0.11332324279122814</v>
      </c>
      <c r="L78" s="33">
        <f>SUMIFS(ОПР!$T:$T,ОПР!$X:$X,EOMONTH(Отчет!$R$2,-1)+1,ОПР!$B:$B,Отчет!A74)</f>
        <v>0.11332324279122814</v>
      </c>
      <c r="M78" s="33"/>
      <c r="N78" s="33"/>
      <c r="O78" s="33"/>
      <c r="P78" s="33"/>
      <c r="Q78" s="33"/>
      <c r="R78" s="33"/>
    </row>
    <row r="79" spans="1:18">
      <c r="A79" s="33" t="s">
        <v>5</v>
      </c>
      <c r="B79" s="33"/>
      <c r="C79" s="33"/>
      <c r="D79" s="33"/>
      <c r="E79" s="33"/>
      <c r="F79" s="33"/>
      <c r="G79" s="33"/>
      <c r="H79" s="33"/>
      <c r="I79" s="33"/>
      <c r="J79" s="33"/>
      <c r="K79" s="33">
        <f t="shared" ref="K79:L79" ca="1" si="10">SUM(K75:K78)</f>
        <v>0.76086276652543905</v>
      </c>
      <c r="L79" s="33">
        <f t="shared" si="10"/>
        <v>0.76086276652543905</v>
      </c>
      <c r="M79" s="33"/>
      <c r="N79" s="33"/>
      <c r="O79" s="33"/>
      <c r="P79" s="33"/>
      <c r="Q79" s="33"/>
      <c r="R79" s="33"/>
    </row>
    <row r="81" spans="1:18">
      <c r="A81" s="36" t="s">
        <v>17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</row>
    <row r="82" spans="1:18">
      <c r="A82" s="33" t="str">
        <f t="shared" ref="A82" si="11">+A75</f>
        <v>Продукт1</v>
      </c>
      <c r="B82" s="33"/>
      <c r="C82" s="33"/>
      <c r="D82" s="33"/>
      <c r="E82" s="33"/>
      <c r="F82" s="33"/>
      <c r="G82" s="33"/>
      <c r="H82" s="33"/>
      <c r="I82" s="33"/>
      <c r="J82" s="33"/>
      <c r="K82" s="33">
        <f ca="1">SUMPRODUCT((OFFSET(ОПР!$A$1,MATCH(EOMONTH($R$2,-1)+1,ОПР!$X:$X,0)-1,,1600)&lt;=$R$2)*(OFFSET(ОПР!$B$1,MATCH(EOMONTH($R$2,-1)+1,ОПР!$X:$X,0)-1,,1600)=A81)*(OFFSET(ОПР!$Q$1,MATCH(EOMONTH($R$2,-1)+1,ОПР!$X:$X,0)-1,,1600)))</f>
        <v>0.33630904410526297</v>
      </c>
      <c r="L82" s="33">
        <f>SUMIFS(ОПР!$Q:$Q,ОПР!$X:$X,EOMONTH(Отчет!$R$2,-1)+1,ОПР!$B:$B,Отчет!A81)</f>
        <v>0.33630904410526297</v>
      </c>
      <c r="M82" s="33"/>
      <c r="N82" s="33"/>
      <c r="O82" s="33"/>
      <c r="P82" s="33"/>
      <c r="Q82" s="33"/>
      <c r="R82" s="33"/>
    </row>
    <row r="83" spans="1:18">
      <c r="A83" s="33" t="str">
        <f t="shared" si="3"/>
        <v>Продукт2</v>
      </c>
      <c r="B83" s="33"/>
      <c r="C83" s="33"/>
      <c r="D83" s="33"/>
      <c r="E83" s="33"/>
      <c r="F83" s="33"/>
      <c r="G83" s="33"/>
      <c r="H83" s="33"/>
      <c r="I83" s="33"/>
      <c r="J83" s="33"/>
      <c r="K83" s="33">
        <f ca="1">SUMPRODUCT((OFFSET(ОПР!$A$1,MATCH(EOMONTH($R$2,-1)+1,ОПР!$X:$X,0)-1,,1600)&lt;=$R$2)*(OFFSET(ОПР!$B$1,MATCH(EOMONTH($R$2,-1)+1,ОПР!$X:$X,0)-1,,1600)=A81)*(OFFSET(ОПР!$R$1,MATCH(EOMONTH($R$2,-1)+1,ОПР!$X:$X,0)-1,,1600)))</f>
        <v>3.5566697578947384E-2</v>
      </c>
      <c r="L83" s="33">
        <f>SUMIFS(ОПР!$R:$R,ОПР!$X:$X,EOMONTH(Отчет!$R$2,-1)+1,ОПР!$B:$B,Отчет!A81)</f>
        <v>3.5566697578947384E-2</v>
      </c>
      <c r="M83" s="33"/>
      <c r="N83" s="33"/>
      <c r="O83" s="33"/>
      <c r="P83" s="33"/>
      <c r="Q83" s="33"/>
      <c r="R83" s="33"/>
    </row>
    <row r="84" spans="1:18">
      <c r="A84" s="33" t="str">
        <f t="shared" si="3"/>
        <v>Продукт3</v>
      </c>
      <c r="B84" s="33"/>
      <c r="C84" s="33"/>
      <c r="D84" s="33"/>
      <c r="E84" s="33"/>
      <c r="F84" s="33"/>
      <c r="G84" s="33"/>
      <c r="H84" s="33"/>
      <c r="I84" s="33"/>
      <c r="J84" s="33"/>
      <c r="K84" s="33">
        <f ca="1">SUMPRODUCT((OFFSET(ОПР!$A$1,MATCH(EOMONTH($R$2,-1)+1,ОПР!$X:$X,0)-1,,1600)&lt;=$R$2)*(OFFSET(ОПР!$B$1,MATCH(EOMONTH($R$2,-1)+1,ОПР!$X:$X,0)-1,,1600)=A81)*(OFFSET(ОПР!$S$1,MATCH(EOMONTH($R$2,-1)+1,ОПР!$X:$X,0)-1,,1600)))</f>
        <v>2.441958073684217E-2</v>
      </c>
      <c r="L84" s="33">
        <f>SUMIFS(ОПР!$S:$S,ОПР!$X:$X,EOMONTH(Отчет!$R$2,-1)+1,ОПР!$B:$B,Отчет!A81)</f>
        <v>2.441958073684217E-2</v>
      </c>
      <c r="M84" s="33"/>
      <c r="N84" s="33"/>
      <c r="O84" s="33"/>
      <c r="P84" s="33"/>
      <c r="Q84" s="33"/>
      <c r="R84" s="33"/>
    </row>
    <row r="85" spans="1:18">
      <c r="A85" s="33" t="str">
        <f t="shared" si="3"/>
        <v>Продукт4</v>
      </c>
      <c r="B85" s="33"/>
      <c r="C85" s="33"/>
      <c r="D85" s="33"/>
      <c r="E85" s="33"/>
      <c r="F85" s="33"/>
      <c r="G85" s="33"/>
      <c r="H85" s="33"/>
      <c r="I85" s="33"/>
      <c r="J85" s="33"/>
      <c r="K85" s="33">
        <f ca="1">SUMPRODUCT((OFFSET(ОПР!$A$1,MATCH(EOMONTH($R$2,-1)+1,ОПР!$X:$X,0)-1,,1600)&lt;=$R$2)*(OFFSET(ОПР!$B$1,MATCH(EOMONTH($R$2,-1)+1,ОПР!$X:$X,0)-1,,1600)=A81)*(OFFSET(ОПР!$T$1,MATCH(EOMONTH($R$2,-1)+1,ОПР!$X:$X,0)-1,,1600)))</f>
        <v>9.0176253574561341E-2</v>
      </c>
      <c r="L85" s="33">
        <f>SUMIFS(ОПР!$T:$T,ОПР!$X:$X,EOMONTH(Отчет!$R$2,-1)+1,ОПР!$B:$B,Отчет!A81)</f>
        <v>9.0176253574561341E-2</v>
      </c>
      <c r="M85" s="33"/>
      <c r="N85" s="33"/>
      <c r="O85" s="33"/>
      <c r="P85" s="33"/>
      <c r="Q85" s="33"/>
      <c r="R85" s="33"/>
    </row>
    <row r="86" spans="1:18">
      <c r="A86" s="33" t="s">
        <v>5</v>
      </c>
      <c r="B86" s="33"/>
      <c r="C86" s="33"/>
      <c r="D86" s="33"/>
      <c r="E86" s="33"/>
      <c r="F86" s="33"/>
      <c r="G86" s="33"/>
      <c r="H86" s="33"/>
      <c r="I86" s="33"/>
      <c r="J86" s="33"/>
      <c r="K86" s="33">
        <f t="shared" ref="K86:L86" ca="1" si="12">SUM(K82:K85)</f>
        <v>0.48647157599561386</v>
      </c>
      <c r="L86" s="33">
        <f t="shared" si="12"/>
        <v>0.48647157599561386</v>
      </c>
      <c r="M86" s="33"/>
      <c r="N86" s="33"/>
      <c r="O86" s="33"/>
      <c r="P86" s="33"/>
      <c r="Q86" s="33"/>
      <c r="R86" s="33"/>
    </row>
    <row r="88" spans="1:18">
      <c r="A88" s="36" t="s">
        <v>18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5"/>
    </row>
    <row r="89" spans="1:18">
      <c r="A89" s="33" t="str">
        <f t="shared" ref="A89" si="13">+A82</f>
        <v>Продукт1</v>
      </c>
      <c r="B89" s="33"/>
      <c r="C89" s="33"/>
      <c r="D89" s="33"/>
      <c r="E89" s="33"/>
      <c r="F89" s="33"/>
      <c r="G89" s="33"/>
      <c r="H89" s="33"/>
      <c r="I89" s="33"/>
      <c r="J89" s="33"/>
      <c r="K89" s="33">
        <f ca="1">SUMPRODUCT((OFFSET(ОПР!$A$1,MATCH(EOMONTH($R$2,-1)+1,ОПР!$X:$X,0)-1,,1600)&lt;=$R$2)*(OFFSET(ОПР!$B$1,MATCH(EOMONTH($R$2,-1)+1,ОПР!$X:$X,0)-1,,1600)=A88)*(OFFSET(ОПР!$Q$1,MATCH(EOMONTH($R$2,-1)+1,ОПР!$X:$X,0)-1,,1600)))</f>
        <v>0.35378697691578953</v>
      </c>
      <c r="L89" s="33">
        <f>SUMIFS(ОПР!$Q:$Q,ОПР!$X:$X,EOMONTH(Отчет!$R$2,-1)+1,ОПР!$B:$B,Отчет!A88)</f>
        <v>0.35378697691578953</v>
      </c>
      <c r="M89" s="33"/>
      <c r="N89" s="33"/>
      <c r="O89" s="33"/>
      <c r="P89" s="33"/>
      <c r="Q89" s="33"/>
      <c r="R89" s="33"/>
    </row>
    <row r="90" spans="1:18">
      <c r="A90" s="33" t="str">
        <f t="shared" si="3"/>
        <v>Продукт2</v>
      </c>
      <c r="B90" s="33"/>
      <c r="C90" s="33"/>
      <c r="D90" s="33"/>
      <c r="E90" s="33"/>
      <c r="F90" s="33"/>
      <c r="G90" s="33"/>
      <c r="H90" s="33"/>
      <c r="I90" s="33"/>
      <c r="J90" s="33"/>
      <c r="K90" s="33">
        <f ca="1">SUMPRODUCT((OFFSET(ОПР!$A$1,MATCH(EOMONTH($R$2,-1)+1,ОПР!$X:$X,0)-1,,1600)&lt;=$R$2)*(OFFSET(ОПР!$B$1,MATCH(EOMONTH($R$2,-1)+1,ОПР!$X:$X,0)-1,,1600)=A88)*(OFFSET(ОПР!$R$1,MATCH(EOMONTH($R$2,-1)+1,ОПР!$X:$X,0)-1,,1600)))</f>
        <v>5.1576454271052646E-2</v>
      </c>
      <c r="L90" s="33">
        <f>SUMIFS(ОПР!$R:$R,ОПР!$X:$X,EOMONTH(Отчет!$R$2,-1)+1,ОПР!$B:$B,Отчет!A88)</f>
        <v>5.1576454271052646E-2</v>
      </c>
      <c r="M90" s="33"/>
      <c r="N90" s="33"/>
      <c r="O90" s="33"/>
      <c r="P90" s="33"/>
      <c r="Q90" s="33"/>
      <c r="R90" s="33"/>
    </row>
    <row r="91" spans="1:18">
      <c r="A91" s="33" t="str">
        <f t="shared" si="3"/>
        <v>Продукт3</v>
      </c>
      <c r="B91" s="33"/>
      <c r="C91" s="33"/>
      <c r="D91" s="33"/>
      <c r="E91" s="33"/>
      <c r="F91" s="33"/>
      <c r="G91" s="33"/>
      <c r="H91" s="33"/>
      <c r="I91" s="33"/>
      <c r="J91" s="33"/>
      <c r="K91" s="33">
        <f ca="1">SUMPRODUCT((OFFSET(ОПР!$A$1,MATCH(EOMONTH($R$2,-1)+1,ОПР!$X:$X,0)-1,,1600)&lt;=$R$2)*(OFFSET(ОПР!$B$1,MATCH(EOMONTH($R$2,-1)+1,ОПР!$X:$X,0)-1,,1600)=A88)*(OFFSET(ОПР!$S$1,MATCH(EOMONTH($R$2,-1)+1,ОПР!$X:$X,0)-1,,1600)))</f>
        <v>2.5259750921052693E-2</v>
      </c>
      <c r="L91" s="33">
        <f>SUMIFS(ОПР!$S:$S,ОПР!$X:$X,EOMONTH(Отчет!$R$2,-1)+1,ОПР!$B:$B,Отчет!A88)</f>
        <v>2.5259750921052693E-2</v>
      </c>
      <c r="M91" s="33"/>
      <c r="N91" s="33"/>
      <c r="O91" s="33"/>
      <c r="P91" s="33"/>
      <c r="Q91" s="33"/>
      <c r="R91" s="33"/>
    </row>
    <row r="92" spans="1:18">
      <c r="A92" s="33" t="str">
        <f t="shared" si="3"/>
        <v>Продукт4</v>
      </c>
      <c r="B92" s="33"/>
      <c r="C92" s="33"/>
      <c r="D92" s="33"/>
      <c r="E92" s="33"/>
      <c r="F92" s="33"/>
      <c r="G92" s="33"/>
      <c r="H92" s="33"/>
      <c r="I92" s="33"/>
      <c r="J92" s="33"/>
      <c r="K92" s="33">
        <f ca="1">SUMPRODUCT((OFFSET(ОПР!$A$1,MATCH(EOMONTH($R$2,-1)+1,ОПР!$X:$X,0)-1,,1600)&lt;=$R$2)*(OFFSET(ОПР!$B$1,MATCH(EOMONTH($R$2,-1)+1,ОПР!$X:$X,0)-1,,1600)=A88)*(OFFSET(ОПР!$T$1,MATCH(EOMONTH($R$2,-1)+1,ОПР!$X:$X,0)-1,,1600)))</f>
        <v>0.29876546910789475</v>
      </c>
      <c r="L92" s="33">
        <f>SUMIFS(ОПР!$T:$T,ОПР!$X:$X,EOMONTH(Отчет!$R$2,-1)+1,ОПР!$B:$B,Отчет!A88)</f>
        <v>0.29876546910789475</v>
      </c>
      <c r="M92" s="33"/>
      <c r="N92" s="33"/>
      <c r="O92" s="33"/>
      <c r="P92" s="33"/>
      <c r="Q92" s="33"/>
      <c r="R92" s="33"/>
    </row>
    <row r="93" spans="1:18">
      <c r="A93" s="33" t="s">
        <v>5</v>
      </c>
      <c r="B93" s="33"/>
      <c r="C93" s="33"/>
      <c r="D93" s="33"/>
      <c r="E93" s="33"/>
      <c r="F93" s="33"/>
      <c r="G93" s="33"/>
      <c r="H93" s="33"/>
      <c r="I93" s="33"/>
      <c r="J93" s="33"/>
      <c r="K93" s="33">
        <f t="shared" ref="K93:L93" ca="1" si="14">SUM(K89:K92)</f>
        <v>0.72938865121578966</v>
      </c>
      <c r="L93" s="33">
        <f t="shared" si="14"/>
        <v>0.72938865121578966</v>
      </c>
      <c r="M93" s="33"/>
      <c r="N93" s="33"/>
      <c r="O93" s="33"/>
      <c r="P93" s="33"/>
      <c r="Q93" s="33"/>
      <c r="R93" s="33"/>
    </row>
    <row r="95" spans="1:18">
      <c r="A95" s="36" t="s">
        <v>19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5"/>
    </row>
    <row r="96" spans="1:18">
      <c r="A96" s="33" t="str">
        <f t="shared" ref="A96" si="15">+A89</f>
        <v>Продукт1</v>
      </c>
      <c r="B96" s="33"/>
      <c r="C96" s="33"/>
      <c r="D96" s="33"/>
      <c r="E96" s="33"/>
      <c r="F96" s="33"/>
      <c r="G96" s="33"/>
      <c r="H96" s="33"/>
      <c r="I96" s="33"/>
      <c r="J96" s="33"/>
      <c r="K96" s="33">
        <f ca="1">SUMPRODUCT((OFFSET(ОПР!$A$1,MATCH(EOMONTH($R$2,-1)+1,ОПР!$X:$X,0)-1,,1600)&lt;=$R$2)*(OFFSET(ОПР!$B$1,MATCH(EOMONTH($R$2,-1)+1,ОПР!$X:$X,0)-1,,1600)=A95)*(OFFSET(ОПР!$Q$1,MATCH(EOMONTH($R$2,-1)+1,ОПР!$X:$X,0)-1,,1600)))</f>
        <v>0.53449739372631622</v>
      </c>
      <c r="L96" s="33">
        <f>SUMIFS(ОПР!$Q:$Q,ОПР!$X:$X,EOMONTH(Отчет!$R$2,-1)+1,ОПР!$B:$B,Отчет!A95)</f>
        <v>0.53449739372631622</v>
      </c>
      <c r="M96" s="33"/>
      <c r="N96" s="33"/>
      <c r="O96" s="33"/>
      <c r="P96" s="33"/>
      <c r="Q96" s="33"/>
      <c r="R96" s="33"/>
    </row>
    <row r="97" spans="1:18">
      <c r="A97" s="33" t="str">
        <f t="shared" si="3"/>
        <v>Продукт2</v>
      </c>
      <c r="B97" s="33"/>
      <c r="C97" s="33"/>
      <c r="D97" s="33"/>
      <c r="E97" s="33"/>
      <c r="F97" s="33"/>
      <c r="G97" s="33"/>
      <c r="H97" s="33"/>
      <c r="I97" s="33"/>
      <c r="J97" s="33"/>
      <c r="K97" s="33">
        <f ca="1">SUMPRODUCT((OFFSET(ОПР!$A$1,MATCH(EOMONTH($R$2,-1)+1,ОПР!$X:$X,0)-1,,1600)&lt;=$R$2)*(OFFSET(ОПР!$B$1,MATCH(EOMONTH($R$2,-1)+1,ОПР!$X:$X,0)-1,,1600)=A95)*(OFFSET(ОПР!$R$1,MATCH(EOMONTH($R$2,-1)+1,ОПР!$X:$X,0)-1,,1600)))</f>
        <v>6.2266879463157898E-2</v>
      </c>
      <c r="L97" s="33">
        <f>SUMIFS(ОПР!$R:$R,ОПР!$X:$X,EOMONTH(Отчет!$R$2,-1)+1,ОПР!$B:$B,Отчет!A95)</f>
        <v>6.2266879463157898E-2</v>
      </c>
      <c r="M97" s="33"/>
      <c r="N97" s="33"/>
      <c r="O97" s="33"/>
      <c r="P97" s="33"/>
      <c r="Q97" s="33"/>
      <c r="R97" s="33"/>
    </row>
    <row r="98" spans="1:18">
      <c r="A98" s="33" t="str">
        <f t="shared" si="3"/>
        <v>Продукт3</v>
      </c>
      <c r="B98" s="33"/>
      <c r="C98" s="33"/>
      <c r="D98" s="33"/>
      <c r="E98" s="33"/>
      <c r="F98" s="33"/>
      <c r="G98" s="33"/>
      <c r="H98" s="33"/>
      <c r="I98" s="33"/>
      <c r="J98" s="33"/>
      <c r="K98" s="33">
        <f ca="1">SUMPRODUCT((OFFSET(ОПР!$A$1,MATCH(EOMONTH($R$2,-1)+1,ОПР!$X:$X,0)-1,,1600)&lt;=$R$2)*(OFFSET(ОПР!$B$1,MATCH(EOMONTH($R$2,-1)+1,ОПР!$X:$X,0)-1,,1600)=A95)*(OFFSET(ОПР!$S$1,MATCH(EOMONTH($R$2,-1)+1,ОПР!$X:$X,0)-1,,1600)))</f>
        <v>2.6099921105263213E-2</v>
      </c>
      <c r="L98" s="33">
        <f>SUMIFS(ОПР!$S:$S,ОПР!$X:$X,EOMONTH(Отчет!$R$2,-1)+1,ОПР!$B:$B,Отчет!A95)</f>
        <v>2.6099921105263213E-2</v>
      </c>
      <c r="M98" s="33"/>
      <c r="N98" s="33"/>
      <c r="O98" s="33"/>
      <c r="P98" s="33"/>
      <c r="Q98" s="33"/>
      <c r="R98" s="33"/>
    </row>
    <row r="99" spans="1:18">
      <c r="A99" s="33" t="str">
        <f t="shared" si="3"/>
        <v>Продукт4</v>
      </c>
      <c r="B99" s="33"/>
      <c r="C99" s="33"/>
      <c r="D99" s="33"/>
      <c r="E99" s="33"/>
      <c r="F99" s="33"/>
      <c r="G99" s="33"/>
      <c r="H99" s="33"/>
      <c r="I99" s="33"/>
      <c r="J99" s="33"/>
      <c r="K99" s="33">
        <f ca="1">SUMPRODUCT((OFFSET(ОПР!$A$1,MATCH(EOMONTH($R$2,-1)+1,ОПР!$X:$X,0)-1,,1600)&lt;=$R$2)*(OFFSET(ОПР!$B$1,MATCH(EOMONTH($R$2,-1)+1,ОПР!$X:$X,0)-1,,1600)=A95)*(OFFSET(ОПР!$T$1,MATCH(EOMONTH($R$2,-1)+1,ОПР!$X:$X,0)-1,,1600)))</f>
        <v>9.4437898141228063E-2</v>
      </c>
      <c r="L99" s="33">
        <f>SUMIFS(ОПР!$T:$T,ОПР!$X:$X,EOMONTH(Отчет!$R$2,-1)+1,ОПР!$B:$B,Отчет!A95)</f>
        <v>9.4437898141228063E-2</v>
      </c>
      <c r="M99" s="33"/>
      <c r="N99" s="33"/>
      <c r="O99" s="33"/>
      <c r="P99" s="33"/>
      <c r="Q99" s="33"/>
      <c r="R99" s="33"/>
    </row>
    <row r="100" spans="1:18">
      <c r="A100" s="33" t="s">
        <v>5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>
        <f t="shared" ref="K100:L100" ca="1" si="16">SUM(K96:K99)</f>
        <v>0.71730209243596532</v>
      </c>
      <c r="L100" s="33">
        <f t="shared" si="16"/>
        <v>0.71730209243596532</v>
      </c>
      <c r="M100" s="33"/>
      <c r="N100" s="33"/>
      <c r="O100" s="33"/>
      <c r="P100" s="33"/>
      <c r="Q100" s="33"/>
      <c r="R100" s="33"/>
    </row>
    <row r="102" spans="1:18">
      <c r="A102" s="36" t="s">
        <v>20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5"/>
    </row>
    <row r="103" spans="1:18">
      <c r="A103" s="33" t="str">
        <f t="shared" ref="A103" si="17">+A96</f>
        <v>Продукт1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>
        <f ca="1">SUMPRODUCT((OFFSET(ОПР!$A$1,MATCH(EOMONTH($R$2,-1)+1,ОПР!$X:$X,0)-1,,1600)&lt;=$R$2)*(OFFSET(ОПР!$B$1,MATCH(EOMONTH($R$2,-1)+1,ОПР!$X:$X,0)-1,,1600)=A102)*(OFFSET(ОПР!$Q$1,MATCH(EOMONTH($R$2,-1)+1,ОПР!$X:$X,0)-1,,1600)))</f>
        <v>0.29084155653684207</v>
      </c>
      <c r="L103" s="33">
        <f>SUMIFS(ОПР!$Q:$Q,ОПР!$X:$X,EOMONTH(Отчет!$R$2,-1)+1,ОПР!$B:$B,Отчет!A102)</f>
        <v>0.29084155653684207</v>
      </c>
      <c r="M103" s="33"/>
      <c r="N103" s="33"/>
      <c r="O103" s="33"/>
      <c r="P103" s="33"/>
      <c r="Q103" s="33"/>
      <c r="R103" s="33"/>
    </row>
    <row r="104" spans="1:18">
      <c r="A104" s="33" t="str">
        <f t="shared" si="3"/>
        <v>Продукт2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>
        <f ca="1">SUMPRODUCT((OFFSET(ОПР!$A$1,MATCH(EOMONTH($R$2,-1)+1,ОПР!$X:$X,0)-1,,1600)&lt;=$R$2)*(OFFSET(ОПР!$B$1,MATCH(EOMONTH($R$2,-1)+1,ОПР!$X:$X,0)-1,,1600)=A102)*(OFFSET(ОПР!$R$1,MATCH(EOMONTH($R$2,-1)+1,ОПР!$X:$X,0)-1,,1600)))</f>
        <v>3.0306450155263145E-2</v>
      </c>
      <c r="L104" s="33">
        <f>SUMIFS(ОПР!$R:$R,ОПР!$X:$X,EOMONTH(Отчет!$R$2,-1)+1,ОПР!$B:$B,Отчет!A102)</f>
        <v>3.0306450155263145E-2</v>
      </c>
      <c r="M104" s="33"/>
      <c r="N104" s="33"/>
      <c r="O104" s="33"/>
      <c r="P104" s="33"/>
      <c r="Q104" s="33"/>
      <c r="R104" s="33"/>
    </row>
    <row r="105" spans="1:18">
      <c r="A105" s="33" t="str">
        <f t="shared" si="3"/>
        <v>Продукт3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>
        <f ca="1">SUMPRODUCT((OFFSET(ОПР!$A$1,MATCH(EOMONTH($R$2,-1)+1,ОПР!$X:$X,0)-1,,1600)&lt;=$R$2)*(OFFSET(ОПР!$B$1,MATCH(EOMONTH($R$2,-1)+1,ОПР!$X:$X,0)-1,,1600)=A102)*(OFFSET(ОПР!$S$1,MATCH(EOMONTH($R$2,-1)+1,ОПР!$X:$X,0)-1,,1600)))</f>
        <v>2.6940091289473736E-2</v>
      </c>
      <c r="L105" s="33">
        <f>SUMIFS(ОПР!$S:$S,ОПР!$X:$X,EOMONTH(Отчет!$R$2,-1)+1,ОПР!$B:$B,Отчет!A102)</f>
        <v>2.6940091289473736E-2</v>
      </c>
      <c r="M105" s="33"/>
      <c r="N105" s="33"/>
      <c r="O105" s="33"/>
      <c r="P105" s="33"/>
      <c r="Q105" s="33"/>
      <c r="R105" s="33"/>
    </row>
    <row r="106" spans="1:18">
      <c r="A106" s="33" t="str">
        <f t="shared" si="3"/>
        <v>Продукт4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>
        <f ca="1">SUMPRODUCT((OFFSET(ОПР!$A$1,MATCH(EOMONTH($R$2,-1)+1,ОПР!$X:$X,0)-1,,1600)&lt;=$R$2)*(OFFSET(ОПР!$B$1,MATCH(EOMONTH($R$2,-1)+1,ОПР!$X:$X,0)-1,,1600)=A102)*(OFFSET(ОПР!$T$1,MATCH(EOMONTH($R$2,-1)+1,ОПР!$X:$X,0)-1,,1600)))</f>
        <v>0.10538682017456141</v>
      </c>
      <c r="L106" s="33">
        <f>SUMIFS(ОПР!$T:$T,ОПР!$X:$X,EOMONTH(Отчет!$R$2,-1)+1,ОПР!$B:$B,Отчет!A102)</f>
        <v>0.10538682017456141</v>
      </c>
      <c r="M106" s="33"/>
      <c r="N106" s="33"/>
      <c r="O106" s="33"/>
      <c r="P106" s="33"/>
      <c r="Q106" s="33"/>
      <c r="R106" s="33"/>
    </row>
    <row r="107" spans="1:18">
      <c r="A107" s="33" t="s">
        <v>5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>
        <f t="shared" ref="K107:L107" ca="1" si="18">SUM(K103:K106)</f>
        <v>0.45347491815614033</v>
      </c>
      <c r="L107" s="33">
        <f t="shared" si="18"/>
        <v>0.45347491815614033</v>
      </c>
      <c r="M107" s="33"/>
      <c r="N107" s="33"/>
      <c r="O107" s="33"/>
      <c r="P107" s="33"/>
      <c r="Q107" s="33"/>
      <c r="R107" s="33"/>
    </row>
    <row r="109" spans="1:18">
      <c r="A109" s="36" t="s">
        <v>21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1:18">
      <c r="A110" s="33" t="str">
        <f t="shared" ref="A110" si="19">+A103</f>
        <v>Продукт1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>
        <f ca="1">SUMPRODUCT((OFFSET(ОПР!$A$1,MATCH(EOMONTH($R$2,-1)+1,ОПР!$X:$X,0)-1,,1600)&lt;=$R$2)*(OFFSET(ОПР!$B$1,MATCH(EOMONTH($R$2,-1)+1,ОПР!$X:$X,0)-1,,1600)=A109)*(OFFSET(ОПР!$Q$1,MATCH(EOMONTH($R$2,-1)+1,ОПР!$X:$X,0)-1,,1600)))</f>
        <v>0.60085098934736869</v>
      </c>
      <c r="L110" s="33">
        <f>SUMIFS(ОПР!$Q:$Q,ОПР!$X:$X,EOMONTH(Отчет!$R$2,-1)+1,ОПР!$B:$B,Отчет!A109)</f>
        <v>0.60085098934736869</v>
      </c>
      <c r="M110" s="33"/>
      <c r="N110" s="33"/>
      <c r="O110" s="33"/>
      <c r="P110" s="33"/>
      <c r="Q110" s="33"/>
      <c r="R110" s="33"/>
    </row>
    <row r="111" spans="1:18">
      <c r="A111" s="33" t="str">
        <f t="shared" si="3"/>
        <v>Продукт2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>
        <f ca="1">SUMPRODUCT((OFFSET(ОПР!$A$1,MATCH(EOMONTH($R$2,-1)+1,ОПР!$X:$X,0)-1,,1600)&lt;=$R$2)*(OFFSET(ОПР!$B$1,MATCH(EOMONTH($R$2,-1)+1,ОПР!$X:$X,0)-1,,1600)=A109)*(OFFSET(ОПР!$R$1,MATCH(EOMONTH($R$2,-1)+1,ОПР!$X:$X,0)-1,,1600)))</f>
        <v>4.6142661347368399E-2</v>
      </c>
      <c r="L111" s="33">
        <f>SUMIFS(ОПР!$R:$R,ОПР!$X:$X,EOMONTH(Отчет!$R$2,-1)+1,ОПР!$B:$B,Отчет!A109)</f>
        <v>4.6142661347368399E-2</v>
      </c>
      <c r="M111" s="33"/>
      <c r="N111" s="33"/>
      <c r="O111" s="33"/>
      <c r="P111" s="33"/>
      <c r="Q111" s="33"/>
      <c r="R111" s="33"/>
    </row>
    <row r="112" spans="1:18">
      <c r="A112" s="33" t="str">
        <f t="shared" si="3"/>
        <v>Продукт3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>
        <f ca="1">SUMPRODUCT((OFFSET(ОПР!$A$1,MATCH(EOMONTH($R$2,-1)+1,ОПР!$X:$X,0)-1,,1600)&lt;=$R$2)*(OFFSET(ОПР!$B$1,MATCH(EOMONTH($R$2,-1)+1,ОПР!$X:$X,0)-1,,1600)=A109)*(OFFSET(ОПР!$S$1,MATCH(EOMONTH($R$2,-1)+1,ОПР!$X:$X,0)-1,,1600)))</f>
        <v>2.7780261473684256E-2</v>
      </c>
      <c r="L112" s="33">
        <f>SUMIFS(ОПР!$S:$S,ОПР!$X:$X,EOMONTH(Отчет!$R$2,-1)+1,ОПР!$B:$B,Отчет!A109)</f>
        <v>2.7780261473684256E-2</v>
      </c>
      <c r="M112" s="33"/>
      <c r="N112" s="33"/>
      <c r="O112" s="33"/>
      <c r="P112" s="33"/>
      <c r="Q112" s="33"/>
      <c r="R112" s="33"/>
    </row>
    <row r="113" spans="1:18">
      <c r="A113" s="33" t="str">
        <f t="shared" si="3"/>
        <v>Продукт4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>
        <f ca="1">SUMPRODUCT((OFFSET(ОПР!$A$1,MATCH(EOMONTH($R$2,-1)+1,ОПР!$X:$X,0)-1,,1600)&lt;=$R$2)*(OFFSET(ОПР!$B$1,MATCH(EOMONTH($R$2,-1)+1,ОПР!$X:$X,0)-1,,1600)=A109)*(OFFSET(ОПР!$T$1,MATCH(EOMONTH($R$2,-1)+1,ОПР!$X:$X,0)-1,,1600)))</f>
        <v>0.19647198820789469</v>
      </c>
      <c r="L113" s="33">
        <f>SUMIFS(ОПР!$T:$T,ОПР!$X:$X,EOMONTH(Отчет!$R$2,-1)+1,ОПР!$B:$B,Отчет!A109)</f>
        <v>0.19647198820789469</v>
      </c>
      <c r="M113" s="33"/>
      <c r="N113" s="33"/>
      <c r="O113" s="33"/>
      <c r="P113" s="33"/>
      <c r="Q113" s="33"/>
      <c r="R113" s="33"/>
    </row>
    <row r="114" spans="1:18">
      <c r="A114" s="33" t="s">
        <v>5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>
        <f t="shared" ref="K114:L114" ca="1" si="20">SUM(K110:K113)</f>
        <v>0.87124590037631611</v>
      </c>
      <c r="L114" s="33">
        <f t="shared" si="20"/>
        <v>0.87124590037631611</v>
      </c>
      <c r="M114" s="33"/>
      <c r="N114" s="33"/>
      <c r="O114" s="33"/>
      <c r="P114" s="33"/>
      <c r="Q114" s="33"/>
      <c r="R114" s="33"/>
    </row>
    <row r="116" spans="1:18">
      <c r="A116" s="36" t="s">
        <v>22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</row>
    <row r="117" spans="1:18">
      <c r="A117" s="33" t="str">
        <f t="shared" ref="A117:A127" si="21">+A110</f>
        <v>Продукт1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>
        <f ca="1">SUMPRODUCT((OFFSET(ОПР!$A$1,MATCH(EOMONTH($R$2,-1)+1,ОПР!$X:$X,0)-1,,1600)&lt;=$R$2)*(OFFSET(ОПР!$B$1,MATCH(EOMONTH($R$2,-1)+1,ОПР!$X:$X,0)-1,,1600)=A116)*(OFFSET(ОПР!$Q$1,MATCH(EOMONTH($R$2,-1)+1,ОПР!$X:$X,0)-1,,1600)))</f>
        <v>0.31492107215789455</v>
      </c>
      <c r="L117" s="33">
        <f>SUMIFS(ОПР!$Q:$Q,ОПР!$X:$X,EOMONTH(Отчет!$R$2,-1)+1,ОПР!$B:$B,Отчет!A116)</f>
        <v>0.31492107215789455</v>
      </c>
      <c r="M117" s="33"/>
      <c r="N117" s="33"/>
      <c r="O117" s="33"/>
      <c r="P117" s="33"/>
      <c r="Q117" s="33"/>
      <c r="R117" s="33"/>
    </row>
    <row r="118" spans="1:18">
      <c r="A118" s="33" t="str">
        <f t="shared" si="21"/>
        <v>Продукт2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>
        <f ca="1">SUMPRODUCT((OFFSET(ОПР!$A$1,MATCH(EOMONTH($R$2,-1)+1,ОПР!$X:$X,0)-1,,1600)&lt;=$R$2)*(OFFSET(ОПР!$B$1,MATCH(EOMONTH($R$2,-1)+1,ОПР!$X:$X,0)-1,,1600)=A116)*(OFFSET(ОПР!$R$1,MATCH(EOMONTH($R$2,-1)+1,ОПР!$X:$X,0)-1,,1600)))</f>
        <v>2.5776062039473656E-2</v>
      </c>
      <c r="L118" s="33">
        <f>SUMIFS(ОПР!$R:$R,ОПР!$X:$X,EOMONTH(Отчет!$R$2,-1)+1,ОПР!$B:$B,Отчет!A116)</f>
        <v>2.5776062039473656E-2</v>
      </c>
      <c r="M118" s="33"/>
      <c r="N118" s="33"/>
      <c r="O118" s="33"/>
      <c r="P118" s="33"/>
      <c r="Q118" s="33"/>
      <c r="R118" s="33"/>
    </row>
    <row r="119" spans="1:18">
      <c r="A119" s="33" t="str">
        <f t="shared" si="21"/>
        <v>Продукт3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>
        <f ca="1">SUMPRODUCT((OFFSET(ОПР!$A$1,MATCH(EOMONTH($R$2,-1)+1,ОПР!$X:$X,0)-1,,1600)&lt;=$R$2)*(OFFSET(ОПР!$B$1,MATCH(EOMONTH($R$2,-1)+1,ОПР!$X:$X,0)-1,,1600)=A116)*(OFFSET(ОПР!$S$1,MATCH(EOMONTH($R$2,-1)+1,ОПР!$X:$X,0)-1,,1600)))</f>
        <v>0.2269323446578948</v>
      </c>
      <c r="L119" s="33">
        <f>SUMIFS(ОПР!$S:$S,ОПР!$X:$X,EOMONTH(Отчет!$R$2,-1)+1,ОПР!$B:$B,Отчет!A116)</f>
        <v>0.2269323446578948</v>
      </c>
      <c r="M119" s="33"/>
      <c r="N119" s="33"/>
      <c r="O119" s="33"/>
      <c r="P119" s="33"/>
      <c r="Q119" s="33"/>
      <c r="R119" s="33"/>
    </row>
    <row r="120" spans="1:18">
      <c r="A120" s="33" t="str">
        <f t="shared" si="21"/>
        <v>Продукт4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3">
        <f ca="1">SUMPRODUCT((OFFSET(ОПР!$A$1,MATCH(EOMONTH($R$2,-1)+1,ОПР!$X:$X,0)-1,,1600)&lt;=$R$2)*(OFFSET(ОПР!$B$1,MATCH(EOMONTH($R$2,-1)+1,ОПР!$X:$X,0)-1,,1600)=A116)*(OFFSET(ОПР!$T$1,MATCH(EOMONTH($R$2,-1)+1,ОПР!$X:$X,0)-1,,1600)))</f>
        <v>0.25080643924122814</v>
      </c>
      <c r="L120" s="33">
        <f>SUMIFS(ОПР!$T:$T,ОПР!$X:$X,EOMONTH(Отчет!$R$2,-1)+1,ОПР!$B:$B,Отчет!A116)</f>
        <v>0.25080643924122814</v>
      </c>
      <c r="M120" s="33"/>
      <c r="N120" s="33"/>
      <c r="O120" s="33"/>
      <c r="P120" s="33"/>
      <c r="Q120" s="33"/>
      <c r="R120" s="33"/>
    </row>
    <row r="121" spans="1:18">
      <c r="A121" s="33" t="s">
        <v>5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>
        <f t="shared" ref="K121:L121" ca="1" si="22">SUM(K117:K120)</f>
        <v>0.81843591809649108</v>
      </c>
      <c r="L121" s="33">
        <f t="shared" si="22"/>
        <v>0.81843591809649108</v>
      </c>
      <c r="M121" s="33"/>
      <c r="N121" s="33"/>
      <c r="O121" s="33"/>
      <c r="P121" s="33"/>
      <c r="Q121" s="33"/>
      <c r="R121" s="33"/>
    </row>
    <row r="123" spans="1:18">
      <c r="A123" s="36" t="s">
        <v>23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5"/>
    </row>
    <row r="124" spans="1:18">
      <c r="A124" s="33" t="str">
        <f t="shared" ref="A124" si="23">+A117</f>
        <v>Продукт1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>
        <f ca="1">SUMPRODUCT((OFFSET(ОПР!$A$1,MATCH(EOMONTH($R$2,-1)+1,ОПР!$X:$X,0)-1,,1600)&lt;=$R$2)*(OFFSET(ОПР!$B$1,MATCH(EOMONTH($R$2,-1)+1,ОПР!$X:$X,0)-1,,1600)=A123)*(OFFSET(ОПР!$Q$1,MATCH(EOMONTH($R$2,-1)+1,ОПР!$X:$X,0)-1,,1600)))</f>
        <v>0.85282012296842125</v>
      </c>
      <c r="L124" s="33">
        <f>SUMIFS(ОПР!$Q:$Q,ОПР!$X:$X,EOMONTH(Отчет!$R$2,-1)+1,ОПР!$B:$B,Отчет!A123)</f>
        <v>0.85282012296842125</v>
      </c>
      <c r="M124" s="33"/>
      <c r="N124" s="33"/>
      <c r="O124" s="33"/>
      <c r="P124" s="33"/>
      <c r="Q124" s="33"/>
      <c r="R124" s="33"/>
    </row>
    <row r="125" spans="1:18">
      <c r="A125" s="33" t="str">
        <f t="shared" si="21"/>
        <v>Продукт2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>
        <f ca="1">SUMPRODUCT((OFFSET(ОПР!$A$1,MATCH(EOMONTH($R$2,-1)+1,ОПР!$X:$X,0)-1,,1600)&lt;=$R$2)*(OFFSET(ОПР!$B$1,MATCH(EOMONTH($R$2,-1)+1,ОПР!$X:$X,0)-1,,1600)=A123)*(OFFSET(ОПР!$R$1,MATCH(EOMONTH($R$2,-1)+1,ОПР!$X:$X,0)-1,,1600)))</f>
        <v>8.2974204731578988E-2</v>
      </c>
      <c r="L125" s="33">
        <f>SUMIFS(ОПР!$R:$R,ОПР!$X:$X,EOMONTH(Отчет!$R$2,-1)+1,ОПР!$B:$B,Отчет!A123)</f>
        <v>8.2974204731578988E-2</v>
      </c>
      <c r="M125" s="33"/>
      <c r="N125" s="33"/>
      <c r="O125" s="33"/>
      <c r="P125" s="33"/>
      <c r="Q125" s="33"/>
      <c r="R125" s="33"/>
    </row>
    <row r="126" spans="1:18">
      <c r="A126" s="33" t="str">
        <f t="shared" si="21"/>
        <v>Продукт3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>
        <f ca="1">SUMPRODUCT((OFFSET(ОПР!$A$1,MATCH(EOMONTH($R$2,-1)+1,ОПР!$X:$X,0)-1,,1600)&lt;=$R$2)*(OFFSET(ОПР!$B$1,MATCH(EOMONTH($R$2,-1)+1,ОПР!$X:$X,0)-1,,1600)=A123)*(OFFSET(ОПР!$S$1,MATCH(EOMONTH($R$2,-1)+1,ОПР!$X:$X,0)-1,,1600)))</f>
        <v>2.9460601842105302E-2</v>
      </c>
      <c r="L126" s="33">
        <f>SUMIFS(ОПР!$S:$S,ОПР!$X:$X,EOMONTH(Отчет!$R$2,-1)+1,ОПР!$B:$B,Отчет!A123)</f>
        <v>2.9460601842105302E-2</v>
      </c>
      <c r="M126" s="33"/>
      <c r="N126" s="33"/>
      <c r="O126" s="33"/>
      <c r="P126" s="33"/>
      <c r="Q126" s="33"/>
      <c r="R126" s="33"/>
    </row>
    <row r="127" spans="1:18">
      <c r="A127" s="33" t="str">
        <f t="shared" si="21"/>
        <v>Продукт4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>
        <f ca="1">SUMPRODUCT((OFFSET(ОПР!$A$1,MATCH(EOMONTH($R$2,-1)+1,ОПР!$X:$X,0)-1,,1600)&lt;=$R$2)*(OFFSET(ОПР!$B$1,MATCH(EOMONTH($R$2,-1)+1,ОПР!$X:$X,0)-1,,1600)=A123)*(OFFSET(ОПР!$T$1,MATCH(EOMONTH($R$2,-1)+1,ОПР!$X:$X,0)-1,,1600)))</f>
        <v>0.13216174327456132</v>
      </c>
      <c r="L127" s="33">
        <f>SUMIFS(ОПР!$T:$T,ОПР!$X:$X,EOMONTH(Отчет!$R$2,-1)+1,ОПР!$B:$B,Отчет!A123)</f>
        <v>0.13216174327456132</v>
      </c>
      <c r="M127" s="33"/>
      <c r="N127" s="33"/>
      <c r="O127" s="33"/>
      <c r="P127" s="33"/>
      <c r="Q127" s="33"/>
      <c r="R127" s="33"/>
    </row>
    <row r="128" spans="1:18">
      <c r="A128" s="33" t="s">
        <v>5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>
        <f t="shared" ref="K128:L128" ca="1" si="24">SUM(K124:K127)</f>
        <v>1.0974166728166668</v>
      </c>
      <c r="L128" s="33">
        <f t="shared" si="24"/>
        <v>1.0974166728166668</v>
      </c>
      <c r="M128" s="33"/>
      <c r="N128" s="33"/>
      <c r="O128" s="33"/>
      <c r="P128" s="33"/>
      <c r="Q128" s="33"/>
      <c r="R128" s="33"/>
    </row>
    <row r="130" spans="1:18">
      <c r="A130" s="36" t="s">
        <v>24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5"/>
    </row>
    <row r="131" spans="1:18">
      <c r="A131" s="33" t="str">
        <f t="shared" ref="A131:A148" si="25">+A124</f>
        <v>Продукт1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>
        <f ca="1">SUMPRODUCT((OFFSET(ОПР!$A$1,MATCH(EOMONTH($R$2,-1)+1,ОПР!$X:$X,0)-1,,1600)&lt;=$R$2)*(OFFSET(ОПР!$B$1,MATCH(EOMONTH($R$2,-1)+1,ОПР!$X:$X,0)-1,,1600)=A130)*(OFFSET(ОПР!$Q$1,MATCH(EOMONTH($R$2,-1)+1,ОПР!$X:$X,0)-1,,1600)))</f>
        <v>0.39064888177894774</v>
      </c>
      <c r="L131" s="33">
        <f>SUMIFS(ОПР!$Q:$Q,ОПР!$X:$X,EOMONTH(Отчет!$R$2,-1)+1,ОПР!$B:$B,Отчет!A130)</f>
        <v>0.39064888177894774</v>
      </c>
      <c r="M131" s="33"/>
      <c r="N131" s="33"/>
      <c r="O131" s="33"/>
      <c r="P131" s="33"/>
      <c r="Q131" s="33"/>
      <c r="R131" s="33"/>
    </row>
    <row r="132" spans="1:18">
      <c r="A132" s="33" t="str">
        <f t="shared" si="25"/>
        <v>Продукт2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>
        <f ca="1">SUMPRODUCT((OFFSET(ОПР!$A$1,MATCH(EOMONTH($R$2,-1)+1,ОПР!$X:$X,0)-1,,1600)&lt;=$R$2)*(OFFSET(ОПР!$B$1,MATCH(EOMONTH($R$2,-1)+1,ОПР!$X:$X,0)-1,,1600)=A130)*(OFFSET(ОПР!$R$1,MATCH(EOMONTH($R$2,-1)+1,ОПР!$X:$X,0)-1,,1600)))</f>
        <v>2.9411075423684239E-2</v>
      </c>
      <c r="L132" s="33">
        <f>SUMIFS(ОПР!$R:$R,ОПР!$X:$X,EOMONTH(Отчет!$R$2,-1)+1,ОПР!$B:$B,Отчет!A130)</f>
        <v>2.9411075423684239E-2</v>
      </c>
      <c r="M132" s="33"/>
      <c r="N132" s="33"/>
      <c r="O132" s="33"/>
      <c r="P132" s="33"/>
      <c r="Q132" s="33"/>
      <c r="R132" s="33"/>
    </row>
    <row r="133" spans="1:18">
      <c r="A133" s="33" t="str">
        <f t="shared" si="25"/>
        <v>Продукт3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>
        <f ca="1">SUMPRODUCT((OFFSET(ОПР!$A$1,MATCH(EOMONTH($R$2,-1)+1,ОПР!$X:$X,0)-1,,1600)&lt;=$R$2)*(OFFSET(ОПР!$B$1,MATCH(EOMONTH($R$2,-1)+1,ОПР!$X:$X,0)-1,,1600)=A130)*(OFFSET(ОПР!$S$1,MATCH(EOMONTH($R$2,-1)+1,ОПР!$X:$X,0)-1,,1600)))</f>
        <v>5.2348853026315825E-2</v>
      </c>
      <c r="L133" s="33">
        <f>SUMIFS(ОПР!$S:$S,ОПР!$X:$X,EOMONTH(Отчет!$R$2,-1)+1,ОПР!$B:$B,Отчет!A130)</f>
        <v>5.2348853026315825E-2</v>
      </c>
      <c r="M133" s="33"/>
      <c r="N133" s="33"/>
      <c r="O133" s="33"/>
      <c r="P133" s="33"/>
      <c r="Q133" s="33"/>
      <c r="R133" s="33"/>
    </row>
    <row r="134" spans="1:18">
      <c r="A134" s="33" t="str">
        <f t="shared" si="25"/>
        <v>Продукт4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>
        <f ca="1">SUMPRODUCT((OFFSET(ОПР!$A$1,MATCH(EOMONTH($R$2,-1)+1,ОПР!$X:$X,0)-1,,1600)&lt;=$R$2)*(OFFSET(ОПР!$B$1,MATCH(EOMONTH($R$2,-1)+1,ОПР!$X:$X,0)-1,,1600)=A130)*(OFFSET(ОПР!$T$1,MATCH(EOMONTH($R$2,-1)+1,ОПР!$X:$X,0)-1,,1600)))</f>
        <v>8.6000564557894787E-2</v>
      </c>
      <c r="L134" s="33">
        <f>SUMIFS(ОПР!$T:$T,ОПР!$X:$X,EOMONTH(Отчет!$R$2,-1)+1,ОПР!$B:$B,Отчет!A130)</f>
        <v>8.6000564557894787E-2</v>
      </c>
      <c r="M134" s="33"/>
      <c r="N134" s="33"/>
      <c r="O134" s="33"/>
      <c r="P134" s="33"/>
      <c r="Q134" s="33"/>
      <c r="R134" s="33"/>
    </row>
    <row r="135" spans="1:18">
      <c r="A135" s="33" t="s">
        <v>5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>
        <f t="shared" ref="K135" ca="1" si="26">SUM(K131:K134)</f>
        <v>0.5584093747868426</v>
      </c>
      <c r="L135" s="33">
        <f t="shared" ref="L135" si="27">SUM(L131:L134)</f>
        <v>0.5584093747868426</v>
      </c>
      <c r="M135" s="33"/>
      <c r="N135" s="33"/>
      <c r="O135" s="33"/>
      <c r="P135" s="33"/>
      <c r="Q135" s="33"/>
      <c r="R135" s="33"/>
    </row>
    <row r="137" spans="1:18">
      <c r="A137" s="36" t="s">
        <v>25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5"/>
    </row>
    <row r="138" spans="1:18">
      <c r="A138" s="33" t="str">
        <f t="shared" si="25"/>
        <v>Продукт1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>
        <f ca="1">SUMPRODUCT((OFFSET(ОПР!$A$1,MATCH(EOMONTH($R$2,-1)+1,ОПР!$X:$X,0)-1,,1600)&lt;=$R$2)*(OFFSET(ОПР!$B$1,MATCH(EOMONTH($R$2,-1)+1,ОПР!$X:$X,0)-1,,1600)=A137)*(OFFSET(ОПР!$Q$1,MATCH(EOMONTH($R$2,-1)+1,ОПР!$X:$X,0)-1,,1600)))</f>
        <v>0.34573478858947365</v>
      </c>
      <c r="L138" s="33">
        <f>SUMIFS(ОПР!$Q:$Q,ОПР!$X:$X,EOMONTH(Отчет!$R$2,-1)+1,ОПР!$B:$B,Отчет!A137)</f>
        <v>0.34573478858947365</v>
      </c>
      <c r="M138" s="33"/>
      <c r="N138" s="33"/>
      <c r="O138" s="33"/>
      <c r="P138" s="33"/>
      <c r="Q138" s="33"/>
      <c r="R138" s="33"/>
    </row>
    <row r="139" spans="1:18">
      <c r="A139" s="33" t="str">
        <f t="shared" si="25"/>
        <v>Продукт2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>
        <f ca="1">SUMPRODUCT((OFFSET(ОПР!$A$1,MATCH(EOMONTH($R$2,-1)+1,ОПР!$X:$X,0)-1,,1600)&lt;=$R$2)*(OFFSET(ОПР!$B$1,MATCH(EOMONTH($R$2,-1)+1,ОПР!$X:$X,0)-1,,1600)=A137)*(OFFSET(ОПР!$R$1,MATCH(EOMONTH($R$2,-1)+1,ОПР!$X:$X,0)-1,,1600)))</f>
        <v>3.4644628115789493E-2</v>
      </c>
      <c r="L139" s="33">
        <f>SUMIFS(ОПР!$R:$R,ОПР!$X:$X,EOMONTH(Отчет!$R$2,-1)+1,ОПР!$B:$B,Отчет!A137)</f>
        <v>3.4644628115789493E-2</v>
      </c>
      <c r="M139" s="33"/>
      <c r="N139" s="33"/>
      <c r="O139" s="33"/>
      <c r="P139" s="33"/>
      <c r="Q139" s="33"/>
      <c r="R139" s="33"/>
    </row>
    <row r="140" spans="1:18">
      <c r="A140" s="33" t="str">
        <f t="shared" si="25"/>
        <v>Продукт3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>
        <f ca="1">SUMPRODUCT((OFFSET(ОПР!$A$1,MATCH(EOMONTH($R$2,-1)+1,ОПР!$X:$X,0)-1,,1600)&lt;=$R$2)*(OFFSET(ОПР!$B$1,MATCH(EOMONTH($R$2,-1)+1,ОПР!$X:$X,0)-1,,1600)=A137)*(OFFSET(ОПР!$S$1,MATCH(EOMONTH($R$2,-1)+1,ОПР!$X:$X,0)-1,,1600)))</f>
        <v>3.7740935710526342E-2</v>
      </c>
      <c r="L140" s="33">
        <f>SUMIFS(ОПР!$S:$S,ОПР!$X:$X,EOMONTH(Отчет!$R$2,-1)+1,ОПР!$B:$B,Отчет!A137)</f>
        <v>3.7740935710526342E-2</v>
      </c>
      <c r="M140" s="33"/>
      <c r="N140" s="33"/>
      <c r="O140" s="33"/>
      <c r="P140" s="33"/>
      <c r="Q140" s="33"/>
      <c r="R140" s="33"/>
    </row>
    <row r="141" spans="1:18">
      <c r="A141" s="33" t="str">
        <f t="shared" si="25"/>
        <v>Продукт4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>
        <f ca="1">SUMPRODUCT((OFFSET(ОПР!$A$1,MATCH(EOMONTH($R$2,-1)+1,ОПР!$X:$X,0)-1,,1600)&lt;=$R$2)*(OFFSET(ОПР!$B$1,MATCH(EOMONTH($R$2,-1)+1,ОПР!$X:$X,0)-1,,1600)=A137)*(OFFSET(ОПР!$T$1,MATCH(EOMONTH($R$2,-1)+1,ОПР!$X:$X,0)-1,,1600)))</f>
        <v>8.3469483341228057E-2</v>
      </c>
      <c r="L141" s="33">
        <f>SUMIFS(ОПР!$T:$T,ОПР!$X:$X,EOMONTH(Отчет!$R$2,-1)+1,ОПР!$B:$B,Отчет!A137)</f>
        <v>8.3469483341228057E-2</v>
      </c>
      <c r="M141" s="33"/>
      <c r="N141" s="33"/>
      <c r="O141" s="33"/>
      <c r="P141" s="33"/>
      <c r="Q141" s="33"/>
      <c r="R141" s="33"/>
    </row>
    <row r="142" spans="1:18">
      <c r="A142" s="33" t="s">
        <v>5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>
        <f t="shared" ref="K142" ca="1" si="28">SUM(K138:K141)</f>
        <v>0.50158983575701754</v>
      </c>
      <c r="L142" s="33">
        <f t="shared" ref="L142" si="29">SUM(L138:L141)</f>
        <v>0.50158983575701754</v>
      </c>
      <c r="M142" s="33"/>
      <c r="N142" s="33"/>
      <c r="O142" s="33"/>
      <c r="P142" s="33"/>
      <c r="Q142" s="33"/>
      <c r="R142" s="33"/>
    </row>
    <row r="144" spans="1:18">
      <c r="A144" s="36" t="s">
        <v>36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5"/>
    </row>
    <row r="145" spans="1:18">
      <c r="A145" s="33" t="str">
        <f t="shared" si="25"/>
        <v>Продукт1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>
        <f ca="1">SUMPRODUCT((OFFSET(ОПР!$A$1,MATCH(EOMONTH($R$2,-1)+1,ОПР!$X:$X,0)-1,,1600)&lt;=$R$2)*(OFFSET(ОПР!$B$1,MATCH(EOMONTH($R$2,-1)+1,ОПР!$X:$X,0)-1,,1600)=A144)*(OFFSET(ОПР!$Q$1,MATCH(EOMONTH($R$2,-1)+1,ОПР!$X:$X,0)-1,,1600)))</f>
        <v>0</v>
      </c>
      <c r="L145" s="33">
        <f>SUMIFS(ОПР!$Q:$Q,ОПР!$X:$X,EOMONTH(Отчет!$R$2,-1)+1,ОПР!$B:$B,Отчет!A144)</f>
        <v>0</v>
      </c>
      <c r="M145" s="33"/>
      <c r="N145" s="33"/>
      <c r="O145" s="33"/>
      <c r="P145" s="33"/>
      <c r="Q145" s="33"/>
      <c r="R145" s="33"/>
    </row>
    <row r="146" spans="1:18">
      <c r="A146" s="33" t="str">
        <f t="shared" si="25"/>
        <v>Продукт2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>
        <f ca="1">SUMPRODUCT((OFFSET(ОПР!$A$1,MATCH(EOMONTH($R$2,-1)+1,ОПР!$X:$X,0)-1,,1600)&lt;=$R$2)*(OFFSET(ОПР!$B$1,MATCH(EOMONTH($R$2,-1)+1,ОПР!$X:$X,0)-1,,1600)=A144)*(OFFSET(ОПР!$R$1,MATCH(EOMONTH($R$2,-1)+1,ОПР!$X:$X,0)-1,,1600)))</f>
        <v>0</v>
      </c>
      <c r="L146" s="33">
        <f>SUMIFS(ОПР!$R:$R,ОПР!$X:$X,EOMONTH(Отчет!$R$2,-1)+1,ОПР!$B:$B,Отчет!A144)</f>
        <v>0</v>
      </c>
      <c r="M146" s="33"/>
      <c r="N146" s="33"/>
      <c r="O146" s="33"/>
      <c r="P146" s="33"/>
      <c r="Q146" s="33"/>
      <c r="R146" s="33"/>
    </row>
    <row r="147" spans="1:18">
      <c r="A147" s="33" t="str">
        <f t="shared" si="25"/>
        <v>Продукт3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>
        <f ca="1">SUMPRODUCT((OFFSET(ОПР!$A$1,MATCH(EOMONTH($R$2,-1)+1,ОПР!$X:$X,0)-1,,1600)&lt;=$R$2)*(OFFSET(ОПР!$B$1,MATCH(EOMONTH($R$2,-1)+1,ОПР!$X:$X,0)-1,,1600)=A144)*(OFFSET(ОПР!$S$1,MATCH(EOMONTH($R$2,-1)+1,ОПР!$X:$X,0)-1,,1600)))</f>
        <v>0</v>
      </c>
      <c r="L147" s="33">
        <f>SUMIFS(ОПР!$S:$S,ОПР!$X:$X,EOMONTH(Отчет!$R$2,-1)+1,ОПР!$B:$B,Отчет!A144)</f>
        <v>0</v>
      </c>
      <c r="M147" s="33"/>
      <c r="N147" s="33"/>
      <c r="O147" s="33"/>
      <c r="P147" s="33"/>
      <c r="Q147" s="33"/>
      <c r="R147" s="33"/>
    </row>
    <row r="148" spans="1:18">
      <c r="A148" s="33" t="str">
        <f t="shared" si="25"/>
        <v>Продукт4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>
        <f ca="1">SUMPRODUCT((OFFSET(ОПР!$A$1,MATCH(EOMONTH($R$2,-1)+1,ОПР!$X:$X,0)-1,,1600)&lt;=$R$2)*(OFFSET(ОПР!$B$1,MATCH(EOMONTH($R$2,-1)+1,ОПР!$X:$X,0)-1,,1600)=A144)*(OFFSET(ОПР!$T$1,MATCH(EOMONTH($R$2,-1)+1,ОПР!$X:$X,0)-1,,1600)))</f>
        <v>0</v>
      </c>
      <c r="L148" s="33">
        <f>SUMIFS(ОПР!$T:$T,ОПР!$X:$X,EOMONTH(Отчет!$R$2,-1)+1,ОПР!$B:$B,Отчет!A144)</f>
        <v>0</v>
      </c>
      <c r="M148" s="33"/>
      <c r="N148" s="33"/>
      <c r="O148" s="33"/>
      <c r="P148" s="33"/>
      <c r="Q148" s="33"/>
      <c r="R148" s="33"/>
    </row>
    <row r="149" spans="1:18">
      <c r="A149" s="33" t="s">
        <v>5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>
        <f t="shared" ref="K149" ca="1" si="30">SUM(K145:K148)</f>
        <v>0</v>
      </c>
      <c r="L149" s="33">
        <f t="shared" ref="L149" si="31">SUM(L145:L148)</f>
        <v>0</v>
      </c>
      <c r="M149" s="33"/>
      <c r="N149" s="33"/>
      <c r="O149" s="33"/>
      <c r="P149" s="33"/>
      <c r="Q149" s="33"/>
      <c r="R149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</vt:lpstr>
      <vt:lpstr>Отчет</vt:lpstr>
    </vt:vector>
  </TitlesOfParts>
  <Company>TAIF-NK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Ahtyamov_RS</dc:creator>
  <cp:lastModifiedBy>Ahtyamov_RS</cp:lastModifiedBy>
  <dcterms:created xsi:type="dcterms:W3CDTF">2015-03-04T05:07:23Z</dcterms:created>
  <dcterms:modified xsi:type="dcterms:W3CDTF">2015-03-04T08:47:58Z</dcterms:modified>
</cp:coreProperties>
</file>