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12435" windowHeight="7740" tabRatio="712" activeTab="2"/>
  </bookViews>
  <sheets>
    <sheet name="01.04" sheetId="7" r:id="rId1"/>
    <sheet name="02.04" sheetId="12" r:id="rId2"/>
    <sheet name="01.04 (2)" sheetId="13" r:id="rId3"/>
    <sheet name="В15" sheetId="5" r:id="rId4"/>
    <sheet name="В25" sheetId="9" r:id="rId5"/>
    <sheet name="М75" sheetId="10" r:id="rId6"/>
  </sheets>
  <definedNames>
    <definedName name="_xlnm._FilterDatabase" localSheetId="2" hidden="1">'01.04 (2)'!$D$7:$E$35</definedName>
  </definedNames>
  <calcPr calcId="124519" concurrentCalc="0"/>
</workbook>
</file>

<file path=xl/calcChain.xml><?xml version="1.0" encoding="utf-8"?>
<calcChain xmlns="http://schemas.openxmlformats.org/spreadsheetml/2006/main">
  <c r="P33" i="13"/>
  <c r="T33"/>
  <c r="P34"/>
  <c r="T34"/>
  <c r="P35"/>
  <c r="T35"/>
  <c r="U33"/>
  <c r="V33"/>
  <c r="W33"/>
  <c r="W35"/>
  <c r="V35"/>
  <c r="U35"/>
  <c r="Q34"/>
  <c r="Q35"/>
  <c r="R33"/>
  <c r="R35"/>
  <c r="K35"/>
  <c r="J33"/>
  <c r="J35"/>
  <c r="I35"/>
  <c r="H35"/>
  <c r="G35"/>
  <c r="F35"/>
  <c r="E31"/>
  <c r="E32"/>
  <c r="E33"/>
  <c r="E34"/>
  <c r="E35"/>
  <c r="D31"/>
  <c r="D32"/>
  <c r="D33"/>
  <c r="D34"/>
  <c r="D35"/>
  <c r="C35"/>
  <c r="B35"/>
  <c r="A33"/>
  <c r="A35"/>
  <c r="W34"/>
  <c r="V34"/>
  <c r="U34"/>
  <c r="R34"/>
  <c r="K34"/>
  <c r="J34"/>
  <c r="I34"/>
  <c r="H34"/>
  <c r="G34"/>
  <c r="F34"/>
  <c r="C34"/>
  <c r="B34"/>
  <c r="A34"/>
  <c r="Q33"/>
  <c r="I33"/>
  <c r="H33"/>
  <c r="G33"/>
  <c r="F33"/>
  <c r="C33"/>
  <c r="B33"/>
  <c r="P30"/>
  <c r="T30"/>
  <c r="P31"/>
  <c r="T31"/>
  <c r="P32"/>
  <c r="T32"/>
  <c r="U30"/>
  <c r="W30"/>
  <c r="W32"/>
  <c r="V32"/>
  <c r="U32"/>
  <c r="Q30"/>
  <c r="Q31"/>
  <c r="R30"/>
  <c r="R32"/>
  <c r="Q32"/>
  <c r="K32"/>
  <c r="J30"/>
  <c r="J32"/>
  <c r="I32"/>
  <c r="H32"/>
  <c r="G32"/>
  <c r="F32"/>
  <c r="C32"/>
  <c r="B32"/>
  <c r="A30"/>
  <c r="A32"/>
  <c r="W31"/>
  <c r="V31"/>
  <c r="U31"/>
  <c r="R31"/>
  <c r="K31"/>
  <c r="J31"/>
  <c r="I31"/>
  <c r="H31"/>
  <c r="G31"/>
  <c r="F31"/>
  <c r="C31"/>
  <c r="B31"/>
  <c r="A31"/>
  <c r="P28"/>
  <c r="T28"/>
  <c r="P29"/>
  <c r="T29"/>
  <c r="U28"/>
  <c r="V28"/>
  <c r="W28"/>
  <c r="W29"/>
  <c r="V29"/>
  <c r="U29"/>
  <c r="Q28"/>
  <c r="Q29"/>
  <c r="R28"/>
  <c r="R29"/>
  <c r="K29"/>
  <c r="J28"/>
  <c r="J29"/>
  <c r="I29"/>
  <c r="H29"/>
  <c r="G29"/>
  <c r="F29"/>
  <c r="E27"/>
  <c r="E28"/>
  <c r="E29"/>
  <c r="D27"/>
  <c r="D28"/>
  <c r="D29"/>
  <c r="C29"/>
  <c r="B29"/>
  <c r="A28"/>
  <c r="A29"/>
  <c r="I28"/>
  <c r="H28"/>
  <c r="G28"/>
  <c r="F28"/>
  <c r="C28"/>
  <c r="B28"/>
  <c r="P26"/>
  <c r="T26"/>
  <c r="P27"/>
  <c r="T27"/>
  <c r="U26"/>
  <c r="W26"/>
  <c r="W27"/>
  <c r="V27"/>
  <c r="U27"/>
  <c r="Q26"/>
  <c r="Q27"/>
  <c r="R26"/>
  <c r="R27"/>
  <c r="K27"/>
  <c r="J26"/>
  <c r="J27"/>
  <c r="I27"/>
  <c r="H27"/>
  <c r="G27"/>
  <c r="F27"/>
  <c r="C27"/>
  <c r="B27"/>
  <c r="A26"/>
  <c r="A27"/>
  <c r="P24"/>
  <c r="T24"/>
  <c r="P25"/>
  <c r="T25"/>
  <c r="U24"/>
  <c r="V24"/>
  <c r="W24"/>
  <c r="W25"/>
  <c r="V25"/>
  <c r="U25"/>
  <c r="Q24"/>
  <c r="Q25"/>
  <c r="R24"/>
  <c r="R25"/>
  <c r="K25"/>
  <c r="J24"/>
  <c r="J25"/>
  <c r="I25"/>
  <c r="H25"/>
  <c r="G25"/>
  <c r="F25"/>
  <c r="E23"/>
  <c r="E24"/>
  <c r="E25"/>
  <c r="D23"/>
  <c r="D24"/>
  <c r="D25"/>
  <c r="C25"/>
  <c r="B25"/>
  <c r="A25"/>
  <c r="I24"/>
  <c r="H24"/>
  <c r="G24"/>
  <c r="F24"/>
  <c r="C24"/>
  <c r="B24"/>
  <c r="P22"/>
  <c r="T22"/>
  <c r="P23"/>
  <c r="T23"/>
  <c r="U22"/>
  <c r="W22"/>
  <c r="W23"/>
  <c r="V23"/>
  <c r="U23"/>
  <c r="Q22"/>
  <c r="Q23"/>
  <c r="R22"/>
  <c r="R23"/>
  <c r="K23"/>
  <c r="J22"/>
  <c r="J23"/>
  <c r="I23"/>
  <c r="H23"/>
  <c r="G23"/>
  <c r="F23"/>
  <c r="C23"/>
  <c r="B23"/>
  <c r="A23"/>
  <c r="P19"/>
  <c r="T19"/>
  <c r="P20"/>
  <c r="T20"/>
  <c r="P21"/>
  <c r="T21"/>
  <c r="U19"/>
  <c r="V19"/>
  <c r="W19"/>
  <c r="W21"/>
  <c r="V21"/>
  <c r="U21"/>
  <c r="Q20"/>
  <c r="Q21"/>
  <c r="R19"/>
  <c r="R21"/>
  <c r="K21"/>
  <c r="D8"/>
  <c r="J19"/>
  <c r="J21"/>
  <c r="I21"/>
  <c r="H21"/>
  <c r="G21"/>
  <c r="F21"/>
  <c r="E17"/>
  <c r="E18"/>
  <c r="E19"/>
  <c r="E20"/>
  <c r="E21"/>
  <c r="D16"/>
  <c r="D17"/>
  <c r="D18"/>
  <c r="D19"/>
  <c r="D20"/>
  <c r="D21"/>
  <c r="C21"/>
  <c r="B21"/>
  <c r="A19"/>
  <c r="A21"/>
  <c r="W20"/>
  <c r="V20"/>
  <c r="U20"/>
  <c r="R20"/>
  <c r="K20"/>
  <c r="J20"/>
  <c r="I20"/>
  <c r="H20"/>
  <c r="G20"/>
  <c r="F20"/>
  <c r="C20"/>
  <c r="B20"/>
  <c r="A20"/>
  <c r="Q19"/>
  <c r="I19"/>
  <c r="H19"/>
  <c r="G19"/>
  <c r="F19"/>
  <c r="C19"/>
  <c r="B19"/>
  <c r="P16"/>
  <c r="T16"/>
  <c r="P17"/>
  <c r="T17"/>
  <c r="P18"/>
  <c r="T18"/>
  <c r="U16"/>
  <c r="W16"/>
  <c r="W18"/>
  <c r="V18"/>
  <c r="U18"/>
  <c r="Q16"/>
  <c r="Q17"/>
  <c r="R16"/>
  <c r="R18"/>
  <c r="Q18"/>
  <c r="K18"/>
  <c r="J16"/>
  <c r="J18"/>
  <c r="I18"/>
  <c r="H18"/>
  <c r="G18"/>
  <c r="F18"/>
  <c r="C18"/>
  <c r="B18"/>
  <c r="A16"/>
  <c r="A18"/>
  <c r="W17"/>
  <c r="V17"/>
  <c r="U17"/>
  <c r="R17"/>
  <c r="K17"/>
  <c r="J17"/>
  <c r="I17"/>
  <c r="H17"/>
  <c r="G17"/>
  <c r="F17"/>
  <c r="C17"/>
  <c r="B17"/>
  <c r="A17"/>
  <c r="P14"/>
  <c r="T14"/>
  <c r="P15"/>
  <c r="T15"/>
  <c r="U14"/>
  <c r="V14"/>
  <c r="W14"/>
  <c r="W15"/>
  <c r="V15"/>
  <c r="U15"/>
  <c r="Q14"/>
  <c r="Q15"/>
  <c r="R14"/>
  <c r="R15"/>
  <c r="K15"/>
  <c r="J14"/>
  <c r="J15"/>
  <c r="I15"/>
  <c r="H15"/>
  <c r="G15"/>
  <c r="F15"/>
  <c r="E13"/>
  <c r="E14"/>
  <c r="E15"/>
  <c r="D12"/>
  <c r="D13"/>
  <c r="D14"/>
  <c r="D15"/>
  <c r="C15"/>
  <c r="B15"/>
  <c r="A14"/>
  <c r="A15"/>
  <c r="I14"/>
  <c r="H14"/>
  <c r="G14"/>
  <c r="F14"/>
  <c r="C14"/>
  <c r="B14"/>
  <c r="P12"/>
  <c r="T12"/>
  <c r="P13"/>
  <c r="T13"/>
  <c r="U12"/>
  <c r="W12"/>
  <c r="W13"/>
  <c r="V13"/>
  <c r="U13"/>
  <c r="Q12"/>
  <c r="Q13"/>
  <c r="R12"/>
  <c r="R13"/>
  <c r="K13"/>
  <c r="J12"/>
  <c r="J13"/>
  <c r="I13"/>
  <c r="H13"/>
  <c r="G13"/>
  <c r="F13"/>
  <c r="C13"/>
  <c r="B13"/>
  <c r="A12"/>
  <c r="A13"/>
  <c r="P10"/>
  <c r="T10"/>
  <c r="P11"/>
  <c r="T11"/>
  <c r="U10"/>
  <c r="V10"/>
  <c r="W10"/>
  <c r="W11"/>
  <c r="V11"/>
  <c r="U11"/>
  <c r="Q10"/>
  <c r="Q11"/>
  <c r="R10"/>
  <c r="R11"/>
  <c r="K11"/>
  <c r="J10"/>
  <c r="J11"/>
  <c r="I11"/>
  <c r="H11"/>
  <c r="G11"/>
  <c r="F11"/>
  <c r="E9"/>
  <c r="E10"/>
  <c r="E11"/>
  <c r="D9"/>
  <c r="D10"/>
  <c r="D11"/>
  <c r="C11"/>
  <c r="B11"/>
  <c r="A11"/>
  <c r="I10"/>
  <c r="H10"/>
  <c r="G10"/>
  <c r="F10"/>
  <c r="C10"/>
  <c r="B10"/>
  <c r="P8"/>
  <c r="T8"/>
  <c r="P9"/>
  <c r="T9"/>
  <c r="U8"/>
  <c r="W8"/>
  <c r="W9"/>
  <c r="V9"/>
  <c r="U9"/>
  <c r="Q8"/>
  <c r="Q9"/>
  <c r="R8"/>
  <c r="R9"/>
  <c r="K9"/>
  <c r="J8"/>
  <c r="J9"/>
  <c r="I9"/>
  <c r="H9"/>
  <c r="G9"/>
  <c r="F9"/>
  <c r="C9"/>
  <c r="B9"/>
  <c r="A9"/>
  <c r="N10" i="9"/>
  <c r="M10"/>
  <c r="Q10" s="1"/>
  <c r="R10" s="1"/>
  <c r="H10"/>
  <c r="F10"/>
  <c r="E10"/>
  <c r="D10"/>
  <c r="S9"/>
  <c r="S10" s="1"/>
  <c r="O9"/>
  <c r="O10" s="1"/>
  <c r="N9"/>
  <c r="M9"/>
  <c r="Q9" s="1"/>
  <c r="R9" s="1"/>
  <c r="T9" s="1"/>
  <c r="T10" s="1"/>
  <c r="F9"/>
  <c r="E9"/>
  <c r="D9"/>
  <c r="S8"/>
  <c r="N8"/>
  <c r="O7" s="1"/>
  <c r="O8" s="1"/>
  <c r="M8"/>
  <c r="Q8" s="1"/>
  <c r="R8" s="1"/>
  <c r="H8"/>
  <c r="F8"/>
  <c r="E8"/>
  <c r="D8"/>
  <c r="G10" s="1"/>
  <c r="N7"/>
  <c r="M7"/>
  <c r="Q7" s="1"/>
  <c r="G8"/>
  <c r="D12" i="12"/>
  <c r="D12" i="7"/>
  <c r="R7" i="9" l="1"/>
  <c r="T7" s="1"/>
  <c r="T8" s="1"/>
  <c r="Q21" i="12"/>
  <c r="P21"/>
  <c r="T21" s="1"/>
  <c r="K21"/>
  <c r="I21"/>
  <c r="H21"/>
  <c r="G21"/>
  <c r="F21"/>
  <c r="C21"/>
  <c r="B21"/>
  <c r="Q20"/>
  <c r="P20"/>
  <c r="T20" s="1"/>
  <c r="K20"/>
  <c r="I20"/>
  <c r="H20"/>
  <c r="G20"/>
  <c r="F20"/>
  <c r="C20"/>
  <c r="B20"/>
  <c r="Q19"/>
  <c r="P19"/>
  <c r="T19" s="1"/>
  <c r="I19"/>
  <c r="H19"/>
  <c r="G19"/>
  <c r="F19"/>
  <c r="C19"/>
  <c r="B19"/>
  <c r="Q18"/>
  <c r="P18"/>
  <c r="T18" s="1"/>
  <c r="K18"/>
  <c r="I18"/>
  <c r="H18"/>
  <c r="G18"/>
  <c r="F18"/>
  <c r="C18"/>
  <c r="B18"/>
  <c r="Q17"/>
  <c r="P17"/>
  <c r="T17" s="1"/>
  <c r="K17"/>
  <c r="I17"/>
  <c r="H17"/>
  <c r="G17"/>
  <c r="F17"/>
  <c r="E17"/>
  <c r="E18" s="1"/>
  <c r="E19" s="1"/>
  <c r="E20" s="1"/>
  <c r="E21" s="1"/>
  <c r="C17"/>
  <c r="B17"/>
  <c r="V19"/>
  <c r="Q16"/>
  <c r="P16"/>
  <c r="T16" s="1"/>
  <c r="D16"/>
  <c r="D17" s="1"/>
  <c r="D18" s="1"/>
  <c r="D19" s="1"/>
  <c r="D20" s="1"/>
  <c r="D21" s="1"/>
  <c r="Q15"/>
  <c r="P15"/>
  <c r="T15" s="1"/>
  <c r="K15"/>
  <c r="I15"/>
  <c r="H15"/>
  <c r="G15"/>
  <c r="F15"/>
  <c r="C15"/>
  <c r="B15"/>
  <c r="Q14"/>
  <c r="P14"/>
  <c r="T14" s="1"/>
  <c r="I14"/>
  <c r="H14"/>
  <c r="G14"/>
  <c r="F14"/>
  <c r="C14"/>
  <c r="B14"/>
  <c r="Q13"/>
  <c r="P13"/>
  <c r="T13" s="1"/>
  <c r="K13"/>
  <c r="I13"/>
  <c r="H13"/>
  <c r="G13"/>
  <c r="F13"/>
  <c r="E13"/>
  <c r="E14" s="1"/>
  <c r="E15" s="1"/>
  <c r="C13"/>
  <c r="B13"/>
  <c r="V14"/>
  <c r="V15" s="1"/>
  <c r="Q12"/>
  <c r="P12"/>
  <c r="T12" s="1"/>
  <c r="U12" s="1"/>
  <c r="D13"/>
  <c r="D14" s="1"/>
  <c r="D15" s="1"/>
  <c r="Q11"/>
  <c r="P11"/>
  <c r="T11" s="1"/>
  <c r="K11"/>
  <c r="I11"/>
  <c r="H11"/>
  <c r="G11"/>
  <c r="F11"/>
  <c r="C11"/>
  <c r="B11"/>
  <c r="T10"/>
  <c r="Q10"/>
  <c r="P10"/>
  <c r="I10"/>
  <c r="H10"/>
  <c r="G10"/>
  <c r="F10"/>
  <c r="E10"/>
  <c r="E11" s="1"/>
  <c r="C10"/>
  <c r="B10"/>
  <c r="A19"/>
  <c r="Q9"/>
  <c r="P9"/>
  <c r="T9" s="1"/>
  <c r="U9" s="1"/>
  <c r="K9"/>
  <c r="I9"/>
  <c r="H9"/>
  <c r="G9"/>
  <c r="F9"/>
  <c r="E9"/>
  <c r="C9"/>
  <c r="B9"/>
  <c r="V9"/>
  <c r="Q8"/>
  <c r="P8"/>
  <c r="T8" s="1"/>
  <c r="D8"/>
  <c r="J8" s="1"/>
  <c r="J9" s="1"/>
  <c r="A9"/>
  <c r="D16" i="7"/>
  <c r="D17" s="1"/>
  <c r="D18" s="1"/>
  <c r="D19" s="1"/>
  <c r="P16"/>
  <c r="T16" s="1"/>
  <c r="Q16"/>
  <c r="V17"/>
  <c r="B17"/>
  <c r="C17"/>
  <c r="E17"/>
  <c r="E18" s="1"/>
  <c r="E19" s="1"/>
  <c r="F17"/>
  <c r="G17"/>
  <c r="H17"/>
  <c r="I17"/>
  <c r="K17"/>
  <c r="P17"/>
  <c r="T17" s="1"/>
  <c r="Q17"/>
  <c r="B18"/>
  <c r="C18"/>
  <c r="F18"/>
  <c r="G18"/>
  <c r="H18"/>
  <c r="I18"/>
  <c r="K18"/>
  <c r="P18"/>
  <c r="T18" s="1"/>
  <c r="Q18"/>
  <c r="B19"/>
  <c r="C19"/>
  <c r="F19"/>
  <c r="G19"/>
  <c r="H19"/>
  <c r="I19"/>
  <c r="P19"/>
  <c r="T19" s="1"/>
  <c r="Q19"/>
  <c r="Q15"/>
  <c r="P15"/>
  <c r="T15" s="1"/>
  <c r="K15"/>
  <c r="I15"/>
  <c r="H15"/>
  <c r="G15"/>
  <c r="F15"/>
  <c r="C15"/>
  <c r="B15"/>
  <c r="Q14"/>
  <c r="P14"/>
  <c r="T14" s="1"/>
  <c r="I14"/>
  <c r="H14"/>
  <c r="G14"/>
  <c r="F14"/>
  <c r="C14"/>
  <c r="B14"/>
  <c r="Q13"/>
  <c r="P13"/>
  <c r="T13" s="1"/>
  <c r="U13" s="1"/>
  <c r="K13"/>
  <c r="I13"/>
  <c r="H13"/>
  <c r="G13"/>
  <c r="F13"/>
  <c r="E13"/>
  <c r="E14" s="1"/>
  <c r="E15" s="1"/>
  <c r="C13"/>
  <c r="B13"/>
  <c r="V13"/>
  <c r="Q12"/>
  <c r="P12"/>
  <c r="T12" s="1"/>
  <c r="D13"/>
  <c r="D14" s="1"/>
  <c r="D15" s="1"/>
  <c r="I21"/>
  <c r="I20"/>
  <c r="H21"/>
  <c r="H20"/>
  <c r="G21"/>
  <c r="G20"/>
  <c r="F21"/>
  <c r="F20"/>
  <c r="C21"/>
  <c r="C20"/>
  <c r="B21"/>
  <c r="B20"/>
  <c r="I11"/>
  <c r="I10"/>
  <c r="I9"/>
  <c r="H11"/>
  <c r="H10"/>
  <c r="H9"/>
  <c r="G11"/>
  <c r="G10"/>
  <c r="G9"/>
  <c r="C11"/>
  <c r="C10"/>
  <c r="C9"/>
  <c r="F11"/>
  <c r="F10"/>
  <c r="F9"/>
  <c r="B11"/>
  <c r="B10"/>
  <c r="B9"/>
  <c r="U10" i="12" l="1"/>
  <c r="R8"/>
  <c r="R9" s="1"/>
  <c r="R16"/>
  <c r="R17" s="1"/>
  <c r="R12" i="7"/>
  <c r="R13" s="1"/>
  <c r="A11" i="12"/>
  <c r="R10"/>
  <c r="R11" s="1"/>
  <c r="R19"/>
  <c r="R21" s="1"/>
  <c r="R12"/>
  <c r="R13" s="1"/>
  <c r="R14"/>
  <c r="R15" s="1"/>
  <c r="U14"/>
  <c r="W14" s="1"/>
  <c r="W15" s="1"/>
  <c r="A16"/>
  <c r="A18" s="1"/>
  <c r="U19"/>
  <c r="U21" s="1"/>
  <c r="R14" i="7"/>
  <c r="R15" s="1"/>
  <c r="V18"/>
  <c r="U16"/>
  <c r="U14"/>
  <c r="R16"/>
  <c r="R18" s="1"/>
  <c r="W12" i="12"/>
  <c r="W13" s="1"/>
  <c r="V13"/>
  <c r="A21"/>
  <c r="A20"/>
  <c r="U8"/>
  <c r="W8" s="1"/>
  <c r="W9" s="1"/>
  <c r="U11"/>
  <c r="U16"/>
  <c r="U13"/>
  <c r="U15"/>
  <c r="V21"/>
  <c r="V20"/>
  <c r="U20"/>
  <c r="J10"/>
  <c r="J11" s="1"/>
  <c r="J12"/>
  <c r="J13" s="1"/>
  <c r="V18"/>
  <c r="V10"/>
  <c r="V11" s="1"/>
  <c r="A12"/>
  <c r="A14"/>
  <c r="J16"/>
  <c r="V17"/>
  <c r="D9"/>
  <c r="D10" s="1"/>
  <c r="D11" s="1"/>
  <c r="J14"/>
  <c r="J15" s="1"/>
  <c r="J19"/>
  <c r="U18" i="7"/>
  <c r="W16"/>
  <c r="U17"/>
  <c r="V19"/>
  <c r="U12"/>
  <c r="W12" s="1"/>
  <c r="W13" s="1"/>
  <c r="V14"/>
  <c r="V15" s="1"/>
  <c r="K21"/>
  <c r="K20"/>
  <c r="E20"/>
  <c r="E21" s="1"/>
  <c r="E9"/>
  <c r="E10" s="1"/>
  <c r="E11" s="1"/>
  <c r="K9"/>
  <c r="K11"/>
  <c r="R18" i="12" l="1"/>
  <c r="W19"/>
  <c r="W20" s="1"/>
  <c r="R20"/>
  <c r="A17"/>
  <c r="R17" i="7"/>
  <c r="W21" i="12"/>
  <c r="J18"/>
  <c r="J17"/>
  <c r="U17"/>
  <c r="W16"/>
  <c r="U18"/>
  <c r="J20"/>
  <c r="J21"/>
  <c r="A13"/>
  <c r="A15"/>
  <c r="W10"/>
  <c r="W11" s="1"/>
  <c r="W17" i="7"/>
  <c r="W18"/>
  <c r="W14"/>
  <c r="W15" s="1"/>
  <c r="W18" i="12" l="1"/>
  <c r="W17"/>
  <c r="Q21" i="7"/>
  <c r="P21"/>
  <c r="T21" s="1"/>
  <c r="Q20"/>
  <c r="P20"/>
  <c r="T20" s="1"/>
  <c r="D20"/>
  <c r="D21" s="1"/>
  <c r="Q11"/>
  <c r="P11"/>
  <c r="T11" s="1"/>
  <c r="U11" s="1"/>
  <c r="Q10"/>
  <c r="P10"/>
  <c r="T10" s="1"/>
  <c r="Q9"/>
  <c r="P9"/>
  <c r="T9" s="1"/>
  <c r="U9" s="1"/>
  <c r="Q8"/>
  <c r="P8"/>
  <c r="T8" s="1"/>
  <c r="D8"/>
  <c r="U10" l="1"/>
  <c r="U19"/>
  <c r="W19" s="1"/>
  <c r="U15"/>
  <c r="U8"/>
  <c r="W8" s="1"/>
  <c r="W9" s="1"/>
  <c r="R19"/>
  <c r="A16"/>
  <c r="A17" s="1"/>
  <c r="A12"/>
  <c r="A19"/>
  <c r="A14"/>
  <c r="D9"/>
  <c r="D10" s="1"/>
  <c r="D11" s="1"/>
  <c r="J14"/>
  <c r="J15" s="1"/>
  <c r="J16"/>
  <c r="J19"/>
  <c r="J12"/>
  <c r="J13" s="1"/>
  <c r="A9"/>
  <c r="A11"/>
  <c r="V10"/>
  <c r="V9"/>
  <c r="V20"/>
  <c r="V21"/>
  <c r="R8"/>
  <c r="R9" s="1"/>
  <c r="R10"/>
  <c r="R11" s="1"/>
  <c r="J8"/>
  <c r="J9" s="1"/>
  <c r="J10"/>
  <c r="J11" s="1"/>
  <c r="A18" l="1"/>
  <c r="A13"/>
  <c r="A15"/>
  <c r="J18"/>
  <c r="J17"/>
  <c r="V11"/>
  <c r="W10"/>
  <c r="W11" s="1"/>
  <c r="U21"/>
  <c r="U20"/>
  <c r="A21"/>
  <c r="A20"/>
  <c r="R21"/>
  <c r="R20"/>
  <c r="J21"/>
  <c r="J20"/>
  <c r="W21" l="1"/>
  <c r="W20"/>
</calcChain>
</file>

<file path=xl/sharedStrings.xml><?xml version="1.0" encoding="utf-8"?>
<sst xmlns="http://schemas.openxmlformats.org/spreadsheetml/2006/main" count="183" uniqueCount="37">
  <si>
    <t xml:space="preserve">  Лаборант, оператор     </t>
  </si>
  <si>
    <t>Дата формования</t>
  </si>
  <si>
    <t>ОК, см</t>
  </si>
  <si>
    <t>дата испытаний</t>
  </si>
  <si>
    <t>Масса образца, г</t>
  </si>
  <si>
    <t>Разрушающая нагрузка в Кн</t>
  </si>
  <si>
    <t>% от требуемой прочности</t>
  </si>
  <si>
    <t>Время</t>
  </si>
  <si>
    <t>Температура бет.смеси, ºС</t>
  </si>
  <si>
    <t>Плотность бет/см в уплотненном состоянии, кг/м3</t>
  </si>
  <si>
    <t xml:space="preserve">Возраст, сут </t>
  </si>
  <si>
    <t>Линейные размеры образца, см</t>
  </si>
  <si>
    <t>Длина</t>
  </si>
  <si>
    <t>Ширина</t>
  </si>
  <si>
    <t>Высота</t>
  </si>
  <si>
    <t>Прочность бетона, приведенная к базовому размеру образца, Мпа</t>
  </si>
  <si>
    <r>
      <t>Средняя плотность серии образцов, г/см</t>
    </r>
    <r>
      <rPr>
        <b/>
        <sz val="8"/>
        <rFont val="Calibri"/>
        <family val="2"/>
        <charset val="204"/>
      </rPr>
      <t>³</t>
    </r>
  </si>
  <si>
    <r>
      <t>Плотность образца, г/см</t>
    </r>
    <r>
      <rPr>
        <b/>
        <sz val="8"/>
        <rFont val="Calibri"/>
        <family val="2"/>
        <charset val="204"/>
      </rPr>
      <t>³</t>
    </r>
  </si>
  <si>
    <r>
      <t>Площадь, см</t>
    </r>
    <r>
      <rPr>
        <b/>
        <sz val="8"/>
        <rFont val="Calibri"/>
        <family val="2"/>
        <charset val="204"/>
      </rPr>
      <t>²</t>
    </r>
  </si>
  <si>
    <t>Средняя прочность серии образцов, Мпа</t>
  </si>
  <si>
    <t>В15</t>
  </si>
  <si>
    <t>В25</t>
  </si>
  <si>
    <t>М75</t>
  </si>
  <si>
    <t>Класс бетонной смеси</t>
  </si>
  <si>
    <t xml:space="preserve"> Шифр рецепта</t>
  </si>
  <si>
    <t xml:space="preserve">Заказчик, адрес строительного объекта      </t>
  </si>
  <si>
    <t>Требуемая прочность, Мпа</t>
  </si>
  <si>
    <t>Строймонолит</t>
  </si>
  <si>
    <t>Б07.1.02.1-15</t>
  </si>
  <si>
    <t>Интерком</t>
  </si>
  <si>
    <t>Р75.02.86.-25</t>
  </si>
  <si>
    <t>Монолитконтракт</t>
  </si>
  <si>
    <t>Матвиенко О.А.</t>
  </si>
  <si>
    <t>Прохоров С.Г.</t>
  </si>
  <si>
    <t>Сидоренко В.Г.</t>
  </si>
  <si>
    <t>Галкин И.Б.</t>
  </si>
  <si>
    <t>1.04.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</si>
</sst>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10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40">
    <xf numFmtId="0" fontId="0" fillId="0" borderId="0" xfId="0"/>
    <xf numFmtId="14" fontId="8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9" fillId="0" borderId="0" xfId="1" applyFont="1" applyFill="1" applyBorder="1" applyAlignment="1">
      <alignment horizontal="center" vertical="center" wrapText="1"/>
    </xf>
    <xf numFmtId="1" fontId="9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20" fontId="6" fillId="0" borderId="0" xfId="2" applyNumberFormat="1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horizontal="center" vertical="center"/>
    </xf>
    <xf numFmtId="1" fontId="6" fillId="0" borderId="0" xfId="3" applyNumberFormat="1" applyFont="1" applyFill="1" applyBorder="1" applyAlignment="1">
      <alignment horizontal="center" vertical="center"/>
    </xf>
    <xf numFmtId="2" fontId="6" fillId="0" borderId="0" xfId="1" applyNumberFormat="1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20" fontId="11" fillId="0" borderId="0" xfId="2" applyNumberFormat="1" applyFont="1" applyFill="1" applyBorder="1" applyAlignment="1">
      <alignment horizontal="center" vertical="center"/>
    </xf>
    <xf numFmtId="14" fontId="11" fillId="0" borderId="0" xfId="1" applyNumberFormat="1" applyFont="1" applyFill="1" applyBorder="1" applyAlignment="1">
      <alignment horizontal="center" vertical="center"/>
    </xf>
    <xf numFmtId="14" fontId="12" fillId="0" borderId="0" xfId="1" applyNumberFormat="1" applyFont="1" applyFill="1" applyBorder="1" applyAlignment="1">
      <alignment horizontal="center" vertical="center"/>
    </xf>
    <xf numFmtId="0" fontId="11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165" fontId="11" fillId="0" borderId="0" xfId="1" applyNumberFormat="1" applyFont="1" applyFill="1" applyBorder="1" applyAlignment="1">
      <alignment horizontal="center" vertical="center"/>
    </xf>
    <xf numFmtId="2" fontId="11" fillId="0" borderId="0" xfId="1" applyNumberFormat="1" applyFont="1" applyFill="1" applyBorder="1" applyAlignment="1">
      <alignment horizontal="center" vertical="center"/>
    </xf>
    <xf numFmtId="1" fontId="12" fillId="0" borderId="0" xfId="1" applyNumberFormat="1" applyFont="1" applyFill="1" applyBorder="1" applyAlignment="1">
      <alignment horizontal="center" vertical="center"/>
    </xf>
    <xf numFmtId="1" fontId="6" fillId="0" borderId="0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Fill="1" applyBorder="1"/>
    <xf numFmtId="14" fontId="5" fillId="2" borderId="0" xfId="1" applyNumberFormat="1" applyFont="1" applyFill="1" applyBorder="1" applyAlignment="1">
      <alignment horizontal="center" vertical="center"/>
    </xf>
    <xf numFmtId="14" fontId="6" fillId="2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textRotation="90" wrapText="1"/>
    </xf>
    <xf numFmtId="164" fontId="9" fillId="0" borderId="0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119062</xdr:colOff>
      <xdr:row>21</xdr:row>
      <xdr:rowOff>95250</xdr:rowOff>
    </xdr:from>
    <xdr:ext cx="6584157" cy="1881188"/>
    <xdr:sp macro="" textlink="">
      <xdr:nvSpPr>
        <xdr:cNvPr id="2" name="TextBox 1"/>
        <xdr:cNvSpPr txBox="1"/>
      </xdr:nvSpPr>
      <xdr:spPr>
        <a:xfrm>
          <a:off x="2250281" y="3631406"/>
          <a:ext cx="6584157" cy="1881188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/>
            <a:t>Ведение журнала отбора проб на производстве по датам: </a:t>
          </a:r>
        </a:p>
        <a:p>
          <a:r>
            <a:rPr lang="ru-RU" sz="1100" b="1">
              <a:solidFill>
                <a:sysClr val="windowText" lastClr="000000"/>
              </a:solidFill>
            </a:rPr>
            <a:t>ЗАДАЧА</a:t>
          </a:r>
        </a:p>
        <a:p>
          <a:r>
            <a:rPr lang="ru-RU" sz="1100"/>
            <a:t>Поиск</a:t>
          </a:r>
          <a:r>
            <a:rPr lang="ru-RU" sz="1100" baseline="0"/>
            <a:t> в ячейках  01.04;  02.04  "Класс бетонной смеси - столбец Е"  и  групирование данныех согласно  вкладок В15; В25; М75;  с подтягиванием  всех данных  "Класса бетонной смеси - столбца Е"  ( столбцы: </a:t>
          </a:r>
          <a:r>
            <a:rPr lang="en-US" sz="1100" baseline="0"/>
            <a:t> D F G H I J K L M N O P Q R S T U V W</a:t>
          </a: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4"/>
  <sheetViews>
    <sheetView zoomScale="80" zoomScaleNormal="80" workbookViewId="0">
      <selection activeCell="G8" sqref="G8:W11"/>
    </sheetView>
  </sheetViews>
  <sheetFormatPr defaultRowHeight="12.75"/>
  <cols>
    <col min="1" max="1" width="15.140625" style="2" customWidth="1"/>
    <col min="2" max="2" width="16.85546875" style="2" customWidth="1"/>
    <col min="3" max="3" width="6.5703125" style="2" customWidth="1"/>
    <col min="4" max="4" width="11.140625" style="2" customWidth="1"/>
    <col min="5" max="5" width="10" style="2" customWidth="1"/>
    <col min="6" max="6" width="17.42578125" style="2" bestFit="1" customWidth="1"/>
    <col min="7" max="7" width="5.85546875" style="2" customWidth="1"/>
    <col min="8" max="8" width="3.7109375" style="2" customWidth="1"/>
    <col min="9" max="9" width="8.140625" style="2" customWidth="1"/>
    <col min="10" max="10" width="12.28515625" style="3" bestFit="1" customWidth="1"/>
    <col min="11" max="11" width="7.140625" style="2" customWidth="1"/>
    <col min="12" max="12" width="9.28515625" style="2" bestFit="1" customWidth="1"/>
    <col min="13" max="15" width="6.5703125" style="2" customWidth="1"/>
    <col min="16" max="16" width="6" style="2" customWidth="1"/>
    <col min="17" max="17" width="10.42578125" style="2" bestFit="1" customWidth="1"/>
    <col min="18" max="19" width="9.28515625" style="2" bestFit="1" customWidth="1"/>
    <col min="20" max="20" width="11" style="2" customWidth="1"/>
    <col min="21" max="21" width="9.28515625" style="2" bestFit="1" customWidth="1"/>
    <col min="22" max="22" width="9.28515625" style="2" customWidth="1"/>
    <col min="23" max="23" width="9.28515625" style="2" bestFit="1" customWidth="1"/>
    <col min="24" max="16384" width="9.140625" style="2"/>
  </cols>
  <sheetData>
    <row r="1" spans="1:23" ht="15.75" customHeight="1">
      <c r="A1" s="1">
        <v>42095</v>
      </c>
    </row>
    <row r="2" spans="1:23" s="4" customFormat="1" ht="11.25" customHeight="1">
      <c r="A2" s="36" t="s">
        <v>0</v>
      </c>
      <c r="B2" s="36" t="s">
        <v>25</v>
      </c>
      <c r="C2" s="36" t="s">
        <v>7</v>
      </c>
      <c r="D2" s="36" t="s">
        <v>1</v>
      </c>
      <c r="E2" s="36" t="s">
        <v>23</v>
      </c>
      <c r="F2" s="36" t="s">
        <v>24</v>
      </c>
      <c r="G2" s="38" t="s">
        <v>8</v>
      </c>
      <c r="H2" s="36" t="s">
        <v>2</v>
      </c>
      <c r="I2" s="38" t="s">
        <v>9</v>
      </c>
      <c r="J2" s="36" t="s">
        <v>3</v>
      </c>
      <c r="K2" s="36" t="s">
        <v>10</v>
      </c>
      <c r="L2" s="36" t="s">
        <v>4</v>
      </c>
      <c r="M2" s="36" t="s">
        <v>11</v>
      </c>
      <c r="N2" s="36"/>
      <c r="O2" s="36"/>
      <c r="P2" s="38" t="s">
        <v>18</v>
      </c>
      <c r="Q2" s="38" t="s">
        <v>17</v>
      </c>
      <c r="R2" s="39" t="s">
        <v>16</v>
      </c>
      <c r="S2" s="38" t="s">
        <v>5</v>
      </c>
      <c r="T2" s="39" t="s">
        <v>15</v>
      </c>
      <c r="U2" s="39" t="s">
        <v>19</v>
      </c>
      <c r="V2" s="39" t="s">
        <v>26</v>
      </c>
      <c r="W2" s="37" t="s">
        <v>6</v>
      </c>
    </row>
    <row r="3" spans="1:23" s="4" customFormat="1" ht="15" customHeight="1">
      <c r="A3" s="36"/>
      <c r="B3" s="36"/>
      <c r="C3" s="36"/>
      <c r="D3" s="36"/>
      <c r="E3" s="36"/>
      <c r="F3" s="36"/>
      <c r="G3" s="38"/>
      <c r="H3" s="36"/>
      <c r="I3" s="38"/>
      <c r="J3" s="36"/>
      <c r="K3" s="36"/>
      <c r="L3" s="36"/>
      <c r="M3" s="36"/>
      <c r="N3" s="36"/>
      <c r="O3" s="36"/>
      <c r="P3" s="38"/>
      <c r="Q3" s="38"/>
      <c r="R3" s="39"/>
      <c r="S3" s="38"/>
      <c r="T3" s="39"/>
      <c r="U3" s="39"/>
      <c r="V3" s="39"/>
      <c r="W3" s="37"/>
    </row>
    <row r="4" spans="1:23" s="4" customFormat="1" ht="15" customHeight="1">
      <c r="A4" s="36"/>
      <c r="B4" s="36"/>
      <c r="C4" s="36"/>
      <c r="D4" s="36"/>
      <c r="E4" s="36"/>
      <c r="F4" s="36"/>
      <c r="G4" s="38"/>
      <c r="H4" s="36"/>
      <c r="I4" s="38"/>
      <c r="J4" s="36"/>
      <c r="K4" s="36"/>
      <c r="L4" s="36"/>
      <c r="M4" s="36" t="s">
        <v>12</v>
      </c>
      <c r="N4" s="36" t="s">
        <v>13</v>
      </c>
      <c r="O4" s="36" t="s">
        <v>14</v>
      </c>
      <c r="P4" s="38"/>
      <c r="Q4" s="38"/>
      <c r="R4" s="39"/>
      <c r="S4" s="38"/>
      <c r="T4" s="39"/>
      <c r="U4" s="39"/>
      <c r="V4" s="39"/>
      <c r="W4" s="37"/>
    </row>
    <row r="5" spans="1:23" s="4" customFormat="1" ht="15" customHeight="1">
      <c r="A5" s="36"/>
      <c r="B5" s="36"/>
      <c r="C5" s="36"/>
      <c r="D5" s="36"/>
      <c r="E5" s="36"/>
      <c r="F5" s="36"/>
      <c r="G5" s="38"/>
      <c r="H5" s="36"/>
      <c r="I5" s="38"/>
      <c r="J5" s="36"/>
      <c r="K5" s="36"/>
      <c r="L5" s="36"/>
      <c r="M5" s="36"/>
      <c r="N5" s="36"/>
      <c r="O5" s="36"/>
      <c r="P5" s="38"/>
      <c r="Q5" s="38"/>
      <c r="R5" s="39"/>
      <c r="S5" s="38"/>
      <c r="T5" s="39"/>
      <c r="U5" s="39"/>
      <c r="V5" s="39"/>
      <c r="W5" s="37"/>
    </row>
    <row r="6" spans="1:23" s="4" customFormat="1" ht="11.25">
      <c r="A6" s="36"/>
      <c r="B6" s="36"/>
      <c r="C6" s="36"/>
      <c r="D6" s="36"/>
      <c r="E6" s="36"/>
      <c r="F6" s="36"/>
      <c r="G6" s="38"/>
      <c r="H6" s="36"/>
      <c r="I6" s="38"/>
      <c r="J6" s="36"/>
      <c r="K6" s="36"/>
      <c r="L6" s="36"/>
      <c r="M6" s="36"/>
      <c r="N6" s="36"/>
      <c r="O6" s="36"/>
      <c r="P6" s="38"/>
      <c r="Q6" s="38"/>
      <c r="R6" s="39"/>
      <c r="S6" s="38"/>
      <c r="T6" s="39"/>
      <c r="U6" s="39"/>
      <c r="V6" s="39"/>
      <c r="W6" s="37"/>
    </row>
    <row r="7" spans="1:23" s="4" customFormat="1" ht="11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36">
        <v>13</v>
      </c>
      <c r="N7" s="36"/>
      <c r="O7" s="36"/>
      <c r="P7" s="5">
        <v>14</v>
      </c>
      <c r="Q7" s="5">
        <v>15</v>
      </c>
      <c r="R7" s="6">
        <v>16</v>
      </c>
      <c r="S7" s="5">
        <v>17</v>
      </c>
      <c r="T7" s="6">
        <v>18</v>
      </c>
      <c r="U7" s="6">
        <v>19</v>
      </c>
      <c r="V7" s="6">
        <v>20</v>
      </c>
      <c r="W7" s="5">
        <v>21</v>
      </c>
    </row>
    <row r="8" spans="1:23">
      <c r="A8" s="7" t="s">
        <v>32</v>
      </c>
      <c r="B8" s="8" t="s">
        <v>27</v>
      </c>
      <c r="C8" s="9">
        <v>0.38541666666666669</v>
      </c>
      <c r="D8" s="10">
        <f>A1</f>
        <v>42095</v>
      </c>
      <c r="E8" s="33" t="s">
        <v>21</v>
      </c>
      <c r="F8" s="11" t="s">
        <v>28</v>
      </c>
      <c r="G8" s="12">
        <v>18</v>
      </c>
      <c r="H8" s="12">
        <v>19</v>
      </c>
      <c r="I8" s="13">
        <v>2.3380000000000001</v>
      </c>
      <c r="J8" s="10">
        <f>$D$8+$K$8</f>
        <v>42102</v>
      </c>
      <c r="K8" s="13">
        <v>7</v>
      </c>
      <c r="L8" s="14">
        <v>2348</v>
      </c>
      <c r="M8" s="15">
        <v>10</v>
      </c>
      <c r="N8" s="15">
        <v>10</v>
      </c>
      <c r="O8" s="15">
        <v>10</v>
      </c>
      <c r="P8" s="13">
        <f>M8*N8</f>
        <v>100</v>
      </c>
      <c r="Q8" s="16">
        <f>L8/(M8*N8*O8)</f>
        <v>2.3479999999999999</v>
      </c>
      <c r="R8" s="16">
        <f>AVERAGE(Q8:Q9)</f>
        <v>2.3519999999999999</v>
      </c>
      <c r="S8" s="17">
        <v>315</v>
      </c>
      <c r="T8" s="18">
        <f>((S8*10)/P8)*0.95</f>
        <v>29.924999999999997</v>
      </c>
      <c r="U8" s="18">
        <f>(SUM(T8:T9)/2)</f>
        <v>29.307499999999997</v>
      </c>
      <c r="V8" s="18">
        <v>32.1</v>
      </c>
      <c r="W8" s="19">
        <f>(U8*100)/V8</f>
        <v>91.30062305295948</v>
      </c>
    </row>
    <row r="9" spans="1:23">
      <c r="A9" s="20" t="str">
        <f t="shared" ref="A9:K9" si="0">A8</f>
        <v>Матвиенко О.А.</v>
      </c>
      <c r="B9" s="21" t="str">
        <f t="shared" si="0"/>
        <v>Строймонолит</v>
      </c>
      <c r="C9" s="22">
        <f t="shared" si="0"/>
        <v>0.38541666666666669</v>
      </c>
      <c r="D9" s="23">
        <f t="shared" si="0"/>
        <v>42095</v>
      </c>
      <c r="E9" s="23" t="str">
        <f t="shared" si="0"/>
        <v>В25</v>
      </c>
      <c r="F9" s="24" t="str">
        <f t="shared" si="0"/>
        <v>Б07.1.02.1-15</v>
      </c>
      <c r="G9" s="25">
        <f t="shared" si="0"/>
        <v>18</v>
      </c>
      <c r="H9" s="25">
        <f t="shared" si="0"/>
        <v>19</v>
      </c>
      <c r="I9" s="26">
        <f t="shared" si="0"/>
        <v>2.3380000000000001</v>
      </c>
      <c r="J9" s="23">
        <f t="shared" si="0"/>
        <v>42102</v>
      </c>
      <c r="K9" s="13">
        <f t="shared" si="0"/>
        <v>7</v>
      </c>
      <c r="L9" s="14">
        <v>2356</v>
      </c>
      <c r="M9" s="15">
        <v>10</v>
      </c>
      <c r="N9" s="15">
        <v>10</v>
      </c>
      <c r="O9" s="15">
        <v>10</v>
      </c>
      <c r="P9" s="13">
        <f t="shared" ref="P9:P11" si="1">M9*N9</f>
        <v>100</v>
      </c>
      <c r="Q9" s="16">
        <f t="shared" ref="Q9:Q11" si="2">L9/(M9*N9*O9)</f>
        <v>2.3559999999999999</v>
      </c>
      <c r="R9" s="27">
        <f>R8</f>
        <v>2.3519999999999999</v>
      </c>
      <c r="S9" s="17">
        <v>302</v>
      </c>
      <c r="T9" s="18">
        <f t="shared" ref="T9:T11" si="3">((S9*10)/P9)*0.95</f>
        <v>28.689999999999998</v>
      </c>
      <c r="U9" s="28">
        <f t="shared" ref="U9:U10" si="4">(SUM(T9:T10)/2)</f>
        <v>37.572499999999998</v>
      </c>
      <c r="V9" s="28">
        <f>V8</f>
        <v>32.1</v>
      </c>
      <c r="W9" s="29">
        <f>W8</f>
        <v>91.30062305295948</v>
      </c>
    </row>
    <row r="10" spans="1:23">
      <c r="A10" s="7" t="s">
        <v>33</v>
      </c>
      <c r="B10" s="21" t="str">
        <f>B8</f>
        <v>Строймонолит</v>
      </c>
      <c r="C10" s="22">
        <f>C8</f>
        <v>0.38541666666666669</v>
      </c>
      <c r="D10" s="23">
        <f t="shared" ref="D10:D11" si="5">D9</f>
        <v>42095</v>
      </c>
      <c r="E10" s="23" t="str">
        <f t="shared" ref="E10:E11" si="6">E9</f>
        <v>В25</v>
      </c>
      <c r="F10" s="24" t="str">
        <f>F8</f>
        <v>Б07.1.02.1-15</v>
      </c>
      <c r="G10" s="25">
        <f>G8</f>
        <v>18</v>
      </c>
      <c r="H10" s="25">
        <f>H8</f>
        <v>19</v>
      </c>
      <c r="I10" s="26">
        <f>I8</f>
        <v>2.3380000000000001</v>
      </c>
      <c r="J10" s="10">
        <f>$D$8+$K$10</f>
        <v>42123</v>
      </c>
      <c r="K10" s="13">
        <v>28</v>
      </c>
      <c r="L10" s="14">
        <v>2346</v>
      </c>
      <c r="M10" s="15">
        <v>10</v>
      </c>
      <c r="N10" s="15">
        <v>10</v>
      </c>
      <c r="O10" s="15">
        <v>10</v>
      </c>
      <c r="P10" s="13">
        <f t="shared" si="1"/>
        <v>100</v>
      </c>
      <c r="Q10" s="16">
        <f t="shared" si="2"/>
        <v>2.3460000000000001</v>
      </c>
      <c r="R10" s="16">
        <f>AVERAGE(Q10:Q11)</f>
        <v>2.3490000000000002</v>
      </c>
      <c r="S10" s="17">
        <v>489</v>
      </c>
      <c r="T10" s="18">
        <f t="shared" si="3"/>
        <v>46.454999999999998</v>
      </c>
      <c r="U10" s="18">
        <f t="shared" si="4"/>
        <v>47.214999999999996</v>
      </c>
      <c r="V10" s="18">
        <f>V8</f>
        <v>32.1</v>
      </c>
      <c r="W10" s="19">
        <f>(U10*100)/V10</f>
        <v>147.08722741433021</v>
      </c>
    </row>
    <row r="11" spans="1:23">
      <c r="A11" s="20" t="str">
        <f>A10</f>
        <v>Прохоров С.Г.</v>
      </c>
      <c r="B11" s="21" t="str">
        <f>B8</f>
        <v>Строймонолит</v>
      </c>
      <c r="C11" s="22">
        <f>C8</f>
        <v>0.38541666666666669</v>
      </c>
      <c r="D11" s="23">
        <f t="shared" si="5"/>
        <v>42095</v>
      </c>
      <c r="E11" s="23" t="str">
        <f t="shared" si="6"/>
        <v>В25</v>
      </c>
      <c r="F11" s="24" t="str">
        <f>F8</f>
        <v>Б07.1.02.1-15</v>
      </c>
      <c r="G11" s="25">
        <f>G8</f>
        <v>18</v>
      </c>
      <c r="H11" s="25">
        <f>H8</f>
        <v>19</v>
      </c>
      <c r="I11" s="26">
        <f>I8</f>
        <v>2.3380000000000001</v>
      </c>
      <c r="J11" s="23">
        <f>J10</f>
        <v>42123</v>
      </c>
      <c r="K11" s="13">
        <f>K10</f>
        <v>28</v>
      </c>
      <c r="L11" s="13">
        <v>2352</v>
      </c>
      <c r="M11" s="15">
        <v>10</v>
      </c>
      <c r="N11" s="15">
        <v>10</v>
      </c>
      <c r="O11" s="15">
        <v>10</v>
      </c>
      <c r="P11" s="13">
        <f t="shared" si="1"/>
        <v>100</v>
      </c>
      <c r="Q11" s="16">
        <f t="shared" si="2"/>
        <v>2.3519999999999999</v>
      </c>
      <c r="R11" s="27">
        <f>R10</f>
        <v>2.3490000000000002</v>
      </c>
      <c r="S11" s="30">
        <v>505</v>
      </c>
      <c r="T11" s="18">
        <f t="shared" si="3"/>
        <v>47.974999999999994</v>
      </c>
      <c r="U11" s="28">
        <f>(SUM(T11:T16)/2)</f>
        <v>100.64533498881367</v>
      </c>
      <c r="V11" s="28">
        <f>V10</f>
        <v>32.1</v>
      </c>
      <c r="W11" s="29">
        <f>W10</f>
        <v>147.08722741433021</v>
      </c>
    </row>
    <row r="12" spans="1:23">
      <c r="A12" s="7" t="str">
        <f>A8</f>
        <v>Матвиенко О.А.</v>
      </c>
      <c r="B12" s="8" t="s">
        <v>31</v>
      </c>
      <c r="C12" s="9">
        <v>0.38541666666666669</v>
      </c>
      <c r="D12" s="10">
        <f>A1</f>
        <v>42095</v>
      </c>
      <c r="E12" s="33" t="s">
        <v>20</v>
      </c>
      <c r="F12" s="11" t="s">
        <v>28</v>
      </c>
      <c r="G12" s="12">
        <v>18</v>
      </c>
      <c r="H12" s="12">
        <v>19</v>
      </c>
      <c r="I12" s="13">
        <v>2.3380000000000001</v>
      </c>
      <c r="J12" s="10">
        <f>$D$8+$K$8</f>
        <v>42102</v>
      </c>
      <c r="K12" s="13">
        <v>7</v>
      </c>
      <c r="L12" s="14">
        <v>2348</v>
      </c>
      <c r="M12" s="15">
        <v>10</v>
      </c>
      <c r="N12" s="15">
        <v>10</v>
      </c>
      <c r="O12" s="15">
        <v>10</v>
      </c>
      <c r="P12" s="13">
        <f>M12*N12</f>
        <v>100</v>
      </c>
      <c r="Q12" s="16">
        <f>L12/(M12*N12*O12)</f>
        <v>2.3479999999999999</v>
      </c>
      <c r="R12" s="16">
        <f>AVERAGE(Q12:Q13)</f>
        <v>2.3519999999999999</v>
      </c>
      <c r="S12" s="17">
        <v>315</v>
      </c>
      <c r="T12" s="18">
        <f>((S12*10)/P12)*0.95</f>
        <v>29.924999999999997</v>
      </c>
      <c r="U12" s="18">
        <f>(SUM(T12:T13)/2)</f>
        <v>29.307499999999997</v>
      </c>
      <c r="V12" s="18">
        <v>12.94</v>
      </c>
      <c r="W12" s="19">
        <f>(U12*100)/V12</f>
        <v>226.4876352395672</v>
      </c>
    </row>
    <row r="13" spans="1:23">
      <c r="A13" s="20" t="str">
        <f t="shared" ref="A13:K13" si="7">A12</f>
        <v>Матвиенко О.А.</v>
      </c>
      <c r="B13" s="21" t="str">
        <f t="shared" si="7"/>
        <v>Монолитконтракт</v>
      </c>
      <c r="C13" s="22">
        <f t="shared" si="7"/>
        <v>0.38541666666666669</v>
      </c>
      <c r="D13" s="23">
        <f t="shared" si="7"/>
        <v>42095</v>
      </c>
      <c r="E13" s="23" t="str">
        <f t="shared" si="7"/>
        <v>В15</v>
      </c>
      <c r="F13" s="24" t="str">
        <f t="shared" si="7"/>
        <v>Б07.1.02.1-15</v>
      </c>
      <c r="G13" s="25">
        <f t="shared" si="7"/>
        <v>18</v>
      </c>
      <c r="H13" s="25">
        <f t="shared" si="7"/>
        <v>19</v>
      </c>
      <c r="I13" s="26">
        <f t="shared" si="7"/>
        <v>2.3380000000000001</v>
      </c>
      <c r="J13" s="23">
        <f t="shared" si="7"/>
        <v>42102</v>
      </c>
      <c r="K13" s="13">
        <f t="shared" si="7"/>
        <v>7</v>
      </c>
      <c r="L13" s="14">
        <v>2356</v>
      </c>
      <c r="M13" s="15">
        <v>10</v>
      </c>
      <c r="N13" s="15">
        <v>10</v>
      </c>
      <c r="O13" s="15">
        <v>10</v>
      </c>
      <c r="P13" s="13">
        <f t="shared" ref="P13:P15" si="8">M13*N13</f>
        <v>100</v>
      </c>
      <c r="Q13" s="16">
        <f t="shared" ref="Q13:Q15" si="9">L13/(M13*N13*O13)</f>
        <v>2.3559999999999999</v>
      </c>
      <c r="R13" s="27">
        <f>R12</f>
        <v>2.3519999999999999</v>
      </c>
      <c r="S13" s="17">
        <v>302</v>
      </c>
      <c r="T13" s="18">
        <f t="shared" ref="T13:T15" si="10">((S13*10)/P13)*0.95</f>
        <v>28.689999999999998</v>
      </c>
      <c r="U13" s="28">
        <f t="shared" ref="U13:U14" si="11">(SUM(T13:T14)/2)</f>
        <v>37.572499999999998</v>
      </c>
      <c r="V13" s="28">
        <f>V12</f>
        <v>12.94</v>
      </c>
      <c r="W13" s="29">
        <f>W12</f>
        <v>226.4876352395672</v>
      </c>
    </row>
    <row r="14" spans="1:23">
      <c r="A14" s="7" t="str">
        <f>A10</f>
        <v>Прохоров С.Г.</v>
      </c>
      <c r="B14" s="21" t="str">
        <f>B12</f>
        <v>Монолитконтракт</v>
      </c>
      <c r="C14" s="22">
        <f>C12</f>
        <v>0.38541666666666669</v>
      </c>
      <c r="D14" s="23">
        <f t="shared" ref="D14:E15" si="12">D13</f>
        <v>42095</v>
      </c>
      <c r="E14" s="23" t="str">
        <f t="shared" si="12"/>
        <v>В15</v>
      </c>
      <c r="F14" s="24" t="str">
        <f>F12</f>
        <v>Б07.1.02.1-15</v>
      </c>
      <c r="G14" s="25">
        <f>G12</f>
        <v>18</v>
      </c>
      <c r="H14" s="25">
        <f>H12</f>
        <v>19</v>
      </c>
      <c r="I14" s="26">
        <f>I12</f>
        <v>2.3380000000000001</v>
      </c>
      <c r="J14" s="10">
        <f>$D$8+$K$10</f>
        <v>42123</v>
      </c>
      <c r="K14" s="13">
        <v>28</v>
      </c>
      <c r="L14" s="14">
        <v>2346</v>
      </c>
      <c r="M14" s="15">
        <v>10</v>
      </c>
      <c r="N14" s="15">
        <v>10</v>
      </c>
      <c r="O14" s="15">
        <v>10</v>
      </c>
      <c r="P14" s="13">
        <f t="shared" si="8"/>
        <v>100</v>
      </c>
      <c r="Q14" s="16">
        <f t="shared" si="9"/>
        <v>2.3460000000000001</v>
      </c>
      <c r="R14" s="16">
        <f>AVERAGE(Q14:Q15)</f>
        <v>2.3490000000000002</v>
      </c>
      <c r="S14" s="17">
        <v>489</v>
      </c>
      <c r="T14" s="18">
        <f t="shared" si="10"/>
        <v>46.454999999999998</v>
      </c>
      <c r="U14" s="18">
        <f t="shared" si="11"/>
        <v>47.214999999999996</v>
      </c>
      <c r="V14" s="18">
        <f>V12</f>
        <v>12.94</v>
      </c>
      <c r="W14" s="19">
        <f>(U14*100)/V14</f>
        <v>364.87635239567237</v>
      </c>
    </row>
    <row r="15" spans="1:23">
      <c r="A15" s="20" t="str">
        <f>A14</f>
        <v>Прохоров С.Г.</v>
      </c>
      <c r="B15" s="21" t="str">
        <f>B12</f>
        <v>Монолитконтракт</v>
      </c>
      <c r="C15" s="22">
        <f>C12</f>
        <v>0.38541666666666669</v>
      </c>
      <c r="D15" s="23">
        <f t="shared" si="12"/>
        <v>42095</v>
      </c>
      <c r="E15" s="23" t="str">
        <f t="shared" si="12"/>
        <v>В15</v>
      </c>
      <c r="F15" s="24" t="str">
        <f>F12</f>
        <v>Б07.1.02.1-15</v>
      </c>
      <c r="G15" s="25">
        <f>G12</f>
        <v>18</v>
      </c>
      <c r="H15" s="25">
        <f>H12</f>
        <v>19</v>
      </c>
      <c r="I15" s="26">
        <f>I12</f>
        <v>2.3380000000000001</v>
      </c>
      <c r="J15" s="23">
        <f>J14</f>
        <v>42123</v>
      </c>
      <c r="K15" s="13">
        <f>K14</f>
        <v>28</v>
      </c>
      <c r="L15" s="13">
        <v>2352</v>
      </c>
      <c r="M15" s="15">
        <v>10</v>
      </c>
      <c r="N15" s="15">
        <v>10</v>
      </c>
      <c r="O15" s="15">
        <v>10</v>
      </c>
      <c r="P15" s="13">
        <f t="shared" si="8"/>
        <v>100</v>
      </c>
      <c r="Q15" s="16">
        <f t="shared" si="9"/>
        <v>2.3519999999999999</v>
      </c>
      <c r="R15" s="27">
        <f>R14</f>
        <v>2.3490000000000002</v>
      </c>
      <c r="S15" s="30">
        <v>505</v>
      </c>
      <c r="T15" s="18">
        <f t="shared" si="10"/>
        <v>47.974999999999994</v>
      </c>
      <c r="U15" s="28">
        <f>(SUM(T15:T20)/2)</f>
        <v>24.695949245789873</v>
      </c>
      <c r="V15" s="28">
        <f>V14</f>
        <v>12.94</v>
      </c>
      <c r="W15" s="29">
        <f>W14</f>
        <v>364.87635239567237</v>
      </c>
    </row>
    <row r="16" spans="1:23">
      <c r="A16" s="13" t="str">
        <f>A8</f>
        <v>Матвиенко О.А.</v>
      </c>
      <c r="B16" s="8" t="s">
        <v>29</v>
      </c>
      <c r="C16" s="9">
        <v>0.44791666666666669</v>
      </c>
      <c r="D16" s="10">
        <f>A1</f>
        <v>42095</v>
      </c>
      <c r="E16" s="34" t="s">
        <v>22</v>
      </c>
      <c r="F16" s="11" t="s">
        <v>30</v>
      </c>
      <c r="G16" s="12">
        <v>12</v>
      </c>
      <c r="H16" s="12">
        <v>9</v>
      </c>
      <c r="I16" s="13">
        <v>745</v>
      </c>
      <c r="J16" s="10">
        <f>$D$8+$K$8</f>
        <v>42102</v>
      </c>
      <c r="K16" s="13">
        <v>7</v>
      </c>
      <c r="L16" s="14">
        <v>648</v>
      </c>
      <c r="M16" s="18">
        <v>7.07</v>
      </c>
      <c r="N16" s="18">
        <v>7.07</v>
      </c>
      <c r="O16" s="18">
        <v>7.07</v>
      </c>
      <c r="P16" s="13">
        <f>M16*N16</f>
        <v>49.984900000000003</v>
      </c>
      <c r="Q16" s="16">
        <f>L16/(M16*N16*O16)</f>
        <v>1.8336513581840044</v>
      </c>
      <c r="R16" s="16">
        <f>AVERAGE(Q16:Q17)</f>
        <v>1.9680625302731096</v>
      </c>
      <c r="S16" s="17">
        <v>115</v>
      </c>
      <c r="T16" s="18">
        <f>S16/((P16*100)*0.085)</f>
        <v>0.27066997762736106</v>
      </c>
      <c r="U16" s="18">
        <f>SUM(T16:T18)/3</f>
        <v>0.29734470006020242</v>
      </c>
      <c r="V16" s="18">
        <v>6.4</v>
      </c>
      <c r="W16" s="19">
        <f>(U16*100)/V16</f>
        <v>4.6460109384406625</v>
      </c>
    </row>
    <row r="17" spans="1:23">
      <c r="A17" s="26" t="str">
        <f t="shared" ref="A17:K17" si="13">A16</f>
        <v>Матвиенко О.А.</v>
      </c>
      <c r="B17" s="21" t="str">
        <f t="shared" si="13"/>
        <v>Интерком</v>
      </c>
      <c r="C17" s="22">
        <f t="shared" si="13"/>
        <v>0.44791666666666669</v>
      </c>
      <c r="D17" s="23">
        <f t="shared" si="13"/>
        <v>42095</v>
      </c>
      <c r="E17" s="23" t="str">
        <f t="shared" si="13"/>
        <v>М75</v>
      </c>
      <c r="F17" s="11" t="str">
        <f t="shared" si="13"/>
        <v>Р75.02.86.-25</v>
      </c>
      <c r="G17" s="12">
        <f t="shared" si="13"/>
        <v>12</v>
      </c>
      <c r="H17" s="12">
        <f t="shared" si="13"/>
        <v>9</v>
      </c>
      <c r="I17" s="26">
        <f t="shared" si="13"/>
        <v>745</v>
      </c>
      <c r="J17" s="23">
        <f t="shared" si="13"/>
        <v>42102</v>
      </c>
      <c r="K17" s="26">
        <f t="shared" si="13"/>
        <v>7</v>
      </c>
      <c r="L17" s="14">
        <v>743</v>
      </c>
      <c r="M17" s="18">
        <v>7.07</v>
      </c>
      <c r="N17" s="18">
        <v>7.07</v>
      </c>
      <c r="O17" s="18">
        <v>7.07</v>
      </c>
      <c r="P17" s="13">
        <f>M17*N17</f>
        <v>49.984900000000003</v>
      </c>
      <c r="Q17" s="16">
        <f t="shared" ref="Q17:Q21" si="14">L17/(M17*N17*O17)</f>
        <v>2.1024737023622149</v>
      </c>
      <c r="R17" s="27">
        <f>R16</f>
        <v>1.9680625302731096</v>
      </c>
      <c r="S17" s="17">
        <v>126</v>
      </c>
      <c r="T17" s="18">
        <f t="shared" ref="T17:T21" si="15">S17/((P17*100)*0.085)</f>
        <v>0.29656014940041298</v>
      </c>
      <c r="U17" s="28">
        <f>U16</f>
        <v>0.29734470006020242</v>
      </c>
      <c r="V17" s="28">
        <f>V16</f>
        <v>6.4</v>
      </c>
      <c r="W17" s="29">
        <f>W16</f>
        <v>4.6460109384406625</v>
      </c>
    </row>
    <row r="18" spans="1:23">
      <c r="A18" s="26" t="str">
        <f>A16</f>
        <v>Матвиенко О.А.</v>
      </c>
      <c r="B18" s="21" t="str">
        <f>B16</f>
        <v>Интерком</v>
      </c>
      <c r="C18" s="22">
        <f>C16</f>
        <v>0.44791666666666669</v>
      </c>
      <c r="D18" s="23">
        <f t="shared" ref="D18:D21" si="16">D17</f>
        <v>42095</v>
      </c>
      <c r="E18" s="23" t="str">
        <f t="shared" ref="E18:E21" si="17">E17</f>
        <v>М75</v>
      </c>
      <c r="F18" s="11" t="str">
        <f t="shared" ref="F18:K18" si="18">F16</f>
        <v>Р75.02.86.-25</v>
      </c>
      <c r="G18" s="12">
        <f t="shared" si="18"/>
        <v>12</v>
      </c>
      <c r="H18" s="12">
        <f t="shared" si="18"/>
        <v>9</v>
      </c>
      <c r="I18" s="26">
        <f t="shared" si="18"/>
        <v>745</v>
      </c>
      <c r="J18" s="23">
        <f t="shared" si="18"/>
        <v>42102</v>
      </c>
      <c r="K18" s="26">
        <f t="shared" si="18"/>
        <v>7</v>
      </c>
      <c r="L18" s="14">
        <v>715</v>
      </c>
      <c r="M18" s="18">
        <v>7.07</v>
      </c>
      <c r="N18" s="18">
        <v>7.07</v>
      </c>
      <c r="O18" s="18">
        <v>7.07</v>
      </c>
      <c r="P18" s="13">
        <f t="shared" ref="P18:P21" si="19">M18*N18</f>
        <v>49.984900000000003</v>
      </c>
      <c r="Q18" s="16">
        <f t="shared" si="14"/>
        <v>2.0232418535517951</v>
      </c>
      <c r="R18" s="27">
        <f>R16</f>
        <v>1.9680625302731096</v>
      </c>
      <c r="S18" s="17">
        <v>138</v>
      </c>
      <c r="T18" s="18">
        <f t="shared" si="15"/>
        <v>0.32480397315283327</v>
      </c>
      <c r="U18" s="28">
        <f>U16</f>
        <v>0.29734470006020242</v>
      </c>
      <c r="V18" s="28">
        <f>V16</f>
        <v>6.4</v>
      </c>
      <c r="W18" s="29">
        <f>W16</f>
        <v>4.6460109384406625</v>
      </c>
    </row>
    <row r="19" spans="1:23">
      <c r="A19" s="13" t="str">
        <f>A10</f>
        <v>Прохоров С.Г.</v>
      </c>
      <c r="B19" s="21" t="str">
        <f>B16</f>
        <v>Интерком</v>
      </c>
      <c r="C19" s="22">
        <f>C16</f>
        <v>0.44791666666666669</v>
      </c>
      <c r="D19" s="23">
        <f t="shared" si="16"/>
        <v>42095</v>
      </c>
      <c r="E19" s="23" t="str">
        <f t="shared" si="17"/>
        <v>М75</v>
      </c>
      <c r="F19" s="11" t="str">
        <f>F16</f>
        <v>Р75.02.86.-25</v>
      </c>
      <c r="G19" s="12">
        <f>G16</f>
        <v>12</v>
      </c>
      <c r="H19" s="12">
        <f>H16</f>
        <v>9</v>
      </c>
      <c r="I19" s="26">
        <f>I16</f>
        <v>745</v>
      </c>
      <c r="J19" s="10">
        <f>$D$8+$K$10</f>
        <v>42123</v>
      </c>
      <c r="K19" s="13">
        <v>28</v>
      </c>
      <c r="L19" s="14">
        <v>834</v>
      </c>
      <c r="M19" s="18">
        <v>7.07</v>
      </c>
      <c r="N19" s="18">
        <v>7.07</v>
      </c>
      <c r="O19" s="18">
        <v>7.07</v>
      </c>
      <c r="P19" s="13">
        <f t="shared" si="19"/>
        <v>49.984900000000003</v>
      </c>
      <c r="Q19" s="16">
        <f t="shared" si="14"/>
        <v>2.3599772109960799</v>
      </c>
      <c r="R19" s="16">
        <f>AVERAGE(Q20:Q21)</f>
        <v>1.9553288402857207</v>
      </c>
      <c r="S19" s="17">
        <v>116</v>
      </c>
      <c r="T19" s="18">
        <f t="shared" si="15"/>
        <v>0.27302362960672938</v>
      </c>
      <c r="U19" s="18">
        <f>SUM(T19:T21)/3</f>
        <v>0.26125536970988761</v>
      </c>
      <c r="V19" s="18">
        <f>V16</f>
        <v>6.4</v>
      </c>
      <c r="W19" s="19">
        <f>(U19*100)/V19</f>
        <v>4.0821151517169936</v>
      </c>
    </row>
    <row r="20" spans="1:23">
      <c r="A20" s="26" t="str">
        <f>A19</f>
        <v>Прохоров С.Г.</v>
      </c>
      <c r="B20" s="21" t="str">
        <f>B16</f>
        <v>Интерком</v>
      </c>
      <c r="C20" s="22">
        <f>C16</f>
        <v>0.44791666666666669</v>
      </c>
      <c r="D20" s="23">
        <f t="shared" si="16"/>
        <v>42095</v>
      </c>
      <c r="E20" s="23" t="str">
        <f t="shared" si="17"/>
        <v>М75</v>
      </c>
      <c r="F20" s="11" t="str">
        <f>F16</f>
        <v>Р75.02.86.-25</v>
      </c>
      <c r="G20" s="12">
        <f>G16</f>
        <v>12</v>
      </c>
      <c r="H20" s="12">
        <f>H16</f>
        <v>9</v>
      </c>
      <c r="I20" s="26">
        <f>I16</f>
        <v>745</v>
      </c>
      <c r="J20" s="23">
        <f>J19</f>
        <v>42123</v>
      </c>
      <c r="K20" s="26">
        <f>K19</f>
        <v>28</v>
      </c>
      <c r="L20" s="13">
        <v>637</v>
      </c>
      <c r="M20" s="18">
        <v>7.07</v>
      </c>
      <c r="N20" s="18">
        <v>7.07</v>
      </c>
      <c r="O20" s="18">
        <v>7.07</v>
      </c>
      <c r="P20" s="13">
        <f t="shared" si="19"/>
        <v>49.984900000000003</v>
      </c>
      <c r="Q20" s="16">
        <f t="shared" si="14"/>
        <v>1.8025245604370537</v>
      </c>
      <c r="R20" s="27">
        <f>R19</f>
        <v>1.9553288402857207</v>
      </c>
      <c r="S20" s="30">
        <v>107</v>
      </c>
      <c r="T20" s="18">
        <f t="shared" si="15"/>
        <v>0.25184076179241421</v>
      </c>
      <c r="U20" s="28">
        <f>U19</f>
        <v>0.26125536970988761</v>
      </c>
      <c r="V20" s="28">
        <f>V19</f>
        <v>6.4</v>
      </c>
      <c r="W20" s="29">
        <f>W19</f>
        <v>4.0821151517169936</v>
      </c>
    </row>
    <row r="21" spans="1:23">
      <c r="A21" s="26" t="str">
        <f>A19</f>
        <v>Прохоров С.Г.</v>
      </c>
      <c r="B21" s="21" t="str">
        <f>B16</f>
        <v>Интерком</v>
      </c>
      <c r="C21" s="22">
        <f>C16</f>
        <v>0.44791666666666669</v>
      </c>
      <c r="D21" s="23">
        <f t="shared" si="16"/>
        <v>42095</v>
      </c>
      <c r="E21" s="23" t="str">
        <f t="shared" si="17"/>
        <v>М75</v>
      </c>
      <c r="F21" s="11" t="str">
        <f>F16</f>
        <v>Р75.02.86.-25</v>
      </c>
      <c r="G21" s="12">
        <f>G16</f>
        <v>12</v>
      </c>
      <c r="H21" s="12">
        <f>H16</f>
        <v>9</v>
      </c>
      <c r="I21" s="26">
        <f>I16</f>
        <v>745</v>
      </c>
      <c r="J21" s="23">
        <f>J19</f>
        <v>42123</v>
      </c>
      <c r="K21" s="26">
        <f>K19</f>
        <v>28</v>
      </c>
      <c r="L21" s="13">
        <v>745</v>
      </c>
      <c r="M21" s="18">
        <v>7.07</v>
      </c>
      <c r="N21" s="18">
        <v>7.07</v>
      </c>
      <c r="O21" s="18">
        <v>7.07</v>
      </c>
      <c r="P21" s="13">
        <f t="shared" si="19"/>
        <v>49.984900000000003</v>
      </c>
      <c r="Q21" s="16">
        <f t="shared" si="14"/>
        <v>2.1081331201343878</v>
      </c>
      <c r="R21" s="27">
        <f>R19</f>
        <v>1.9553288402857207</v>
      </c>
      <c r="S21" s="30">
        <v>110</v>
      </c>
      <c r="T21" s="18">
        <f t="shared" si="15"/>
        <v>0.25890171773051929</v>
      </c>
      <c r="U21" s="28">
        <f>U19</f>
        <v>0.26125536970988761</v>
      </c>
      <c r="V21" s="28">
        <f>V19</f>
        <v>6.4</v>
      </c>
      <c r="W21" s="29">
        <f>W19</f>
        <v>4.0821151517169936</v>
      </c>
    </row>
    <row r="24" spans="1:23" ht="15" customHeight="1">
      <c r="G24" s="31"/>
      <c r="H24" s="31"/>
    </row>
    <row r="25" spans="1:23" ht="15" customHeight="1">
      <c r="G25" s="31"/>
      <c r="H25" s="31"/>
    </row>
    <row r="26" spans="1:23" ht="15" customHeight="1">
      <c r="G26" s="31"/>
      <c r="H26" s="31"/>
    </row>
    <row r="27" spans="1:23" ht="15" customHeight="1">
      <c r="G27" s="31"/>
      <c r="H27" s="31"/>
    </row>
    <row r="28" spans="1:23" ht="15" customHeight="1">
      <c r="G28" s="31"/>
      <c r="H28" s="31"/>
    </row>
    <row r="29" spans="1:23" ht="15" customHeight="1">
      <c r="G29" s="31"/>
      <c r="H29" s="31"/>
    </row>
    <row r="30" spans="1:23" ht="12.75" customHeight="1">
      <c r="G30" s="31"/>
      <c r="H30" s="31"/>
    </row>
    <row r="31" spans="1:23" ht="13.5" customHeight="1">
      <c r="G31" s="31"/>
      <c r="H31" s="31"/>
    </row>
    <row r="32" spans="1:23" ht="15" customHeight="1">
      <c r="G32" s="31"/>
      <c r="H32" s="31"/>
    </row>
    <row r="33" spans="7:8" ht="15" customHeight="1">
      <c r="G33" s="31"/>
      <c r="H33" s="31"/>
    </row>
    <row r="34" spans="7:8" ht="15" customHeight="1">
      <c r="G34" s="31"/>
      <c r="H34" s="31"/>
    </row>
    <row r="35" spans="7:8" ht="15" customHeight="1">
      <c r="G35" s="31"/>
      <c r="H35" s="31"/>
    </row>
    <row r="36" spans="7:8" ht="15" customHeight="1">
      <c r="G36" s="31"/>
      <c r="H36" s="31"/>
    </row>
    <row r="37" spans="7:8" ht="15" customHeight="1">
      <c r="G37" s="31"/>
      <c r="H37" s="31"/>
    </row>
    <row r="38" spans="7:8" ht="15" customHeight="1">
      <c r="G38" s="31"/>
      <c r="H38" s="31"/>
    </row>
    <row r="39" spans="7:8" ht="15" customHeight="1">
      <c r="G39" s="31"/>
      <c r="H39" s="31"/>
    </row>
    <row r="40" spans="7:8" ht="15" customHeight="1">
      <c r="G40" s="31"/>
      <c r="H40" s="31"/>
    </row>
    <row r="41" spans="7:8" ht="15" customHeight="1">
      <c r="G41" s="31"/>
      <c r="H41" s="31"/>
    </row>
    <row r="42" spans="7:8" ht="15" customHeight="1">
      <c r="G42" s="31"/>
      <c r="H42" s="31"/>
    </row>
    <row r="43" spans="7:8" ht="15" customHeight="1">
      <c r="G43" s="31"/>
      <c r="H43" s="31"/>
    </row>
    <row r="44" spans="7:8" ht="15" customHeight="1">
      <c r="G44" s="31"/>
      <c r="H44" s="31"/>
    </row>
  </sheetData>
  <dataConsolidate function="var"/>
  <mergeCells count="25">
    <mergeCell ref="F2:F6"/>
    <mergeCell ref="G2:G6"/>
    <mergeCell ref="H2:H6"/>
    <mergeCell ref="M7:O7"/>
    <mergeCell ref="V2:V6"/>
    <mergeCell ref="W2:W6"/>
    <mergeCell ref="I2:I6"/>
    <mergeCell ref="J2:J6"/>
    <mergeCell ref="K2:K6"/>
    <mergeCell ref="L2:L6"/>
    <mergeCell ref="R2:R6"/>
    <mergeCell ref="S2:S6"/>
    <mergeCell ref="T2:T6"/>
    <mergeCell ref="U2:U6"/>
    <mergeCell ref="M2:O3"/>
    <mergeCell ref="M4:M6"/>
    <mergeCell ref="N4:N6"/>
    <mergeCell ref="O4:O6"/>
    <mergeCell ref="P2:P6"/>
    <mergeCell ref="Q2:Q6"/>
    <mergeCell ref="A2:A6"/>
    <mergeCell ref="B2:B6"/>
    <mergeCell ref="C2:C6"/>
    <mergeCell ref="D2:D6"/>
    <mergeCell ref="E2:E6"/>
  </mergeCells>
  <pageMargins left="0.3" right="0.17" top="0.35" bottom="0.17" header="0.17" footer="0.24"/>
  <pageSetup paperSize="9" scale="65" orientation="landscape" r:id="rId1"/>
  <ignoredErrors>
    <ignoredError sqref="R11 R9 V10 W9 W11 J1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4"/>
  <sheetViews>
    <sheetView zoomScale="80" zoomScaleNormal="80" workbookViewId="0"/>
  </sheetViews>
  <sheetFormatPr defaultRowHeight="12.75"/>
  <cols>
    <col min="1" max="1" width="15.140625" style="2" customWidth="1"/>
    <col min="2" max="2" width="16.85546875" style="2" customWidth="1"/>
    <col min="3" max="3" width="6.5703125" style="2" customWidth="1"/>
    <col min="4" max="4" width="11.140625" style="2" customWidth="1"/>
    <col min="5" max="5" width="10" style="2" customWidth="1"/>
    <col min="6" max="6" width="17.42578125" style="2" bestFit="1" customWidth="1"/>
    <col min="7" max="7" width="5.85546875" style="2" customWidth="1"/>
    <col min="8" max="8" width="3.7109375" style="2" customWidth="1"/>
    <col min="9" max="9" width="8.140625" style="2" customWidth="1"/>
    <col min="10" max="10" width="12.28515625" style="3" bestFit="1" customWidth="1"/>
    <col min="11" max="11" width="7.140625" style="2" customWidth="1"/>
    <col min="12" max="12" width="9.28515625" style="2" bestFit="1" customWidth="1"/>
    <col min="13" max="15" width="6.5703125" style="2" customWidth="1"/>
    <col min="16" max="16" width="6" style="2" customWidth="1"/>
    <col min="17" max="17" width="10.42578125" style="2" bestFit="1" customWidth="1"/>
    <col min="18" max="19" width="9.28515625" style="2" bestFit="1" customWidth="1"/>
    <col min="20" max="20" width="11" style="2" customWidth="1"/>
    <col min="21" max="21" width="9.28515625" style="2" bestFit="1" customWidth="1"/>
    <col min="22" max="22" width="9.28515625" style="2" customWidth="1"/>
    <col min="23" max="23" width="9.28515625" style="2" bestFit="1" customWidth="1"/>
    <col min="24" max="16384" width="9.140625" style="2"/>
  </cols>
  <sheetData>
    <row r="1" spans="1:23" ht="15" customHeight="1">
      <c r="A1" s="1">
        <v>42096</v>
      </c>
    </row>
    <row r="2" spans="1:23" s="4" customFormat="1" ht="11.25" customHeight="1">
      <c r="A2" s="36" t="s">
        <v>0</v>
      </c>
      <c r="B2" s="36" t="s">
        <v>25</v>
      </c>
      <c r="C2" s="36" t="s">
        <v>7</v>
      </c>
      <c r="D2" s="36" t="s">
        <v>1</v>
      </c>
      <c r="E2" s="36" t="s">
        <v>23</v>
      </c>
      <c r="F2" s="36" t="s">
        <v>24</v>
      </c>
      <c r="G2" s="38" t="s">
        <v>8</v>
      </c>
      <c r="H2" s="36" t="s">
        <v>2</v>
      </c>
      <c r="I2" s="38" t="s">
        <v>9</v>
      </c>
      <c r="J2" s="36" t="s">
        <v>3</v>
      </c>
      <c r="K2" s="36" t="s">
        <v>10</v>
      </c>
      <c r="L2" s="36" t="s">
        <v>4</v>
      </c>
      <c r="M2" s="36" t="s">
        <v>11</v>
      </c>
      <c r="N2" s="36"/>
      <c r="O2" s="36"/>
      <c r="P2" s="38" t="s">
        <v>18</v>
      </c>
      <c r="Q2" s="38" t="s">
        <v>17</v>
      </c>
      <c r="R2" s="39" t="s">
        <v>16</v>
      </c>
      <c r="S2" s="38" t="s">
        <v>5</v>
      </c>
      <c r="T2" s="39" t="s">
        <v>15</v>
      </c>
      <c r="U2" s="39" t="s">
        <v>19</v>
      </c>
      <c r="V2" s="39" t="s">
        <v>26</v>
      </c>
      <c r="W2" s="37" t="s">
        <v>6</v>
      </c>
    </row>
    <row r="3" spans="1:23" s="4" customFormat="1" ht="15" customHeight="1">
      <c r="A3" s="36"/>
      <c r="B3" s="36"/>
      <c r="C3" s="36"/>
      <c r="D3" s="36"/>
      <c r="E3" s="36"/>
      <c r="F3" s="36"/>
      <c r="G3" s="38"/>
      <c r="H3" s="36"/>
      <c r="I3" s="38"/>
      <c r="J3" s="36"/>
      <c r="K3" s="36"/>
      <c r="L3" s="36"/>
      <c r="M3" s="36"/>
      <c r="N3" s="36"/>
      <c r="O3" s="36"/>
      <c r="P3" s="38"/>
      <c r="Q3" s="38"/>
      <c r="R3" s="39"/>
      <c r="S3" s="38"/>
      <c r="T3" s="39"/>
      <c r="U3" s="39"/>
      <c r="V3" s="39"/>
      <c r="W3" s="37"/>
    </row>
    <row r="4" spans="1:23" s="4" customFormat="1" ht="15" customHeight="1">
      <c r="A4" s="36"/>
      <c r="B4" s="36"/>
      <c r="C4" s="36"/>
      <c r="D4" s="36"/>
      <c r="E4" s="36"/>
      <c r="F4" s="36"/>
      <c r="G4" s="38"/>
      <c r="H4" s="36"/>
      <c r="I4" s="38"/>
      <c r="J4" s="36"/>
      <c r="K4" s="36"/>
      <c r="L4" s="36"/>
      <c r="M4" s="36" t="s">
        <v>12</v>
      </c>
      <c r="N4" s="36" t="s">
        <v>13</v>
      </c>
      <c r="O4" s="36" t="s">
        <v>14</v>
      </c>
      <c r="P4" s="38"/>
      <c r="Q4" s="38"/>
      <c r="R4" s="39"/>
      <c r="S4" s="38"/>
      <c r="T4" s="39"/>
      <c r="U4" s="39"/>
      <c r="V4" s="39"/>
      <c r="W4" s="37"/>
    </row>
    <row r="5" spans="1:23" s="4" customFormat="1" ht="15" customHeight="1">
      <c r="A5" s="36"/>
      <c r="B5" s="36"/>
      <c r="C5" s="36"/>
      <c r="D5" s="36"/>
      <c r="E5" s="36"/>
      <c r="F5" s="36"/>
      <c r="G5" s="38"/>
      <c r="H5" s="36"/>
      <c r="I5" s="38"/>
      <c r="J5" s="36"/>
      <c r="K5" s="36"/>
      <c r="L5" s="36"/>
      <c r="M5" s="36"/>
      <c r="N5" s="36"/>
      <c r="O5" s="36"/>
      <c r="P5" s="38"/>
      <c r="Q5" s="38"/>
      <c r="R5" s="39"/>
      <c r="S5" s="38"/>
      <c r="T5" s="39"/>
      <c r="U5" s="39"/>
      <c r="V5" s="39"/>
      <c r="W5" s="37"/>
    </row>
    <row r="6" spans="1:23" s="4" customFormat="1" ht="11.25">
      <c r="A6" s="36"/>
      <c r="B6" s="36"/>
      <c r="C6" s="36"/>
      <c r="D6" s="36"/>
      <c r="E6" s="36"/>
      <c r="F6" s="36"/>
      <c r="G6" s="38"/>
      <c r="H6" s="36"/>
      <c r="I6" s="38"/>
      <c r="J6" s="36"/>
      <c r="K6" s="36"/>
      <c r="L6" s="36"/>
      <c r="M6" s="36"/>
      <c r="N6" s="36"/>
      <c r="O6" s="36"/>
      <c r="P6" s="38"/>
      <c r="Q6" s="38"/>
      <c r="R6" s="39"/>
      <c r="S6" s="38"/>
      <c r="T6" s="39"/>
      <c r="U6" s="39"/>
      <c r="V6" s="39"/>
      <c r="W6" s="37"/>
    </row>
    <row r="7" spans="1:23" s="4" customFormat="1" ht="11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36">
        <v>13</v>
      </c>
      <c r="N7" s="36"/>
      <c r="O7" s="36"/>
      <c r="P7" s="5">
        <v>14</v>
      </c>
      <c r="Q7" s="5">
        <v>15</v>
      </c>
      <c r="R7" s="6">
        <v>16</v>
      </c>
      <c r="S7" s="5">
        <v>17</v>
      </c>
      <c r="T7" s="6">
        <v>18</v>
      </c>
      <c r="U7" s="6">
        <v>19</v>
      </c>
      <c r="V7" s="6">
        <v>20</v>
      </c>
      <c r="W7" s="5">
        <v>21</v>
      </c>
    </row>
    <row r="8" spans="1:23">
      <c r="A8" s="7" t="s">
        <v>34</v>
      </c>
      <c r="B8" s="8" t="s">
        <v>27</v>
      </c>
      <c r="C8" s="9">
        <v>0.38541666666666669</v>
      </c>
      <c r="D8" s="10">
        <f>A1</f>
        <v>42096</v>
      </c>
      <c r="E8" s="11" t="s">
        <v>21</v>
      </c>
      <c r="F8" s="11" t="s">
        <v>28</v>
      </c>
      <c r="G8" s="12">
        <v>18</v>
      </c>
      <c r="H8" s="12">
        <v>19</v>
      </c>
      <c r="I8" s="13">
        <v>2.3380000000000001</v>
      </c>
      <c r="J8" s="10">
        <f>$D$8+$K$8</f>
        <v>42103</v>
      </c>
      <c r="K8" s="13">
        <v>7</v>
      </c>
      <c r="L8" s="14">
        <v>2348</v>
      </c>
      <c r="M8" s="15">
        <v>10</v>
      </c>
      <c r="N8" s="15">
        <v>10</v>
      </c>
      <c r="O8" s="15">
        <v>10</v>
      </c>
      <c r="P8" s="13">
        <f>M8*N8</f>
        <v>100</v>
      </c>
      <c r="Q8" s="16">
        <f>L8/(M8*N8*O8)</f>
        <v>2.3479999999999999</v>
      </c>
      <c r="R8" s="16">
        <f>AVERAGE(Q8:Q9)</f>
        <v>2.3519999999999999</v>
      </c>
      <c r="S8" s="17">
        <v>315</v>
      </c>
      <c r="T8" s="18">
        <f>((S8*10)/P8)*0.95</f>
        <v>29.924999999999997</v>
      </c>
      <c r="U8" s="18">
        <f>(SUM(T8:T9)/2)</f>
        <v>29.307499999999997</v>
      </c>
      <c r="V8" s="18">
        <v>32.1</v>
      </c>
      <c r="W8" s="19">
        <f>(U8*100)/V8</f>
        <v>91.30062305295948</v>
      </c>
    </row>
    <row r="9" spans="1:23">
      <c r="A9" s="20" t="str">
        <f t="shared" ref="A9:K9" si="0">A8</f>
        <v>Сидоренко В.Г.</v>
      </c>
      <c r="B9" s="21" t="str">
        <f t="shared" si="0"/>
        <v>Строймонолит</v>
      </c>
      <c r="C9" s="22">
        <f t="shared" si="0"/>
        <v>0.38541666666666669</v>
      </c>
      <c r="D9" s="23">
        <f t="shared" si="0"/>
        <v>42096</v>
      </c>
      <c r="E9" s="23" t="str">
        <f t="shared" si="0"/>
        <v>В25</v>
      </c>
      <c r="F9" s="24" t="str">
        <f t="shared" si="0"/>
        <v>Б07.1.02.1-15</v>
      </c>
      <c r="G9" s="25">
        <f t="shared" si="0"/>
        <v>18</v>
      </c>
      <c r="H9" s="25">
        <f t="shared" si="0"/>
        <v>19</v>
      </c>
      <c r="I9" s="26">
        <f t="shared" si="0"/>
        <v>2.3380000000000001</v>
      </c>
      <c r="J9" s="23">
        <f t="shared" si="0"/>
        <v>42103</v>
      </c>
      <c r="K9" s="13">
        <f t="shared" si="0"/>
        <v>7</v>
      </c>
      <c r="L9" s="14">
        <v>2356</v>
      </c>
      <c r="M9" s="15">
        <v>10</v>
      </c>
      <c r="N9" s="15">
        <v>10</v>
      </c>
      <c r="O9" s="15">
        <v>10</v>
      </c>
      <c r="P9" s="13">
        <f t="shared" ref="P9:P11" si="1">M9*N9</f>
        <v>100</v>
      </c>
      <c r="Q9" s="16">
        <f t="shared" ref="Q9:Q11" si="2">L9/(M9*N9*O9)</f>
        <v>2.3559999999999999</v>
      </c>
      <c r="R9" s="27">
        <f>R8</f>
        <v>2.3519999999999999</v>
      </c>
      <c r="S9" s="17">
        <v>302</v>
      </c>
      <c r="T9" s="18">
        <f t="shared" ref="T9:T11" si="3">((S9*10)/P9)*0.95</f>
        <v>28.689999999999998</v>
      </c>
      <c r="U9" s="28">
        <f t="shared" ref="U9:U10" si="4">(SUM(T9:T10)/2)</f>
        <v>37.572499999999998</v>
      </c>
      <c r="V9" s="28">
        <f>V8</f>
        <v>32.1</v>
      </c>
      <c r="W9" s="29">
        <f>W8</f>
        <v>91.30062305295948</v>
      </c>
    </row>
    <row r="10" spans="1:23">
      <c r="A10" s="7" t="s">
        <v>35</v>
      </c>
      <c r="B10" s="21" t="str">
        <f>B8</f>
        <v>Строймонолит</v>
      </c>
      <c r="C10" s="22">
        <f>C8</f>
        <v>0.38541666666666669</v>
      </c>
      <c r="D10" s="23">
        <f t="shared" ref="D10:E11" si="5">D9</f>
        <v>42096</v>
      </c>
      <c r="E10" s="23" t="str">
        <f t="shared" si="5"/>
        <v>В25</v>
      </c>
      <c r="F10" s="24" t="str">
        <f>F8</f>
        <v>Б07.1.02.1-15</v>
      </c>
      <c r="G10" s="25">
        <f>G8</f>
        <v>18</v>
      </c>
      <c r="H10" s="25">
        <f>H8</f>
        <v>19</v>
      </c>
      <c r="I10" s="26">
        <f>I8</f>
        <v>2.3380000000000001</v>
      </c>
      <c r="J10" s="10">
        <f>$D$8+$K$10</f>
        <v>42124</v>
      </c>
      <c r="K10" s="13">
        <v>28</v>
      </c>
      <c r="L10" s="14">
        <v>2346</v>
      </c>
      <c r="M10" s="15">
        <v>10</v>
      </c>
      <c r="N10" s="15">
        <v>10</v>
      </c>
      <c r="O10" s="15">
        <v>10</v>
      </c>
      <c r="P10" s="13">
        <f t="shared" si="1"/>
        <v>100</v>
      </c>
      <c r="Q10" s="16">
        <f t="shared" si="2"/>
        <v>2.3460000000000001</v>
      </c>
      <c r="R10" s="16">
        <f>AVERAGE(Q10:Q11)</f>
        <v>2.3490000000000002</v>
      </c>
      <c r="S10" s="17">
        <v>489</v>
      </c>
      <c r="T10" s="18">
        <f t="shared" si="3"/>
        <v>46.454999999999998</v>
      </c>
      <c r="U10" s="18">
        <f t="shared" si="4"/>
        <v>47.214999999999996</v>
      </c>
      <c r="V10" s="18">
        <f>V8</f>
        <v>32.1</v>
      </c>
      <c r="W10" s="19">
        <f>(U10*100)/V10</f>
        <v>147.08722741433021</v>
      </c>
    </row>
    <row r="11" spans="1:23">
      <c r="A11" s="20" t="str">
        <f>A10</f>
        <v>Галкин И.Б.</v>
      </c>
      <c r="B11" s="21" t="str">
        <f>B8</f>
        <v>Строймонолит</v>
      </c>
      <c r="C11" s="22">
        <f>C8</f>
        <v>0.38541666666666669</v>
      </c>
      <c r="D11" s="23">
        <f t="shared" si="5"/>
        <v>42096</v>
      </c>
      <c r="E11" s="23" t="str">
        <f t="shared" si="5"/>
        <v>В25</v>
      </c>
      <c r="F11" s="24" t="str">
        <f>F8</f>
        <v>Б07.1.02.1-15</v>
      </c>
      <c r="G11" s="25">
        <f>G8</f>
        <v>18</v>
      </c>
      <c r="H11" s="25">
        <f>H8</f>
        <v>19</v>
      </c>
      <c r="I11" s="26">
        <f>I8</f>
        <v>2.3380000000000001</v>
      </c>
      <c r="J11" s="23">
        <f>J10</f>
        <v>42124</v>
      </c>
      <c r="K11" s="13">
        <f>K10</f>
        <v>28</v>
      </c>
      <c r="L11" s="13">
        <v>2352</v>
      </c>
      <c r="M11" s="15">
        <v>10</v>
      </c>
      <c r="N11" s="15">
        <v>10</v>
      </c>
      <c r="O11" s="15">
        <v>10</v>
      </c>
      <c r="P11" s="13">
        <f t="shared" si="1"/>
        <v>100</v>
      </c>
      <c r="Q11" s="16">
        <f t="shared" si="2"/>
        <v>2.3519999999999999</v>
      </c>
      <c r="R11" s="27">
        <f>R10</f>
        <v>2.3490000000000002</v>
      </c>
      <c r="S11" s="30">
        <v>505</v>
      </c>
      <c r="T11" s="18">
        <f t="shared" si="3"/>
        <v>47.974999999999994</v>
      </c>
      <c r="U11" s="28">
        <f>(SUM(T11:T16)/2)</f>
        <v>100.64533498881367</v>
      </c>
      <c r="V11" s="28">
        <f>V10</f>
        <v>32.1</v>
      </c>
      <c r="W11" s="29">
        <f>W10</f>
        <v>147.08722741433021</v>
      </c>
    </row>
    <row r="12" spans="1:23">
      <c r="A12" s="7" t="str">
        <f>A8</f>
        <v>Сидоренко В.Г.</v>
      </c>
      <c r="B12" s="8" t="s">
        <v>31</v>
      </c>
      <c r="C12" s="9">
        <v>0.38541666666666669</v>
      </c>
      <c r="D12" s="10">
        <f>A1</f>
        <v>42096</v>
      </c>
      <c r="E12" s="11" t="s">
        <v>20</v>
      </c>
      <c r="F12" s="11" t="s">
        <v>28</v>
      </c>
      <c r="G12" s="12">
        <v>18</v>
      </c>
      <c r="H12" s="12">
        <v>19</v>
      </c>
      <c r="I12" s="13">
        <v>2.3380000000000001</v>
      </c>
      <c r="J12" s="10">
        <f>$D$8+$K$8</f>
        <v>42103</v>
      </c>
      <c r="K12" s="13">
        <v>7</v>
      </c>
      <c r="L12" s="14">
        <v>2348</v>
      </c>
      <c r="M12" s="15">
        <v>10</v>
      </c>
      <c r="N12" s="15">
        <v>10</v>
      </c>
      <c r="O12" s="15">
        <v>10</v>
      </c>
      <c r="P12" s="13">
        <f>M12*N12</f>
        <v>100</v>
      </c>
      <c r="Q12" s="16">
        <f>L12/(M12*N12*O12)</f>
        <v>2.3479999999999999</v>
      </c>
      <c r="R12" s="16">
        <f>AVERAGE(Q12:Q13)</f>
        <v>2.3519999999999999</v>
      </c>
      <c r="S12" s="17">
        <v>315</v>
      </c>
      <c r="T12" s="18">
        <f>((S12*10)/P12)*0.95</f>
        <v>29.924999999999997</v>
      </c>
      <c r="U12" s="18">
        <f>(SUM(T12:T13)/2)</f>
        <v>29.307499999999997</v>
      </c>
      <c r="V12" s="18">
        <v>12.6</v>
      </c>
      <c r="W12" s="19">
        <f>(U12*100)/V12</f>
        <v>232.59920634920633</v>
      </c>
    </row>
    <row r="13" spans="1:23">
      <c r="A13" s="20" t="str">
        <f t="shared" ref="A13:K13" si="6">A12</f>
        <v>Сидоренко В.Г.</v>
      </c>
      <c r="B13" s="21" t="str">
        <f t="shared" si="6"/>
        <v>Монолитконтракт</v>
      </c>
      <c r="C13" s="22">
        <f t="shared" si="6"/>
        <v>0.38541666666666669</v>
      </c>
      <c r="D13" s="23">
        <f t="shared" si="6"/>
        <v>42096</v>
      </c>
      <c r="E13" s="23" t="str">
        <f t="shared" si="6"/>
        <v>В15</v>
      </c>
      <c r="F13" s="24" t="str">
        <f t="shared" si="6"/>
        <v>Б07.1.02.1-15</v>
      </c>
      <c r="G13" s="25">
        <f t="shared" si="6"/>
        <v>18</v>
      </c>
      <c r="H13" s="25">
        <f t="shared" si="6"/>
        <v>19</v>
      </c>
      <c r="I13" s="26">
        <f t="shared" si="6"/>
        <v>2.3380000000000001</v>
      </c>
      <c r="J13" s="23">
        <f t="shared" si="6"/>
        <v>42103</v>
      </c>
      <c r="K13" s="13">
        <f t="shared" si="6"/>
        <v>7</v>
      </c>
      <c r="L13" s="14">
        <v>2356</v>
      </c>
      <c r="M13" s="15">
        <v>10</v>
      </c>
      <c r="N13" s="15">
        <v>10</v>
      </c>
      <c r="O13" s="15">
        <v>10</v>
      </c>
      <c r="P13" s="13">
        <f t="shared" ref="P13:P15" si="7">M13*N13</f>
        <v>100</v>
      </c>
      <c r="Q13" s="16">
        <f t="shared" ref="Q13:Q15" si="8">L13/(M13*N13*O13)</f>
        <v>2.3559999999999999</v>
      </c>
      <c r="R13" s="27">
        <f>R12</f>
        <v>2.3519999999999999</v>
      </c>
      <c r="S13" s="17">
        <v>302</v>
      </c>
      <c r="T13" s="18">
        <f t="shared" ref="T13:T15" si="9">((S13*10)/P13)*0.95</f>
        <v>28.689999999999998</v>
      </c>
      <c r="U13" s="28">
        <f t="shared" ref="U13:U14" si="10">(SUM(T13:T14)/2)</f>
        <v>37.572499999999998</v>
      </c>
      <c r="V13" s="28">
        <f>V12</f>
        <v>12.6</v>
      </c>
      <c r="W13" s="29">
        <f>W12</f>
        <v>232.59920634920633</v>
      </c>
    </row>
    <row r="14" spans="1:23">
      <c r="A14" s="7" t="str">
        <f>A10</f>
        <v>Галкин И.Б.</v>
      </c>
      <c r="B14" s="21" t="str">
        <f>B12</f>
        <v>Монолитконтракт</v>
      </c>
      <c r="C14" s="22">
        <f>C12</f>
        <v>0.38541666666666669</v>
      </c>
      <c r="D14" s="23">
        <f t="shared" ref="D14:E15" si="11">D13</f>
        <v>42096</v>
      </c>
      <c r="E14" s="23" t="str">
        <f t="shared" si="11"/>
        <v>В15</v>
      </c>
      <c r="F14" s="24" t="str">
        <f>F12</f>
        <v>Б07.1.02.1-15</v>
      </c>
      <c r="G14" s="25">
        <f>G12</f>
        <v>18</v>
      </c>
      <c r="H14" s="25">
        <f>H12</f>
        <v>19</v>
      </c>
      <c r="I14" s="26">
        <f>I12</f>
        <v>2.3380000000000001</v>
      </c>
      <c r="J14" s="10">
        <f>$D$8+$K$10</f>
        <v>42124</v>
      </c>
      <c r="K14" s="13">
        <v>28</v>
      </c>
      <c r="L14" s="14">
        <v>2346</v>
      </c>
      <c r="M14" s="15">
        <v>10</v>
      </c>
      <c r="N14" s="15">
        <v>10</v>
      </c>
      <c r="O14" s="15">
        <v>10</v>
      </c>
      <c r="P14" s="13">
        <f t="shared" si="7"/>
        <v>100</v>
      </c>
      <c r="Q14" s="16">
        <f t="shared" si="8"/>
        <v>2.3460000000000001</v>
      </c>
      <c r="R14" s="16">
        <f>AVERAGE(Q14:Q15)</f>
        <v>2.3490000000000002</v>
      </c>
      <c r="S14" s="17">
        <v>489</v>
      </c>
      <c r="T14" s="18">
        <f t="shared" si="9"/>
        <v>46.454999999999998</v>
      </c>
      <c r="U14" s="18">
        <f t="shared" si="10"/>
        <v>47.214999999999996</v>
      </c>
      <c r="V14" s="18">
        <f>V12</f>
        <v>12.6</v>
      </c>
      <c r="W14" s="19">
        <f>(U14*100)/V14</f>
        <v>374.72222222222223</v>
      </c>
    </row>
    <row r="15" spans="1:23">
      <c r="A15" s="20" t="str">
        <f>A14</f>
        <v>Галкин И.Б.</v>
      </c>
      <c r="B15" s="21" t="str">
        <f>B12</f>
        <v>Монолитконтракт</v>
      </c>
      <c r="C15" s="22">
        <f>C12</f>
        <v>0.38541666666666669</v>
      </c>
      <c r="D15" s="23">
        <f t="shared" si="11"/>
        <v>42096</v>
      </c>
      <c r="E15" s="23" t="str">
        <f t="shared" si="11"/>
        <v>В15</v>
      </c>
      <c r="F15" s="24" t="str">
        <f>F12</f>
        <v>Б07.1.02.1-15</v>
      </c>
      <c r="G15" s="25">
        <f>G12</f>
        <v>18</v>
      </c>
      <c r="H15" s="25">
        <f>H12</f>
        <v>19</v>
      </c>
      <c r="I15" s="26">
        <f>I12</f>
        <v>2.3380000000000001</v>
      </c>
      <c r="J15" s="23">
        <f>J14</f>
        <v>42124</v>
      </c>
      <c r="K15" s="13">
        <f>K14</f>
        <v>28</v>
      </c>
      <c r="L15" s="13">
        <v>2352</v>
      </c>
      <c r="M15" s="15">
        <v>10</v>
      </c>
      <c r="N15" s="15">
        <v>10</v>
      </c>
      <c r="O15" s="15">
        <v>10</v>
      </c>
      <c r="P15" s="13">
        <f t="shared" si="7"/>
        <v>100</v>
      </c>
      <c r="Q15" s="16">
        <f t="shared" si="8"/>
        <v>2.3519999999999999</v>
      </c>
      <c r="R15" s="27">
        <f>R14</f>
        <v>2.3490000000000002</v>
      </c>
      <c r="S15" s="30">
        <v>505</v>
      </c>
      <c r="T15" s="18">
        <f t="shared" si="9"/>
        <v>47.974999999999994</v>
      </c>
      <c r="U15" s="28">
        <f>(SUM(T15:T20)/2)</f>
        <v>24.695949245789873</v>
      </c>
      <c r="V15" s="28">
        <f>V14</f>
        <v>12.6</v>
      </c>
      <c r="W15" s="29">
        <f>W14</f>
        <v>374.72222222222223</v>
      </c>
    </row>
    <row r="16" spans="1:23">
      <c r="A16" s="13" t="str">
        <f>A8</f>
        <v>Сидоренко В.Г.</v>
      </c>
      <c r="B16" s="8" t="s">
        <v>29</v>
      </c>
      <c r="C16" s="9">
        <v>0.44791666666666669</v>
      </c>
      <c r="D16" s="10">
        <f>A1</f>
        <v>42096</v>
      </c>
      <c r="E16" s="10" t="s">
        <v>22</v>
      </c>
      <c r="F16" s="11" t="s">
        <v>30</v>
      </c>
      <c r="G16" s="12">
        <v>12</v>
      </c>
      <c r="H16" s="12">
        <v>9</v>
      </c>
      <c r="I16" s="13">
        <v>745</v>
      </c>
      <c r="J16" s="10">
        <f>$D$8+$K$8</f>
        <v>42103</v>
      </c>
      <c r="K16" s="13">
        <v>7</v>
      </c>
      <c r="L16" s="14">
        <v>648</v>
      </c>
      <c r="M16" s="18">
        <v>7.07</v>
      </c>
      <c r="N16" s="18">
        <v>7.07</v>
      </c>
      <c r="O16" s="18">
        <v>7.07</v>
      </c>
      <c r="P16" s="13">
        <f>M16*N16</f>
        <v>49.984900000000003</v>
      </c>
      <c r="Q16" s="16">
        <f>L16/(M16*N16*O16)</f>
        <v>1.8336513581840044</v>
      </c>
      <c r="R16" s="16">
        <f>AVERAGE(Q16:Q17)</f>
        <v>1.9680625302731096</v>
      </c>
      <c r="S16" s="17">
        <v>115</v>
      </c>
      <c r="T16" s="18">
        <f>S16/((P16*100)*0.085)</f>
        <v>0.27066997762736106</v>
      </c>
      <c r="U16" s="18">
        <f>SUM(T16:T18)/3</f>
        <v>0.29734470006020242</v>
      </c>
      <c r="V16" s="18">
        <v>6.4</v>
      </c>
      <c r="W16" s="19">
        <f>(U16*100)/V16</f>
        <v>4.6460109384406625</v>
      </c>
    </row>
    <row r="17" spans="1:23">
      <c r="A17" s="26" t="str">
        <f t="shared" ref="A17:K17" si="12">A16</f>
        <v>Сидоренко В.Г.</v>
      </c>
      <c r="B17" s="21" t="str">
        <f t="shared" si="12"/>
        <v>Интерком</v>
      </c>
      <c r="C17" s="22">
        <f t="shared" si="12"/>
        <v>0.44791666666666669</v>
      </c>
      <c r="D17" s="23">
        <f t="shared" si="12"/>
        <v>42096</v>
      </c>
      <c r="E17" s="23" t="str">
        <f t="shared" si="12"/>
        <v>М75</v>
      </c>
      <c r="F17" s="11" t="str">
        <f t="shared" si="12"/>
        <v>Р75.02.86.-25</v>
      </c>
      <c r="G17" s="12">
        <f t="shared" si="12"/>
        <v>12</v>
      </c>
      <c r="H17" s="12">
        <f t="shared" si="12"/>
        <v>9</v>
      </c>
      <c r="I17" s="26">
        <f t="shared" si="12"/>
        <v>745</v>
      </c>
      <c r="J17" s="23">
        <f t="shared" si="12"/>
        <v>42103</v>
      </c>
      <c r="K17" s="26">
        <f t="shared" si="12"/>
        <v>7</v>
      </c>
      <c r="L17" s="14">
        <v>743</v>
      </c>
      <c r="M17" s="18">
        <v>7.07</v>
      </c>
      <c r="N17" s="18">
        <v>7.07</v>
      </c>
      <c r="O17" s="18">
        <v>7.07</v>
      </c>
      <c r="P17" s="13">
        <f>M17*N17</f>
        <v>49.984900000000003</v>
      </c>
      <c r="Q17" s="16">
        <f t="shared" ref="Q17:Q21" si="13">L17/(M17*N17*O17)</f>
        <v>2.1024737023622149</v>
      </c>
      <c r="R17" s="27">
        <f>R16</f>
        <v>1.9680625302731096</v>
      </c>
      <c r="S17" s="17">
        <v>126</v>
      </c>
      <c r="T17" s="18">
        <f t="shared" ref="T17:T21" si="14">S17/((P17*100)*0.085)</f>
        <v>0.29656014940041298</v>
      </c>
      <c r="U17" s="28">
        <f>U16</f>
        <v>0.29734470006020242</v>
      </c>
      <c r="V17" s="28">
        <f>V16</f>
        <v>6.4</v>
      </c>
      <c r="W17" s="29">
        <f>W16</f>
        <v>4.6460109384406625</v>
      </c>
    </row>
    <row r="18" spans="1:23">
      <c r="A18" s="26" t="str">
        <f>A16</f>
        <v>Сидоренко В.Г.</v>
      </c>
      <c r="B18" s="21" t="str">
        <f>B16</f>
        <v>Интерком</v>
      </c>
      <c r="C18" s="22">
        <f>C16</f>
        <v>0.44791666666666669</v>
      </c>
      <c r="D18" s="23">
        <f t="shared" ref="D18:E21" si="15">D17</f>
        <v>42096</v>
      </c>
      <c r="E18" s="23" t="str">
        <f t="shared" si="15"/>
        <v>М75</v>
      </c>
      <c r="F18" s="11" t="str">
        <f t="shared" ref="F18:K18" si="16">F16</f>
        <v>Р75.02.86.-25</v>
      </c>
      <c r="G18" s="12">
        <f t="shared" si="16"/>
        <v>12</v>
      </c>
      <c r="H18" s="12">
        <f t="shared" si="16"/>
        <v>9</v>
      </c>
      <c r="I18" s="26">
        <f t="shared" si="16"/>
        <v>745</v>
      </c>
      <c r="J18" s="23">
        <f t="shared" si="16"/>
        <v>42103</v>
      </c>
      <c r="K18" s="26">
        <f t="shared" si="16"/>
        <v>7</v>
      </c>
      <c r="L18" s="14">
        <v>715</v>
      </c>
      <c r="M18" s="18">
        <v>7.07</v>
      </c>
      <c r="N18" s="18">
        <v>7.07</v>
      </c>
      <c r="O18" s="18">
        <v>7.07</v>
      </c>
      <c r="P18" s="13">
        <f t="shared" ref="P18:P21" si="17">M18*N18</f>
        <v>49.984900000000003</v>
      </c>
      <c r="Q18" s="16">
        <f t="shared" si="13"/>
        <v>2.0232418535517951</v>
      </c>
      <c r="R18" s="27">
        <f>R16</f>
        <v>1.9680625302731096</v>
      </c>
      <c r="S18" s="17">
        <v>138</v>
      </c>
      <c r="T18" s="18">
        <f t="shared" si="14"/>
        <v>0.32480397315283327</v>
      </c>
      <c r="U18" s="28">
        <f>U16</f>
        <v>0.29734470006020242</v>
      </c>
      <c r="V18" s="28">
        <f>V16</f>
        <v>6.4</v>
      </c>
      <c r="W18" s="29">
        <f>W16</f>
        <v>4.6460109384406625</v>
      </c>
    </row>
    <row r="19" spans="1:23">
      <c r="A19" s="13" t="str">
        <f>A10</f>
        <v>Галкин И.Б.</v>
      </c>
      <c r="B19" s="21" t="str">
        <f>B16</f>
        <v>Интерком</v>
      </c>
      <c r="C19" s="22">
        <f>C16</f>
        <v>0.44791666666666669</v>
      </c>
      <c r="D19" s="23">
        <f t="shared" si="15"/>
        <v>42096</v>
      </c>
      <c r="E19" s="23" t="str">
        <f t="shared" si="15"/>
        <v>М75</v>
      </c>
      <c r="F19" s="11" t="str">
        <f>F16</f>
        <v>Р75.02.86.-25</v>
      </c>
      <c r="G19" s="12">
        <f>G16</f>
        <v>12</v>
      </c>
      <c r="H19" s="12">
        <f>H16</f>
        <v>9</v>
      </c>
      <c r="I19" s="26">
        <f>I16</f>
        <v>745</v>
      </c>
      <c r="J19" s="10">
        <f>$D$8+$K$10</f>
        <v>42124</v>
      </c>
      <c r="K19" s="13">
        <v>28</v>
      </c>
      <c r="L19" s="14">
        <v>834</v>
      </c>
      <c r="M19" s="18">
        <v>7.07</v>
      </c>
      <c r="N19" s="18">
        <v>7.07</v>
      </c>
      <c r="O19" s="18">
        <v>7.07</v>
      </c>
      <c r="P19" s="13">
        <f t="shared" si="17"/>
        <v>49.984900000000003</v>
      </c>
      <c r="Q19" s="16">
        <f t="shared" si="13"/>
        <v>2.3599772109960799</v>
      </c>
      <c r="R19" s="16">
        <f>AVERAGE(Q20:Q21)</f>
        <v>1.9553288402857207</v>
      </c>
      <c r="S19" s="17">
        <v>116</v>
      </c>
      <c r="T19" s="18">
        <f t="shared" si="14"/>
        <v>0.27302362960672938</v>
      </c>
      <c r="U19" s="18">
        <f>SUM(T19:T21)/3</f>
        <v>0.26125536970988761</v>
      </c>
      <c r="V19" s="18">
        <f>V16</f>
        <v>6.4</v>
      </c>
      <c r="W19" s="19">
        <f>(U19*100)/V19</f>
        <v>4.0821151517169936</v>
      </c>
    </row>
    <row r="20" spans="1:23">
      <c r="A20" s="26" t="str">
        <f>A19</f>
        <v>Галкин И.Б.</v>
      </c>
      <c r="B20" s="21" t="str">
        <f>B16</f>
        <v>Интерком</v>
      </c>
      <c r="C20" s="22">
        <f>C16</f>
        <v>0.44791666666666669</v>
      </c>
      <c r="D20" s="23">
        <f t="shared" si="15"/>
        <v>42096</v>
      </c>
      <c r="E20" s="23" t="str">
        <f t="shared" si="15"/>
        <v>М75</v>
      </c>
      <c r="F20" s="11" t="str">
        <f>F16</f>
        <v>Р75.02.86.-25</v>
      </c>
      <c r="G20" s="12">
        <f>G16</f>
        <v>12</v>
      </c>
      <c r="H20" s="12">
        <f>H16</f>
        <v>9</v>
      </c>
      <c r="I20" s="26">
        <f>I16</f>
        <v>745</v>
      </c>
      <c r="J20" s="23">
        <f>J19</f>
        <v>42124</v>
      </c>
      <c r="K20" s="26">
        <f>K19</f>
        <v>28</v>
      </c>
      <c r="L20" s="13">
        <v>637</v>
      </c>
      <c r="M20" s="18">
        <v>7.07</v>
      </c>
      <c r="N20" s="18">
        <v>7.07</v>
      </c>
      <c r="O20" s="18">
        <v>7.07</v>
      </c>
      <c r="P20" s="13">
        <f t="shared" si="17"/>
        <v>49.984900000000003</v>
      </c>
      <c r="Q20" s="16">
        <f t="shared" si="13"/>
        <v>1.8025245604370537</v>
      </c>
      <c r="R20" s="27">
        <f>R19</f>
        <v>1.9553288402857207</v>
      </c>
      <c r="S20" s="30">
        <v>107</v>
      </c>
      <c r="T20" s="18">
        <f t="shared" si="14"/>
        <v>0.25184076179241421</v>
      </c>
      <c r="U20" s="28">
        <f>U19</f>
        <v>0.26125536970988761</v>
      </c>
      <c r="V20" s="28">
        <f>V19</f>
        <v>6.4</v>
      </c>
      <c r="W20" s="29">
        <f>W19</f>
        <v>4.0821151517169936</v>
      </c>
    </row>
    <row r="21" spans="1:23">
      <c r="A21" s="26" t="str">
        <f>A19</f>
        <v>Галкин И.Б.</v>
      </c>
      <c r="B21" s="21" t="str">
        <f>B16</f>
        <v>Интерком</v>
      </c>
      <c r="C21" s="22">
        <f>C16</f>
        <v>0.44791666666666669</v>
      </c>
      <c r="D21" s="23">
        <f t="shared" si="15"/>
        <v>42096</v>
      </c>
      <c r="E21" s="23" t="str">
        <f t="shared" si="15"/>
        <v>М75</v>
      </c>
      <c r="F21" s="11" t="str">
        <f>F16</f>
        <v>Р75.02.86.-25</v>
      </c>
      <c r="G21" s="12">
        <f>G16</f>
        <v>12</v>
      </c>
      <c r="H21" s="12">
        <f>H16</f>
        <v>9</v>
      </c>
      <c r="I21" s="26">
        <f>I16</f>
        <v>745</v>
      </c>
      <c r="J21" s="23">
        <f>J19</f>
        <v>42124</v>
      </c>
      <c r="K21" s="26">
        <f>K19</f>
        <v>28</v>
      </c>
      <c r="L21" s="13">
        <v>745</v>
      </c>
      <c r="M21" s="18">
        <v>7.07</v>
      </c>
      <c r="N21" s="18">
        <v>7.07</v>
      </c>
      <c r="O21" s="18">
        <v>7.07</v>
      </c>
      <c r="P21" s="13">
        <f t="shared" si="17"/>
        <v>49.984900000000003</v>
      </c>
      <c r="Q21" s="16">
        <f t="shared" si="13"/>
        <v>2.1081331201343878</v>
      </c>
      <c r="R21" s="27">
        <f>R19</f>
        <v>1.9553288402857207</v>
      </c>
      <c r="S21" s="30">
        <v>110</v>
      </c>
      <c r="T21" s="18">
        <f t="shared" si="14"/>
        <v>0.25890171773051929</v>
      </c>
      <c r="U21" s="28">
        <f>U19</f>
        <v>0.26125536970988761</v>
      </c>
      <c r="V21" s="28">
        <f>V19</f>
        <v>6.4</v>
      </c>
      <c r="W21" s="29">
        <f>W19</f>
        <v>4.0821151517169936</v>
      </c>
    </row>
    <row r="24" spans="1:23" ht="15" customHeight="1">
      <c r="G24" s="31"/>
      <c r="H24" s="31"/>
    </row>
    <row r="25" spans="1:23" ht="15" customHeight="1">
      <c r="G25" s="31"/>
      <c r="H25" s="31"/>
    </row>
    <row r="26" spans="1:23" ht="15" customHeight="1">
      <c r="G26" s="31"/>
      <c r="H26" s="31"/>
    </row>
    <row r="27" spans="1:23" ht="15" customHeight="1">
      <c r="G27" s="31"/>
      <c r="H27" s="31"/>
    </row>
    <row r="28" spans="1:23" ht="15" customHeight="1">
      <c r="G28" s="31"/>
      <c r="H28" s="31"/>
    </row>
    <row r="29" spans="1:23" ht="15" customHeight="1">
      <c r="G29" s="31"/>
      <c r="H29" s="31"/>
    </row>
    <row r="30" spans="1:23" ht="12.75" customHeight="1">
      <c r="G30" s="31"/>
      <c r="H30" s="31"/>
    </row>
    <row r="31" spans="1:23" ht="13.5" customHeight="1">
      <c r="G31" s="31"/>
      <c r="H31" s="31"/>
    </row>
    <row r="32" spans="1:23" ht="15" customHeight="1">
      <c r="G32" s="31"/>
      <c r="H32" s="31"/>
    </row>
    <row r="33" spans="7:8" ht="15" customHeight="1">
      <c r="G33" s="31"/>
      <c r="H33" s="31"/>
    </row>
    <row r="34" spans="7:8" ht="15" customHeight="1">
      <c r="G34" s="31"/>
      <c r="H34" s="31"/>
    </row>
    <row r="35" spans="7:8" ht="15" customHeight="1">
      <c r="G35" s="31"/>
      <c r="H35" s="31"/>
    </row>
    <row r="36" spans="7:8" ht="15" customHeight="1">
      <c r="G36" s="31"/>
      <c r="H36" s="31"/>
    </row>
    <row r="37" spans="7:8" ht="15" customHeight="1">
      <c r="G37" s="31"/>
      <c r="H37" s="31"/>
    </row>
    <row r="38" spans="7:8" ht="15" customHeight="1">
      <c r="G38" s="31"/>
      <c r="H38" s="31"/>
    </row>
    <row r="39" spans="7:8" ht="15" customHeight="1">
      <c r="G39" s="31"/>
      <c r="H39" s="31"/>
    </row>
    <row r="40" spans="7:8" ht="15" customHeight="1">
      <c r="G40" s="31"/>
      <c r="H40" s="31"/>
    </row>
    <row r="41" spans="7:8" ht="15" customHeight="1">
      <c r="G41" s="31"/>
      <c r="H41" s="31"/>
    </row>
    <row r="42" spans="7:8" ht="15" customHeight="1">
      <c r="G42" s="31"/>
      <c r="H42" s="31"/>
    </row>
    <row r="43" spans="7:8" ht="15" customHeight="1">
      <c r="G43" s="31"/>
      <c r="H43" s="31"/>
    </row>
    <row r="44" spans="7:8" ht="15" customHeight="1">
      <c r="G44" s="31"/>
      <c r="H44" s="31"/>
    </row>
  </sheetData>
  <mergeCells count="25">
    <mergeCell ref="M7:O7"/>
    <mergeCell ref="U2:U6"/>
    <mergeCell ref="V2:V6"/>
    <mergeCell ref="W2:W6"/>
    <mergeCell ref="M4:M6"/>
    <mergeCell ref="N4:N6"/>
    <mergeCell ref="O4:O6"/>
    <mergeCell ref="M2:O3"/>
    <mergeCell ref="P2:P6"/>
    <mergeCell ref="Q2:Q6"/>
    <mergeCell ref="R2:R6"/>
    <mergeCell ref="S2:S6"/>
    <mergeCell ref="T2:T6"/>
    <mergeCell ref="L2:L6"/>
    <mergeCell ref="A2:A6"/>
    <mergeCell ref="B2:B6"/>
    <mergeCell ref="C2:C6"/>
    <mergeCell ref="D2:D6"/>
    <mergeCell ref="E2:E6"/>
    <mergeCell ref="F2:F6"/>
    <mergeCell ref="G2:G6"/>
    <mergeCell ref="H2:H6"/>
    <mergeCell ref="I2:I6"/>
    <mergeCell ref="J2:J6"/>
    <mergeCell ref="K2:K6"/>
  </mergeCells>
  <pageMargins left="0.3" right="0.17" top="0.35" bottom="0.17" header="0.17" footer="0.24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4"/>
  <sheetViews>
    <sheetView tabSelected="1" topLeftCell="A7" zoomScale="80" zoomScaleNormal="80" workbookViewId="0">
      <selection activeCell="D7" sqref="D7:E35"/>
    </sheetView>
  </sheetViews>
  <sheetFormatPr defaultRowHeight="12.75"/>
  <cols>
    <col min="1" max="1" width="15.140625" style="2" customWidth="1"/>
    <col min="2" max="2" width="16.85546875" style="2" customWidth="1"/>
    <col min="3" max="3" width="6.5703125" style="2" customWidth="1"/>
    <col min="4" max="4" width="11.140625" style="2" customWidth="1"/>
    <col min="5" max="5" width="10" style="2" customWidth="1"/>
    <col min="6" max="6" width="17.42578125" style="2" bestFit="1" customWidth="1"/>
    <col min="7" max="7" width="5.85546875" style="2" customWidth="1"/>
    <col min="8" max="8" width="3.7109375" style="2" customWidth="1"/>
    <col min="9" max="9" width="8.140625" style="2" customWidth="1"/>
    <col min="10" max="10" width="12.28515625" style="3" bestFit="1" customWidth="1"/>
    <col min="11" max="11" width="7.140625" style="2" customWidth="1"/>
    <col min="12" max="12" width="9.28515625" style="2" bestFit="1" customWidth="1"/>
    <col min="13" max="15" width="6.5703125" style="2" customWidth="1"/>
    <col min="16" max="16" width="6" style="2" customWidth="1"/>
    <col min="17" max="17" width="10.42578125" style="2" bestFit="1" customWidth="1"/>
    <col min="18" max="19" width="9.28515625" style="2" bestFit="1" customWidth="1"/>
    <col min="20" max="20" width="11" style="2" customWidth="1"/>
    <col min="21" max="21" width="9.28515625" style="2" bestFit="1" customWidth="1"/>
    <col min="22" max="22" width="9.28515625" style="2" customWidth="1"/>
    <col min="23" max="23" width="9.28515625" style="2" bestFit="1" customWidth="1"/>
    <col min="24" max="16384" width="9.140625" style="2"/>
  </cols>
  <sheetData>
    <row r="1" spans="1:23" ht="15.75" customHeight="1">
      <c r="A1" s="1">
        <v>42095</v>
      </c>
    </row>
    <row r="2" spans="1:23" s="4" customFormat="1" ht="11.25" customHeight="1">
      <c r="A2" s="36" t="s">
        <v>0</v>
      </c>
      <c r="B2" s="36" t="s">
        <v>25</v>
      </c>
      <c r="C2" s="36" t="s">
        <v>7</v>
      </c>
      <c r="D2" s="36" t="s">
        <v>1</v>
      </c>
      <c r="E2" s="36" t="s">
        <v>23</v>
      </c>
      <c r="F2" s="36" t="s">
        <v>24</v>
      </c>
      <c r="G2" s="38" t="s">
        <v>8</v>
      </c>
      <c r="H2" s="36" t="s">
        <v>2</v>
      </c>
      <c r="I2" s="38" t="s">
        <v>9</v>
      </c>
      <c r="J2" s="36" t="s">
        <v>3</v>
      </c>
      <c r="K2" s="36" t="s">
        <v>10</v>
      </c>
      <c r="L2" s="36" t="s">
        <v>4</v>
      </c>
      <c r="M2" s="36" t="s">
        <v>11</v>
      </c>
      <c r="N2" s="36"/>
      <c r="O2" s="36"/>
      <c r="P2" s="38" t="s">
        <v>18</v>
      </c>
      <c r="Q2" s="38" t="s">
        <v>17</v>
      </c>
      <c r="R2" s="39" t="s">
        <v>16</v>
      </c>
      <c r="S2" s="38" t="s">
        <v>5</v>
      </c>
      <c r="T2" s="39" t="s">
        <v>15</v>
      </c>
      <c r="U2" s="39" t="s">
        <v>19</v>
      </c>
      <c r="V2" s="39" t="s">
        <v>26</v>
      </c>
      <c r="W2" s="37" t="s">
        <v>6</v>
      </c>
    </row>
    <row r="3" spans="1:23" s="4" customFormat="1" ht="15" customHeight="1">
      <c r="A3" s="36"/>
      <c r="B3" s="36"/>
      <c r="C3" s="36"/>
      <c r="D3" s="36"/>
      <c r="E3" s="36"/>
      <c r="F3" s="36"/>
      <c r="G3" s="38"/>
      <c r="H3" s="36"/>
      <c r="I3" s="38"/>
      <c r="J3" s="36"/>
      <c r="K3" s="36"/>
      <c r="L3" s="36"/>
      <c r="M3" s="36"/>
      <c r="N3" s="36"/>
      <c r="O3" s="36"/>
      <c r="P3" s="38"/>
      <c r="Q3" s="38"/>
      <c r="R3" s="39"/>
      <c r="S3" s="38"/>
      <c r="T3" s="39"/>
      <c r="U3" s="39"/>
      <c r="V3" s="39"/>
      <c r="W3" s="37"/>
    </row>
    <row r="4" spans="1:23" s="4" customFormat="1" ht="15" customHeight="1">
      <c r="A4" s="36"/>
      <c r="B4" s="36"/>
      <c r="C4" s="36"/>
      <c r="D4" s="36"/>
      <c r="E4" s="36"/>
      <c r="F4" s="36"/>
      <c r="G4" s="38"/>
      <c r="H4" s="36"/>
      <c r="I4" s="38"/>
      <c r="J4" s="36"/>
      <c r="K4" s="36"/>
      <c r="L4" s="36"/>
      <c r="M4" s="36" t="s">
        <v>12</v>
      </c>
      <c r="N4" s="36" t="s">
        <v>13</v>
      </c>
      <c r="O4" s="36" t="s">
        <v>14</v>
      </c>
      <c r="P4" s="38"/>
      <c r="Q4" s="38"/>
      <c r="R4" s="39"/>
      <c r="S4" s="38"/>
      <c r="T4" s="39"/>
      <c r="U4" s="39"/>
      <c r="V4" s="39"/>
      <c r="W4" s="37"/>
    </row>
    <row r="5" spans="1:23" s="4" customFormat="1" ht="15" customHeight="1">
      <c r="A5" s="36"/>
      <c r="B5" s="36"/>
      <c r="C5" s="36"/>
      <c r="D5" s="36"/>
      <c r="E5" s="36"/>
      <c r="F5" s="36"/>
      <c r="G5" s="38"/>
      <c r="H5" s="36"/>
      <c r="I5" s="38"/>
      <c r="J5" s="36"/>
      <c r="K5" s="36"/>
      <c r="L5" s="36"/>
      <c r="M5" s="36"/>
      <c r="N5" s="36"/>
      <c r="O5" s="36"/>
      <c r="P5" s="38"/>
      <c r="Q5" s="38"/>
      <c r="R5" s="39"/>
      <c r="S5" s="38"/>
      <c r="T5" s="39"/>
      <c r="U5" s="39"/>
      <c r="V5" s="39"/>
      <c r="W5" s="37"/>
    </row>
    <row r="6" spans="1:23" s="4" customFormat="1" ht="11.25">
      <c r="A6" s="36"/>
      <c r="B6" s="36"/>
      <c r="C6" s="36"/>
      <c r="D6" s="36"/>
      <c r="E6" s="36"/>
      <c r="F6" s="36"/>
      <c r="G6" s="38"/>
      <c r="H6" s="36"/>
      <c r="I6" s="38"/>
      <c r="J6" s="36"/>
      <c r="K6" s="36"/>
      <c r="L6" s="36"/>
      <c r="M6" s="36"/>
      <c r="N6" s="36"/>
      <c r="O6" s="36"/>
      <c r="P6" s="38"/>
      <c r="Q6" s="38"/>
      <c r="R6" s="39"/>
      <c r="S6" s="38"/>
      <c r="T6" s="39"/>
      <c r="U6" s="39"/>
      <c r="V6" s="39"/>
      <c r="W6" s="37"/>
    </row>
    <row r="7" spans="1:23" s="4" customFormat="1" ht="11.25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  <c r="I7" s="35">
        <v>9</v>
      </c>
      <c r="J7" s="35">
        <v>10</v>
      </c>
      <c r="K7" s="35">
        <v>11</v>
      </c>
      <c r="L7" s="35">
        <v>12</v>
      </c>
      <c r="M7" s="36">
        <v>13</v>
      </c>
      <c r="N7" s="36"/>
      <c r="O7" s="36"/>
      <c r="P7" s="35">
        <v>14</v>
      </c>
      <c r="Q7" s="35">
        <v>15</v>
      </c>
      <c r="R7" s="6">
        <v>16</v>
      </c>
      <c r="S7" s="35">
        <v>17</v>
      </c>
      <c r="T7" s="6">
        <v>18</v>
      </c>
      <c r="U7" s="6">
        <v>19</v>
      </c>
      <c r="V7" s="6">
        <v>20</v>
      </c>
      <c r="W7" s="35">
        <v>21</v>
      </c>
    </row>
    <row r="8" spans="1:23">
      <c r="A8" s="7" t="s">
        <v>32</v>
      </c>
      <c r="B8" s="8" t="s">
        <v>27</v>
      </c>
      <c r="C8" s="9">
        <v>0.38541666666666669</v>
      </c>
      <c r="D8" s="10">
        <f>A1</f>
        <v>42095</v>
      </c>
      <c r="E8" s="33" t="s">
        <v>21</v>
      </c>
      <c r="F8" s="11" t="s">
        <v>28</v>
      </c>
      <c r="G8" s="12">
        <v>18</v>
      </c>
      <c r="H8" s="12">
        <v>19</v>
      </c>
      <c r="I8" s="13">
        <v>2.3380000000000001</v>
      </c>
      <c r="J8" s="10">
        <f>$D$8+$K$8</f>
        <v>42102</v>
      </c>
      <c r="K8" s="13">
        <v>7</v>
      </c>
      <c r="L8" s="14">
        <v>2348</v>
      </c>
      <c r="M8" s="15">
        <v>10</v>
      </c>
      <c r="N8" s="15">
        <v>10</v>
      </c>
      <c r="O8" s="15">
        <v>10</v>
      </c>
      <c r="P8" s="13">
        <f>M8*N8</f>
        <v>100</v>
      </c>
      <c r="Q8" s="16">
        <f>L8/(M8*N8*O8)</f>
        <v>2.3479999999999999</v>
      </c>
      <c r="R8" s="16">
        <f>AVERAGE(Q8:Q9)</f>
        <v>2.3519999999999999</v>
      </c>
      <c r="S8" s="17">
        <v>315</v>
      </c>
      <c r="T8" s="18">
        <f>((S8*10)/P8)*0.95</f>
        <v>29.924999999999997</v>
      </c>
      <c r="U8" s="18">
        <f>(SUM(T8:T9)/2)</f>
        <v>29.307499999999997</v>
      </c>
      <c r="V8" s="18">
        <v>32.1</v>
      </c>
      <c r="W8" s="19">
        <f>(U8*100)/V8</f>
        <v>91.30062305295948</v>
      </c>
    </row>
    <row r="9" spans="1:23">
      <c r="A9" s="20" t="str">
        <f t="shared" ref="A9:K11" si="0">A8</f>
        <v>Матвиенко О.А.</v>
      </c>
      <c r="B9" s="21" t="str">
        <f t="shared" si="0"/>
        <v>Строймонолит</v>
      </c>
      <c r="C9" s="22">
        <f t="shared" si="0"/>
        <v>0.38541666666666669</v>
      </c>
      <c r="D9" s="23">
        <f t="shared" si="0"/>
        <v>42095</v>
      </c>
      <c r="E9" s="23" t="str">
        <f t="shared" si="0"/>
        <v>В25</v>
      </c>
      <c r="F9" s="24" t="str">
        <f t="shared" si="0"/>
        <v>Б07.1.02.1-15</v>
      </c>
      <c r="G9" s="25">
        <f t="shared" si="0"/>
        <v>18</v>
      </c>
      <c r="H9" s="25">
        <f t="shared" si="0"/>
        <v>19</v>
      </c>
      <c r="I9" s="26">
        <f t="shared" si="0"/>
        <v>2.3380000000000001</v>
      </c>
      <c r="J9" s="23">
        <f t="shared" si="0"/>
        <v>42102</v>
      </c>
      <c r="K9" s="13">
        <f t="shared" si="0"/>
        <v>7</v>
      </c>
      <c r="L9" s="14">
        <v>2356</v>
      </c>
      <c r="M9" s="15">
        <v>10</v>
      </c>
      <c r="N9" s="15">
        <v>10</v>
      </c>
      <c r="O9" s="15">
        <v>10</v>
      </c>
      <c r="P9" s="13">
        <f t="shared" ref="P9:P11" si="1">M9*N9</f>
        <v>100</v>
      </c>
      <c r="Q9" s="16">
        <f t="shared" ref="Q9:Q11" si="2">L9/(M9*N9*O9)</f>
        <v>2.3559999999999999</v>
      </c>
      <c r="R9" s="27">
        <f>R8</f>
        <v>2.3519999999999999</v>
      </c>
      <c r="S9" s="17">
        <v>302</v>
      </c>
      <c r="T9" s="18">
        <f t="shared" ref="T9:T11" si="3">((S9*10)/P9)*0.95</f>
        <v>28.689999999999998</v>
      </c>
      <c r="U9" s="28">
        <f t="shared" ref="U9:U10" si="4">(SUM(T9:T10)/2)</f>
        <v>37.572499999999998</v>
      </c>
      <c r="V9" s="28">
        <f>V8</f>
        <v>32.1</v>
      </c>
      <c r="W9" s="29">
        <f>W8</f>
        <v>91.30062305295948</v>
      </c>
    </row>
    <row r="10" spans="1:23">
      <c r="A10" s="7" t="s">
        <v>33</v>
      </c>
      <c r="B10" s="21" t="str">
        <f>B8</f>
        <v>Строймонолит</v>
      </c>
      <c r="C10" s="22">
        <f>C8</f>
        <v>0.38541666666666669</v>
      </c>
      <c r="D10" s="23">
        <f t="shared" si="0"/>
        <v>42095</v>
      </c>
      <c r="E10" s="23" t="str">
        <f t="shared" si="0"/>
        <v>В25</v>
      </c>
      <c r="F10" s="24" t="str">
        <f>F8</f>
        <v>Б07.1.02.1-15</v>
      </c>
      <c r="G10" s="25">
        <f>G8</f>
        <v>18</v>
      </c>
      <c r="H10" s="25">
        <f>H8</f>
        <v>19</v>
      </c>
      <c r="I10" s="26">
        <f>I8</f>
        <v>2.3380000000000001</v>
      </c>
      <c r="J10" s="10">
        <f>$D$8+$K$10</f>
        <v>42123</v>
      </c>
      <c r="K10" s="13">
        <v>28</v>
      </c>
      <c r="L10" s="14">
        <v>2346</v>
      </c>
      <c r="M10" s="15">
        <v>10</v>
      </c>
      <c r="N10" s="15">
        <v>10</v>
      </c>
      <c r="O10" s="15">
        <v>10</v>
      </c>
      <c r="P10" s="13">
        <f t="shared" si="1"/>
        <v>100</v>
      </c>
      <c r="Q10" s="16">
        <f t="shared" si="2"/>
        <v>2.3460000000000001</v>
      </c>
      <c r="R10" s="16">
        <f>AVERAGE(Q10:Q11)</f>
        <v>2.3490000000000002</v>
      </c>
      <c r="S10" s="17">
        <v>489</v>
      </c>
      <c r="T10" s="18">
        <f t="shared" si="3"/>
        <v>46.454999999999998</v>
      </c>
      <c r="U10" s="18">
        <f t="shared" si="4"/>
        <v>47.214999999999996</v>
      </c>
      <c r="V10" s="18">
        <f>V8</f>
        <v>32.1</v>
      </c>
      <c r="W10" s="19">
        <f>(U10*100)/V10</f>
        <v>147.08722741433021</v>
      </c>
    </row>
    <row r="11" spans="1:23">
      <c r="A11" s="20" t="str">
        <f>A10</f>
        <v>Прохоров С.Г.</v>
      </c>
      <c r="B11" s="21" t="str">
        <f>B8</f>
        <v>Строймонолит</v>
      </c>
      <c r="C11" s="22">
        <f>C8</f>
        <v>0.38541666666666669</v>
      </c>
      <c r="D11" s="23">
        <f t="shared" si="0"/>
        <v>42095</v>
      </c>
      <c r="E11" s="23" t="str">
        <f t="shared" si="0"/>
        <v>В25</v>
      </c>
      <c r="F11" s="24" t="str">
        <f>F8</f>
        <v>Б07.1.02.1-15</v>
      </c>
      <c r="G11" s="25">
        <f>G8</f>
        <v>18</v>
      </c>
      <c r="H11" s="25">
        <f>H8</f>
        <v>19</v>
      </c>
      <c r="I11" s="26">
        <f>I8</f>
        <v>2.3380000000000001</v>
      </c>
      <c r="J11" s="23">
        <f>J10</f>
        <v>42123</v>
      </c>
      <c r="K11" s="13">
        <f>K10</f>
        <v>28</v>
      </c>
      <c r="L11" s="13">
        <v>2352</v>
      </c>
      <c r="M11" s="15">
        <v>10</v>
      </c>
      <c r="N11" s="15">
        <v>10</v>
      </c>
      <c r="O11" s="15">
        <v>10</v>
      </c>
      <c r="P11" s="13">
        <f t="shared" si="1"/>
        <v>100</v>
      </c>
      <c r="Q11" s="16">
        <f t="shared" si="2"/>
        <v>2.3519999999999999</v>
      </c>
      <c r="R11" s="27">
        <f>R10</f>
        <v>2.3490000000000002</v>
      </c>
      <c r="S11" s="30">
        <v>505</v>
      </c>
      <c r="T11" s="18">
        <f t="shared" si="3"/>
        <v>47.974999999999994</v>
      </c>
      <c r="U11" s="28">
        <f>(SUM(T11:T16)/2)</f>
        <v>100.64533498881367</v>
      </c>
      <c r="V11" s="28">
        <f>V10</f>
        <v>32.1</v>
      </c>
      <c r="W11" s="29">
        <f>W10</f>
        <v>147.08722741433021</v>
      </c>
    </row>
    <row r="12" spans="1:23">
      <c r="A12" s="7" t="str">
        <f>A8</f>
        <v>Матвиенко О.А.</v>
      </c>
      <c r="B12" s="8" t="s">
        <v>31</v>
      </c>
      <c r="C12" s="9">
        <v>0.38541666666666669</v>
      </c>
      <c r="D12" s="10">
        <f>A1</f>
        <v>42095</v>
      </c>
      <c r="E12" s="33" t="s">
        <v>20</v>
      </c>
      <c r="F12" s="11" t="s">
        <v>28</v>
      </c>
      <c r="G12" s="12">
        <v>18</v>
      </c>
      <c r="H12" s="12">
        <v>19</v>
      </c>
      <c r="I12" s="13">
        <v>2.3380000000000001</v>
      </c>
      <c r="J12" s="10">
        <f>$D$8+$K$8</f>
        <v>42102</v>
      </c>
      <c r="K12" s="13">
        <v>7</v>
      </c>
      <c r="L12" s="14">
        <v>2348</v>
      </c>
      <c r="M12" s="15">
        <v>10</v>
      </c>
      <c r="N12" s="15">
        <v>10</v>
      </c>
      <c r="O12" s="15">
        <v>10</v>
      </c>
      <c r="P12" s="13">
        <f>M12*N12</f>
        <v>100</v>
      </c>
      <c r="Q12" s="16">
        <f>L12/(M12*N12*O12)</f>
        <v>2.3479999999999999</v>
      </c>
      <c r="R12" s="16">
        <f>AVERAGE(Q12:Q13)</f>
        <v>2.3519999999999999</v>
      </c>
      <c r="S12" s="17">
        <v>315</v>
      </c>
      <c r="T12" s="18">
        <f>((S12*10)/P12)*0.95</f>
        <v>29.924999999999997</v>
      </c>
      <c r="U12" s="18">
        <f>(SUM(T12:T13)/2)</f>
        <v>29.307499999999997</v>
      </c>
      <c r="V12" s="18">
        <v>12.94</v>
      </c>
      <c r="W12" s="19">
        <f>(U12*100)/V12</f>
        <v>226.4876352395672</v>
      </c>
    </row>
    <row r="13" spans="1:23">
      <c r="A13" s="20" t="str">
        <f t="shared" ref="A13:K15" si="5">A12</f>
        <v>Матвиенко О.А.</v>
      </c>
      <c r="B13" s="21" t="str">
        <f t="shared" si="5"/>
        <v>Монолитконтракт</v>
      </c>
      <c r="C13" s="22">
        <f t="shared" si="5"/>
        <v>0.38541666666666669</v>
      </c>
      <c r="D13" s="23">
        <f t="shared" si="5"/>
        <v>42095</v>
      </c>
      <c r="E13" s="23" t="str">
        <f t="shared" si="5"/>
        <v>В15</v>
      </c>
      <c r="F13" s="24" t="str">
        <f t="shared" si="5"/>
        <v>Б07.1.02.1-15</v>
      </c>
      <c r="G13" s="25">
        <f t="shared" si="5"/>
        <v>18</v>
      </c>
      <c r="H13" s="25">
        <f t="shared" si="5"/>
        <v>19</v>
      </c>
      <c r="I13" s="26">
        <f t="shared" si="5"/>
        <v>2.3380000000000001</v>
      </c>
      <c r="J13" s="23">
        <f t="shared" si="5"/>
        <v>42102</v>
      </c>
      <c r="K13" s="13">
        <f t="shared" si="5"/>
        <v>7</v>
      </c>
      <c r="L13" s="14">
        <v>2356</v>
      </c>
      <c r="M13" s="15">
        <v>10</v>
      </c>
      <c r="N13" s="15">
        <v>10</v>
      </c>
      <c r="O13" s="15">
        <v>10</v>
      </c>
      <c r="P13" s="13">
        <f t="shared" ref="P13:P15" si="6">M13*N13</f>
        <v>100</v>
      </c>
      <c r="Q13" s="16">
        <f t="shared" ref="Q13:Q15" si="7">L13/(M13*N13*O13)</f>
        <v>2.3559999999999999</v>
      </c>
      <c r="R13" s="27">
        <f>R12</f>
        <v>2.3519999999999999</v>
      </c>
      <c r="S13" s="17">
        <v>302</v>
      </c>
      <c r="T13" s="18">
        <f t="shared" ref="T13:T15" si="8">((S13*10)/P13)*0.95</f>
        <v>28.689999999999998</v>
      </c>
      <c r="U13" s="28">
        <f t="shared" ref="U13:U14" si="9">(SUM(T13:T14)/2)</f>
        <v>37.572499999999998</v>
      </c>
      <c r="V13" s="28">
        <f>V12</f>
        <v>12.94</v>
      </c>
      <c r="W13" s="29">
        <f>W12</f>
        <v>226.4876352395672</v>
      </c>
    </row>
    <row r="14" spans="1:23">
      <c r="A14" s="7" t="str">
        <f>A10</f>
        <v>Прохоров С.Г.</v>
      </c>
      <c r="B14" s="21" t="str">
        <f>B12</f>
        <v>Монолитконтракт</v>
      </c>
      <c r="C14" s="22">
        <f>C12</f>
        <v>0.38541666666666669</v>
      </c>
      <c r="D14" s="23">
        <f t="shared" si="5"/>
        <v>42095</v>
      </c>
      <c r="E14" s="23" t="str">
        <f t="shared" si="5"/>
        <v>В15</v>
      </c>
      <c r="F14" s="24" t="str">
        <f>F12</f>
        <v>Б07.1.02.1-15</v>
      </c>
      <c r="G14" s="25">
        <f>G12</f>
        <v>18</v>
      </c>
      <c r="H14" s="25">
        <f>H12</f>
        <v>19</v>
      </c>
      <c r="I14" s="26">
        <f>I12</f>
        <v>2.3380000000000001</v>
      </c>
      <c r="J14" s="10">
        <f>$D$8+$K$10</f>
        <v>42123</v>
      </c>
      <c r="K14" s="13">
        <v>28</v>
      </c>
      <c r="L14" s="14">
        <v>2346</v>
      </c>
      <c r="M14" s="15">
        <v>10</v>
      </c>
      <c r="N14" s="15">
        <v>10</v>
      </c>
      <c r="O14" s="15">
        <v>10</v>
      </c>
      <c r="P14" s="13">
        <f t="shared" si="6"/>
        <v>100</v>
      </c>
      <c r="Q14" s="16">
        <f t="shared" si="7"/>
        <v>2.3460000000000001</v>
      </c>
      <c r="R14" s="16">
        <f>AVERAGE(Q14:Q15)</f>
        <v>2.3490000000000002</v>
      </c>
      <c r="S14" s="17">
        <v>489</v>
      </c>
      <c r="T14" s="18">
        <f t="shared" si="8"/>
        <v>46.454999999999998</v>
      </c>
      <c r="U14" s="18">
        <f t="shared" si="9"/>
        <v>47.214999999999996</v>
      </c>
      <c r="V14" s="18">
        <f>V12</f>
        <v>12.94</v>
      </c>
      <c r="W14" s="19">
        <f>(U14*100)/V14</f>
        <v>364.87635239567237</v>
      </c>
    </row>
    <row r="15" spans="1:23">
      <c r="A15" s="20" t="str">
        <f>A14</f>
        <v>Прохоров С.Г.</v>
      </c>
      <c r="B15" s="21" t="str">
        <f>B12</f>
        <v>Монолитконтракт</v>
      </c>
      <c r="C15" s="22">
        <f>C12</f>
        <v>0.38541666666666669</v>
      </c>
      <c r="D15" s="23">
        <f t="shared" si="5"/>
        <v>42095</v>
      </c>
      <c r="E15" s="23" t="str">
        <f t="shared" si="5"/>
        <v>В15</v>
      </c>
      <c r="F15" s="24" t="str">
        <f>F12</f>
        <v>Б07.1.02.1-15</v>
      </c>
      <c r="G15" s="25">
        <f>G12</f>
        <v>18</v>
      </c>
      <c r="H15" s="25">
        <f>H12</f>
        <v>19</v>
      </c>
      <c r="I15" s="26">
        <f>I12</f>
        <v>2.3380000000000001</v>
      </c>
      <c r="J15" s="23">
        <f>J14</f>
        <v>42123</v>
      </c>
      <c r="K15" s="13">
        <f>K14</f>
        <v>28</v>
      </c>
      <c r="L15" s="13">
        <v>2352</v>
      </c>
      <c r="M15" s="15">
        <v>10</v>
      </c>
      <c r="N15" s="15">
        <v>10</v>
      </c>
      <c r="O15" s="15">
        <v>10</v>
      </c>
      <c r="P15" s="13">
        <f t="shared" si="6"/>
        <v>100</v>
      </c>
      <c r="Q15" s="16">
        <f t="shared" si="7"/>
        <v>2.3519999999999999</v>
      </c>
      <c r="R15" s="27">
        <f>R14</f>
        <v>2.3490000000000002</v>
      </c>
      <c r="S15" s="30">
        <v>505</v>
      </c>
      <c r="T15" s="18">
        <f t="shared" si="8"/>
        <v>47.974999999999994</v>
      </c>
      <c r="U15" s="28">
        <f>(SUM(T15:T20)/2)</f>
        <v>24.695949245789873</v>
      </c>
      <c r="V15" s="28">
        <f>V14</f>
        <v>12.94</v>
      </c>
      <c r="W15" s="29">
        <f>W14</f>
        <v>364.87635239567237</v>
      </c>
    </row>
    <row r="16" spans="1:23">
      <c r="A16" s="13" t="str">
        <f>A8</f>
        <v>Матвиенко О.А.</v>
      </c>
      <c r="B16" s="8" t="s">
        <v>29</v>
      </c>
      <c r="C16" s="9">
        <v>0.44791666666666669</v>
      </c>
      <c r="D16" s="10">
        <f>A1</f>
        <v>42095</v>
      </c>
      <c r="E16" s="34" t="s">
        <v>22</v>
      </c>
      <c r="F16" s="11" t="s">
        <v>30</v>
      </c>
      <c r="G16" s="12">
        <v>12</v>
      </c>
      <c r="H16" s="12">
        <v>9</v>
      </c>
      <c r="I16" s="13">
        <v>745</v>
      </c>
      <c r="J16" s="10">
        <f>$D$8+$K$8</f>
        <v>42102</v>
      </c>
      <c r="K16" s="13">
        <v>7</v>
      </c>
      <c r="L16" s="14">
        <v>648</v>
      </c>
      <c r="M16" s="18">
        <v>7.07</v>
      </c>
      <c r="N16" s="18">
        <v>7.07</v>
      </c>
      <c r="O16" s="18">
        <v>7.07</v>
      </c>
      <c r="P16" s="13">
        <f>M16*N16</f>
        <v>49.984900000000003</v>
      </c>
      <c r="Q16" s="16">
        <f>L16/(M16*N16*O16)</f>
        <v>1.8336513581840044</v>
      </c>
      <c r="R16" s="16">
        <f>AVERAGE(Q16:Q17)</f>
        <v>1.9680625302731096</v>
      </c>
      <c r="S16" s="17">
        <v>115</v>
      </c>
      <c r="T16" s="18">
        <f>S16/((P16*100)*0.085)</f>
        <v>0.27066997762736106</v>
      </c>
      <c r="U16" s="18">
        <f>SUM(T16:T18)/3</f>
        <v>0.29734470006020242</v>
      </c>
      <c r="V16" s="18">
        <v>6.4</v>
      </c>
      <c r="W16" s="19">
        <f>(U16*100)/V16</f>
        <v>4.6460109384406625</v>
      </c>
    </row>
    <row r="17" spans="1:23">
      <c r="A17" s="26" t="str">
        <f t="shared" ref="A17:K21" si="10">A16</f>
        <v>Матвиенко О.А.</v>
      </c>
      <c r="B17" s="21" t="str">
        <f t="shared" si="10"/>
        <v>Интерком</v>
      </c>
      <c r="C17" s="22">
        <f t="shared" si="10"/>
        <v>0.44791666666666669</v>
      </c>
      <c r="D17" s="23">
        <f t="shared" si="10"/>
        <v>42095</v>
      </c>
      <c r="E17" s="23" t="str">
        <f t="shared" si="10"/>
        <v>М75</v>
      </c>
      <c r="F17" s="11" t="str">
        <f t="shared" si="10"/>
        <v>Р75.02.86.-25</v>
      </c>
      <c r="G17" s="12">
        <f t="shared" si="10"/>
        <v>12</v>
      </c>
      <c r="H17" s="12">
        <f t="shared" si="10"/>
        <v>9</v>
      </c>
      <c r="I17" s="26">
        <f t="shared" si="10"/>
        <v>745</v>
      </c>
      <c r="J17" s="23">
        <f t="shared" si="10"/>
        <v>42102</v>
      </c>
      <c r="K17" s="26">
        <f t="shared" si="10"/>
        <v>7</v>
      </c>
      <c r="L17" s="14">
        <v>743</v>
      </c>
      <c r="M17" s="18">
        <v>7.07</v>
      </c>
      <c r="N17" s="18">
        <v>7.07</v>
      </c>
      <c r="O17" s="18">
        <v>7.07</v>
      </c>
      <c r="P17" s="13">
        <f>M17*N17</f>
        <v>49.984900000000003</v>
      </c>
      <c r="Q17" s="16">
        <f t="shared" ref="Q17:Q21" si="11">L17/(M17*N17*O17)</f>
        <v>2.1024737023622149</v>
      </c>
      <c r="R17" s="27">
        <f>R16</f>
        <v>1.9680625302731096</v>
      </c>
      <c r="S17" s="17">
        <v>126</v>
      </c>
      <c r="T17" s="18">
        <f t="shared" ref="T17:T21" si="12">S17/((P17*100)*0.085)</f>
        <v>0.29656014940041298</v>
      </c>
      <c r="U17" s="28">
        <f>U16</f>
        <v>0.29734470006020242</v>
      </c>
      <c r="V17" s="28">
        <f>V16</f>
        <v>6.4</v>
      </c>
      <c r="W17" s="29">
        <f>W16</f>
        <v>4.6460109384406625</v>
      </c>
    </row>
    <row r="18" spans="1:23">
      <c r="A18" s="26" t="str">
        <f>A16</f>
        <v>Матвиенко О.А.</v>
      </c>
      <c r="B18" s="21" t="str">
        <f>B16</f>
        <v>Интерком</v>
      </c>
      <c r="C18" s="22">
        <f>C16</f>
        <v>0.44791666666666669</v>
      </c>
      <c r="D18" s="23">
        <f t="shared" si="10"/>
        <v>42095</v>
      </c>
      <c r="E18" s="23" t="str">
        <f t="shared" si="10"/>
        <v>М75</v>
      </c>
      <c r="F18" s="11" t="str">
        <f t="shared" ref="F18:K18" si="13">F16</f>
        <v>Р75.02.86.-25</v>
      </c>
      <c r="G18" s="12">
        <f t="shared" si="13"/>
        <v>12</v>
      </c>
      <c r="H18" s="12">
        <f t="shared" si="13"/>
        <v>9</v>
      </c>
      <c r="I18" s="26">
        <f t="shared" si="13"/>
        <v>745</v>
      </c>
      <c r="J18" s="23">
        <f t="shared" si="13"/>
        <v>42102</v>
      </c>
      <c r="K18" s="26">
        <f t="shared" si="13"/>
        <v>7</v>
      </c>
      <c r="L18" s="14">
        <v>715</v>
      </c>
      <c r="M18" s="18">
        <v>7.07</v>
      </c>
      <c r="N18" s="18">
        <v>7.07</v>
      </c>
      <c r="O18" s="18">
        <v>7.07</v>
      </c>
      <c r="P18" s="13">
        <f t="shared" ref="P18:P21" si="14">M18*N18</f>
        <v>49.984900000000003</v>
      </c>
      <c r="Q18" s="16">
        <f t="shared" si="11"/>
        <v>2.0232418535517951</v>
      </c>
      <c r="R18" s="27">
        <f>R16</f>
        <v>1.9680625302731096</v>
      </c>
      <c r="S18" s="17">
        <v>138</v>
      </c>
      <c r="T18" s="18">
        <f t="shared" si="12"/>
        <v>0.32480397315283327</v>
      </c>
      <c r="U18" s="28">
        <f>U16</f>
        <v>0.29734470006020242</v>
      </c>
      <c r="V18" s="28">
        <f>V16</f>
        <v>6.4</v>
      </c>
      <c r="W18" s="29">
        <f>W16</f>
        <v>4.6460109384406625</v>
      </c>
    </row>
    <row r="19" spans="1:23">
      <c r="A19" s="13" t="str">
        <f>A10</f>
        <v>Прохоров С.Г.</v>
      </c>
      <c r="B19" s="21" t="str">
        <f>B16</f>
        <v>Интерком</v>
      </c>
      <c r="C19" s="22">
        <f>C16</f>
        <v>0.44791666666666669</v>
      </c>
      <c r="D19" s="23">
        <f t="shared" si="10"/>
        <v>42095</v>
      </c>
      <c r="E19" s="23" t="str">
        <f t="shared" si="10"/>
        <v>М75</v>
      </c>
      <c r="F19" s="11" t="str">
        <f>F16</f>
        <v>Р75.02.86.-25</v>
      </c>
      <c r="G19" s="12">
        <f>G16</f>
        <v>12</v>
      </c>
      <c r="H19" s="12">
        <f>H16</f>
        <v>9</v>
      </c>
      <c r="I19" s="26">
        <f>I16</f>
        <v>745</v>
      </c>
      <c r="J19" s="10">
        <f>$D$8+$K$10</f>
        <v>42123</v>
      </c>
      <c r="K19" s="13">
        <v>28</v>
      </c>
      <c r="L19" s="14">
        <v>834</v>
      </c>
      <c r="M19" s="18">
        <v>7.07</v>
      </c>
      <c r="N19" s="18">
        <v>7.07</v>
      </c>
      <c r="O19" s="18">
        <v>7.07</v>
      </c>
      <c r="P19" s="13">
        <f t="shared" si="14"/>
        <v>49.984900000000003</v>
      </c>
      <c r="Q19" s="16">
        <f t="shared" si="11"/>
        <v>2.3599772109960799</v>
      </c>
      <c r="R19" s="16">
        <f>AVERAGE(Q20:Q21)</f>
        <v>1.9553288402857207</v>
      </c>
      <c r="S19" s="17">
        <v>116</v>
      </c>
      <c r="T19" s="18">
        <f t="shared" si="12"/>
        <v>0.27302362960672938</v>
      </c>
      <c r="U19" s="18">
        <f>SUM(T19:T21)/3</f>
        <v>0.26125536970988761</v>
      </c>
      <c r="V19" s="18">
        <f>V16</f>
        <v>6.4</v>
      </c>
      <c r="W19" s="19">
        <f>(U19*100)/V19</f>
        <v>4.0821151517169936</v>
      </c>
    </row>
    <row r="20" spans="1:23">
      <c r="A20" s="26" t="str">
        <f>A19</f>
        <v>Прохоров С.Г.</v>
      </c>
      <c r="B20" s="21" t="str">
        <f>B16</f>
        <v>Интерком</v>
      </c>
      <c r="C20" s="22">
        <f>C16</f>
        <v>0.44791666666666669</v>
      </c>
      <c r="D20" s="23">
        <f t="shared" si="10"/>
        <v>42095</v>
      </c>
      <c r="E20" s="23" t="str">
        <f t="shared" si="10"/>
        <v>М75</v>
      </c>
      <c r="F20" s="11" t="str">
        <f>F16</f>
        <v>Р75.02.86.-25</v>
      </c>
      <c r="G20" s="12">
        <f>G16</f>
        <v>12</v>
      </c>
      <c r="H20" s="12">
        <f>H16</f>
        <v>9</v>
      </c>
      <c r="I20" s="26">
        <f>I16</f>
        <v>745</v>
      </c>
      <c r="J20" s="23">
        <f>J19</f>
        <v>42123</v>
      </c>
      <c r="K20" s="26">
        <f>K19</f>
        <v>28</v>
      </c>
      <c r="L20" s="13">
        <v>637</v>
      </c>
      <c r="M20" s="18">
        <v>7.07</v>
      </c>
      <c r="N20" s="18">
        <v>7.07</v>
      </c>
      <c r="O20" s="18">
        <v>7.07</v>
      </c>
      <c r="P20" s="13">
        <f t="shared" si="14"/>
        <v>49.984900000000003</v>
      </c>
      <c r="Q20" s="16">
        <f t="shared" si="11"/>
        <v>1.8025245604370537</v>
      </c>
      <c r="R20" s="27">
        <f>R19</f>
        <v>1.9553288402857207</v>
      </c>
      <c r="S20" s="30">
        <v>107</v>
      </c>
      <c r="T20" s="18">
        <f t="shared" si="12"/>
        <v>0.25184076179241421</v>
      </c>
      <c r="U20" s="28">
        <f>U19</f>
        <v>0.26125536970988761</v>
      </c>
      <c r="V20" s="28">
        <f>V19</f>
        <v>6.4</v>
      </c>
      <c r="W20" s="29">
        <f>W19</f>
        <v>4.0821151517169936</v>
      </c>
    </row>
    <row r="21" spans="1:23">
      <c r="A21" s="26" t="str">
        <f>A19</f>
        <v>Прохоров С.Г.</v>
      </c>
      <c r="B21" s="21" t="str">
        <f>B16</f>
        <v>Интерком</v>
      </c>
      <c r="C21" s="22">
        <f>C16</f>
        <v>0.44791666666666669</v>
      </c>
      <c r="D21" s="23">
        <f t="shared" si="10"/>
        <v>42095</v>
      </c>
      <c r="E21" s="23" t="str">
        <f t="shared" si="10"/>
        <v>М75</v>
      </c>
      <c r="F21" s="11" t="str">
        <f>F16</f>
        <v>Р75.02.86.-25</v>
      </c>
      <c r="G21" s="12">
        <f>G16</f>
        <v>12</v>
      </c>
      <c r="H21" s="12">
        <f>H16</f>
        <v>9</v>
      </c>
      <c r="I21" s="26">
        <f>I16</f>
        <v>745</v>
      </c>
      <c r="J21" s="23">
        <f>J19</f>
        <v>42123</v>
      </c>
      <c r="K21" s="26">
        <f>K19</f>
        <v>28</v>
      </c>
      <c r="L21" s="13">
        <v>745</v>
      </c>
      <c r="M21" s="18">
        <v>7.07</v>
      </c>
      <c r="N21" s="18">
        <v>7.07</v>
      </c>
      <c r="O21" s="18">
        <v>7.07</v>
      </c>
      <c r="P21" s="13">
        <f t="shared" si="14"/>
        <v>49.984900000000003</v>
      </c>
      <c r="Q21" s="16">
        <f t="shared" si="11"/>
        <v>2.1081331201343878</v>
      </c>
      <c r="R21" s="27">
        <f>R19</f>
        <v>1.9553288402857207</v>
      </c>
      <c r="S21" s="30">
        <v>110</v>
      </c>
      <c r="T21" s="18">
        <f t="shared" si="12"/>
        <v>0.25890171773051929</v>
      </c>
      <c r="U21" s="28">
        <f>U19</f>
        <v>0.26125536970988761</v>
      </c>
      <c r="V21" s="28">
        <f>V19</f>
        <v>6.4</v>
      </c>
      <c r="W21" s="29">
        <f>W19</f>
        <v>4.0821151517169936</v>
      </c>
    </row>
    <row r="22" spans="1:23">
      <c r="A22" s="7" t="s">
        <v>34</v>
      </c>
      <c r="B22" s="8" t="s">
        <v>27</v>
      </c>
      <c r="C22" s="9">
        <v>0.38541666666666669</v>
      </c>
      <c r="D22" s="1">
        <v>42096</v>
      </c>
      <c r="E22" s="11" t="s">
        <v>21</v>
      </c>
      <c r="F22" s="11" t="s">
        <v>28</v>
      </c>
      <c r="G22" s="12">
        <v>18</v>
      </c>
      <c r="H22" s="12">
        <v>19</v>
      </c>
      <c r="I22" s="13">
        <v>2.3380000000000001</v>
      </c>
      <c r="J22" s="10">
        <f>$D$8+$K$8</f>
        <v>42102</v>
      </c>
      <c r="K22" s="13">
        <v>7</v>
      </c>
      <c r="L22" s="14">
        <v>2348</v>
      </c>
      <c r="M22" s="15">
        <v>10</v>
      </c>
      <c r="N22" s="15">
        <v>10</v>
      </c>
      <c r="O22" s="15">
        <v>10</v>
      </c>
      <c r="P22" s="13">
        <f>M22*N22</f>
        <v>100</v>
      </c>
      <c r="Q22" s="16">
        <f>L22/(M22*N22*O22)</f>
        <v>2.3479999999999999</v>
      </c>
      <c r="R22" s="16">
        <f>AVERAGE(Q22:Q23)</f>
        <v>2.3519999999999999</v>
      </c>
      <c r="S22" s="17">
        <v>315</v>
      </c>
      <c r="T22" s="18">
        <f>((S22*10)/P22)*0.95</f>
        <v>29.924999999999997</v>
      </c>
      <c r="U22" s="18">
        <f>(SUM(T22:T23)/2)</f>
        <v>29.307499999999997</v>
      </c>
      <c r="V22" s="18">
        <v>32.1</v>
      </c>
      <c r="W22" s="19">
        <f>(U22*100)/V22</f>
        <v>91.30062305295948</v>
      </c>
    </row>
    <row r="23" spans="1:23">
      <c r="A23" s="20" t="str">
        <f t="shared" ref="A23:K25" si="15">A22</f>
        <v>Сидоренко В.Г.</v>
      </c>
      <c r="B23" s="21" t="str">
        <f t="shared" si="15"/>
        <v>Строймонолит</v>
      </c>
      <c r="C23" s="22">
        <f t="shared" si="15"/>
        <v>0.38541666666666669</v>
      </c>
      <c r="D23" s="23">
        <f t="shared" si="15"/>
        <v>42096</v>
      </c>
      <c r="E23" s="23" t="str">
        <f t="shared" si="15"/>
        <v>В25</v>
      </c>
      <c r="F23" s="24" t="str">
        <f t="shared" si="15"/>
        <v>Б07.1.02.1-15</v>
      </c>
      <c r="G23" s="25">
        <f t="shared" si="15"/>
        <v>18</v>
      </c>
      <c r="H23" s="25">
        <f t="shared" si="15"/>
        <v>19</v>
      </c>
      <c r="I23" s="26">
        <f t="shared" si="15"/>
        <v>2.3380000000000001</v>
      </c>
      <c r="J23" s="23">
        <f t="shared" si="15"/>
        <v>42102</v>
      </c>
      <c r="K23" s="13">
        <f t="shared" si="15"/>
        <v>7</v>
      </c>
      <c r="L23" s="14">
        <v>2356</v>
      </c>
      <c r="M23" s="15">
        <v>10</v>
      </c>
      <c r="N23" s="15">
        <v>10</v>
      </c>
      <c r="O23" s="15">
        <v>10</v>
      </c>
      <c r="P23" s="13">
        <f t="shared" ref="P23:P25" si="16">M23*N23</f>
        <v>100</v>
      </c>
      <c r="Q23" s="16">
        <f t="shared" ref="Q23:Q25" si="17">L23/(M23*N23*O23)</f>
        <v>2.3559999999999999</v>
      </c>
      <c r="R23" s="27">
        <f>R22</f>
        <v>2.3519999999999999</v>
      </c>
      <c r="S23" s="17">
        <v>302</v>
      </c>
      <c r="T23" s="18">
        <f t="shared" ref="T23:T25" si="18">((S23*10)/P23)*0.95</f>
        <v>28.689999999999998</v>
      </c>
      <c r="U23" s="28">
        <f t="shared" ref="U23:U24" si="19">(SUM(T23:T24)/2)</f>
        <v>37.572499999999998</v>
      </c>
      <c r="V23" s="28">
        <f>V22</f>
        <v>32.1</v>
      </c>
      <c r="W23" s="29">
        <f>W22</f>
        <v>91.30062305295948</v>
      </c>
    </row>
    <row r="24" spans="1:23">
      <c r="A24" s="7" t="s">
        <v>35</v>
      </c>
      <c r="B24" s="21" t="str">
        <f>B22</f>
        <v>Строймонолит</v>
      </c>
      <c r="C24" s="22">
        <f>C22</f>
        <v>0.38541666666666669</v>
      </c>
      <c r="D24" s="23">
        <f t="shared" si="15"/>
        <v>42096</v>
      </c>
      <c r="E24" s="23" t="str">
        <f t="shared" si="15"/>
        <v>В25</v>
      </c>
      <c r="F24" s="24" t="str">
        <f>F22</f>
        <v>Б07.1.02.1-15</v>
      </c>
      <c r="G24" s="25">
        <f>G22</f>
        <v>18</v>
      </c>
      <c r="H24" s="25">
        <f>H22</f>
        <v>19</v>
      </c>
      <c r="I24" s="26">
        <f>I22</f>
        <v>2.3380000000000001</v>
      </c>
      <c r="J24" s="10">
        <f>$D$8+$K$10</f>
        <v>42123</v>
      </c>
      <c r="K24" s="13">
        <v>28</v>
      </c>
      <c r="L24" s="14">
        <v>2346</v>
      </c>
      <c r="M24" s="15">
        <v>10</v>
      </c>
      <c r="N24" s="15">
        <v>10</v>
      </c>
      <c r="O24" s="15">
        <v>10</v>
      </c>
      <c r="P24" s="13">
        <f t="shared" si="16"/>
        <v>100</v>
      </c>
      <c r="Q24" s="16">
        <f t="shared" si="17"/>
        <v>2.3460000000000001</v>
      </c>
      <c r="R24" s="16">
        <f>AVERAGE(Q24:Q25)</f>
        <v>2.3490000000000002</v>
      </c>
      <c r="S24" s="17">
        <v>489</v>
      </c>
      <c r="T24" s="18">
        <f t="shared" si="18"/>
        <v>46.454999999999998</v>
      </c>
      <c r="U24" s="18">
        <f t="shared" si="19"/>
        <v>47.214999999999996</v>
      </c>
      <c r="V24" s="18">
        <f>V22</f>
        <v>32.1</v>
      </c>
      <c r="W24" s="19">
        <f>(U24*100)/V24</f>
        <v>147.08722741433021</v>
      </c>
    </row>
    <row r="25" spans="1:23">
      <c r="A25" s="20" t="str">
        <f>A24</f>
        <v>Галкин И.Б.</v>
      </c>
      <c r="B25" s="21" t="str">
        <f>B22</f>
        <v>Строймонолит</v>
      </c>
      <c r="C25" s="22">
        <f>C22</f>
        <v>0.38541666666666669</v>
      </c>
      <c r="D25" s="23">
        <f t="shared" si="15"/>
        <v>42096</v>
      </c>
      <c r="E25" s="23" t="str">
        <f t="shared" si="15"/>
        <v>В25</v>
      </c>
      <c r="F25" s="24" t="str">
        <f>F22</f>
        <v>Б07.1.02.1-15</v>
      </c>
      <c r="G25" s="25">
        <f>G22</f>
        <v>18</v>
      </c>
      <c r="H25" s="25">
        <f>H22</f>
        <v>19</v>
      </c>
      <c r="I25" s="26">
        <f>I22</f>
        <v>2.3380000000000001</v>
      </c>
      <c r="J25" s="23">
        <f>J24</f>
        <v>42123</v>
      </c>
      <c r="K25" s="13">
        <f>K24</f>
        <v>28</v>
      </c>
      <c r="L25" s="13">
        <v>2352</v>
      </c>
      <c r="M25" s="15">
        <v>10</v>
      </c>
      <c r="N25" s="15">
        <v>10</v>
      </c>
      <c r="O25" s="15">
        <v>10</v>
      </c>
      <c r="P25" s="13">
        <f t="shared" si="16"/>
        <v>100</v>
      </c>
      <c r="Q25" s="16">
        <f t="shared" si="17"/>
        <v>2.3519999999999999</v>
      </c>
      <c r="R25" s="27">
        <f>R24</f>
        <v>2.3490000000000002</v>
      </c>
      <c r="S25" s="30">
        <v>505</v>
      </c>
      <c r="T25" s="18">
        <f t="shared" si="18"/>
        <v>47.974999999999994</v>
      </c>
      <c r="U25" s="28">
        <f>(SUM(T25:T30)/2)</f>
        <v>100.64533498881367</v>
      </c>
      <c r="V25" s="28">
        <f>V24</f>
        <v>32.1</v>
      </c>
      <c r="W25" s="29">
        <f>W24</f>
        <v>147.08722741433021</v>
      </c>
    </row>
    <row r="26" spans="1:23">
      <c r="A26" s="7" t="str">
        <f>A22</f>
        <v>Сидоренко В.Г.</v>
      </c>
      <c r="B26" s="8" t="s">
        <v>31</v>
      </c>
      <c r="C26" s="9">
        <v>0.38541666666666669</v>
      </c>
      <c r="D26" s="1">
        <v>42096</v>
      </c>
      <c r="E26" s="11" t="s">
        <v>20</v>
      </c>
      <c r="F26" s="11" t="s">
        <v>28</v>
      </c>
      <c r="G26" s="12">
        <v>18</v>
      </c>
      <c r="H26" s="12">
        <v>19</v>
      </c>
      <c r="I26" s="13">
        <v>2.3380000000000001</v>
      </c>
      <c r="J26" s="10">
        <f>$D$8+$K$8</f>
        <v>42102</v>
      </c>
      <c r="K26" s="13">
        <v>7</v>
      </c>
      <c r="L26" s="14">
        <v>2348</v>
      </c>
      <c r="M26" s="15">
        <v>10</v>
      </c>
      <c r="N26" s="15">
        <v>10</v>
      </c>
      <c r="O26" s="15">
        <v>10</v>
      </c>
      <c r="P26" s="13">
        <f>M26*N26</f>
        <v>100</v>
      </c>
      <c r="Q26" s="16">
        <f>L26/(M26*N26*O26)</f>
        <v>2.3479999999999999</v>
      </c>
      <c r="R26" s="16">
        <f>AVERAGE(Q26:Q27)</f>
        <v>2.3519999999999999</v>
      </c>
      <c r="S26" s="17">
        <v>315</v>
      </c>
      <c r="T26" s="18">
        <f>((S26*10)/P26)*0.95</f>
        <v>29.924999999999997</v>
      </c>
      <c r="U26" s="18">
        <f>(SUM(T26:T27)/2)</f>
        <v>29.307499999999997</v>
      </c>
      <c r="V26" s="18">
        <v>12.6</v>
      </c>
      <c r="W26" s="19">
        <f>(U26*100)/V26</f>
        <v>232.59920634920633</v>
      </c>
    </row>
    <row r="27" spans="1:23">
      <c r="A27" s="20" t="str">
        <f t="shared" ref="A27:K29" si="20">A26</f>
        <v>Сидоренко В.Г.</v>
      </c>
      <c r="B27" s="21" t="str">
        <f t="shared" si="20"/>
        <v>Монолитконтракт</v>
      </c>
      <c r="C27" s="22">
        <f t="shared" si="20"/>
        <v>0.38541666666666669</v>
      </c>
      <c r="D27" s="23">
        <f t="shared" si="20"/>
        <v>42096</v>
      </c>
      <c r="E27" s="23" t="str">
        <f t="shared" si="20"/>
        <v>В15</v>
      </c>
      <c r="F27" s="24" t="str">
        <f t="shared" si="20"/>
        <v>Б07.1.02.1-15</v>
      </c>
      <c r="G27" s="25">
        <f t="shared" si="20"/>
        <v>18</v>
      </c>
      <c r="H27" s="25">
        <f t="shared" si="20"/>
        <v>19</v>
      </c>
      <c r="I27" s="26">
        <f t="shared" si="20"/>
        <v>2.3380000000000001</v>
      </c>
      <c r="J27" s="23">
        <f t="shared" si="20"/>
        <v>42102</v>
      </c>
      <c r="K27" s="13">
        <f t="shared" si="20"/>
        <v>7</v>
      </c>
      <c r="L27" s="14">
        <v>2356</v>
      </c>
      <c r="M27" s="15">
        <v>10</v>
      </c>
      <c r="N27" s="15">
        <v>10</v>
      </c>
      <c r="O27" s="15">
        <v>10</v>
      </c>
      <c r="P27" s="13">
        <f t="shared" ref="P27:P29" si="21">M27*N27</f>
        <v>100</v>
      </c>
      <c r="Q27" s="16">
        <f t="shared" ref="Q27:Q29" si="22">L27/(M27*N27*O27)</f>
        <v>2.3559999999999999</v>
      </c>
      <c r="R27" s="27">
        <f>R26</f>
        <v>2.3519999999999999</v>
      </c>
      <c r="S27" s="17">
        <v>302</v>
      </c>
      <c r="T27" s="18">
        <f t="shared" ref="T27:T29" si="23">((S27*10)/P27)*0.95</f>
        <v>28.689999999999998</v>
      </c>
      <c r="U27" s="28">
        <f t="shared" ref="U27:U28" si="24">(SUM(T27:T28)/2)</f>
        <v>37.572499999999998</v>
      </c>
      <c r="V27" s="28">
        <f>V26</f>
        <v>12.6</v>
      </c>
      <c r="W27" s="29">
        <f>W26</f>
        <v>232.59920634920633</v>
      </c>
    </row>
    <row r="28" spans="1:23">
      <c r="A28" s="7" t="str">
        <f>A24</f>
        <v>Галкин И.Б.</v>
      </c>
      <c r="B28" s="21" t="str">
        <f>B26</f>
        <v>Монолитконтракт</v>
      </c>
      <c r="C28" s="22">
        <f>C26</f>
        <v>0.38541666666666669</v>
      </c>
      <c r="D28" s="23">
        <f t="shared" si="20"/>
        <v>42096</v>
      </c>
      <c r="E28" s="23" t="str">
        <f t="shared" si="20"/>
        <v>В15</v>
      </c>
      <c r="F28" s="24" t="str">
        <f>F26</f>
        <v>Б07.1.02.1-15</v>
      </c>
      <c r="G28" s="25">
        <f>G26</f>
        <v>18</v>
      </c>
      <c r="H28" s="25">
        <f>H26</f>
        <v>19</v>
      </c>
      <c r="I28" s="26">
        <f>I26</f>
        <v>2.3380000000000001</v>
      </c>
      <c r="J28" s="10">
        <f>$D$8+$K$10</f>
        <v>42123</v>
      </c>
      <c r="K28" s="13">
        <v>28</v>
      </c>
      <c r="L28" s="14">
        <v>2346</v>
      </c>
      <c r="M28" s="15">
        <v>10</v>
      </c>
      <c r="N28" s="15">
        <v>10</v>
      </c>
      <c r="O28" s="15">
        <v>10</v>
      </c>
      <c r="P28" s="13">
        <f t="shared" si="21"/>
        <v>100</v>
      </c>
      <c r="Q28" s="16">
        <f t="shared" si="22"/>
        <v>2.3460000000000001</v>
      </c>
      <c r="R28" s="16">
        <f>AVERAGE(Q28:Q29)</f>
        <v>2.3490000000000002</v>
      </c>
      <c r="S28" s="17">
        <v>489</v>
      </c>
      <c r="T28" s="18">
        <f t="shared" si="23"/>
        <v>46.454999999999998</v>
      </c>
      <c r="U28" s="18">
        <f t="shared" si="24"/>
        <v>47.214999999999996</v>
      </c>
      <c r="V28" s="18">
        <f>V26</f>
        <v>12.6</v>
      </c>
      <c r="W28" s="19">
        <f>(U28*100)/V28</f>
        <v>374.72222222222223</v>
      </c>
    </row>
    <row r="29" spans="1:23">
      <c r="A29" s="20" t="str">
        <f>A28</f>
        <v>Галкин И.Б.</v>
      </c>
      <c r="B29" s="21" t="str">
        <f>B26</f>
        <v>Монолитконтракт</v>
      </c>
      <c r="C29" s="22">
        <f>C26</f>
        <v>0.38541666666666669</v>
      </c>
      <c r="D29" s="23">
        <f t="shared" si="20"/>
        <v>42096</v>
      </c>
      <c r="E29" s="23" t="str">
        <f t="shared" si="20"/>
        <v>В15</v>
      </c>
      <c r="F29" s="24" t="str">
        <f>F26</f>
        <v>Б07.1.02.1-15</v>
      </c>
      <c r="G29" s="25">
        <f>G26</f>
        <v>18</v>
      </c>
      <c r="H29" s="25">
        <f>H26</f>
        <v>19</v>
      </c>
      <c r="I29" s="26">
        <f>I26</f>
        <v>2.3380000000000001</v>
      </c>
      <c r="J29" s="23">
        <f>J28</f>
        <v>42123</v>
      </c>
      <c r="K29" s="13">
        <f>K28</f>
        <v>28</v>
      </c>
      <c r="L29" s="13">
        <v>2352</v>
      </c>
      <c r="M29" s="15">
        <v>10</v>
      </c>
      <c r="N29" s="15">
        <v>10</v>
      </c>
      <c r="O29" s="15">
        <v>10</v>
      </c>
      <c r="P29" s="13">
        <f t="shared" si="21"/>
        <v>100</v>
      </c>
      <c r="Q29" s="16">
        <f t="shared" si="22"/>
        <v>2.3519999999999999</v>
      </c>
      <c r="R29" s="27">
        <f>R28</f>
        <v>2.3490000000000002</v>
      </c>
      <c r="S29" s="30">
        <v>505</v>
      </c>
      <c r="T29" s="18">
        <f t="shared" si="23"/>
        <v>47.974999999999994</v>
      </c>
      <c r="U29" s="28">
        <f>(SUM(T29:T34)/2)</f>
        <v>24.695949245789873</v>
      </c>
      <c r="V29" s="28">
        <f>V28</f>
        <v>12.6</v>
      </c>
      <c r="W29" s="29">
        <f>W28</f>
        <v>374.72222222222223</v>
      </c>
    </row>
    <row r="30" spans="1:23">
      <c r="A30" s="13" t="str">
        <f>A22</f>
        <v>Сидоренко В.Г.</v>
      </c>
      <c r="B30" s="8" t="s">
        <v>29</v>
      </c>
      <c r="C30" s="9">
        <v>0.44791666666666669</v>
      </c>
      <c r="D30" s="1">
        <v>42096</v>
      </c>
      <c r="E30" s="10" t="s">
        <v>22</v>
      </c>
      <c r="F30" s="11" t="s">
        <v>30</v>
      </c>
      <c r="G30" s="12">
        <v>12</v>
      </c>
      <c r="H30" s="12">
        <v>9</v>
      </c>
      <c r="I30" s="13">
        <v>745</v>
      </c>
      <c r="J30" s="10">
        <f>$D$8+$K$8</f>
        <v>42102</v>
      </c>
      <c r="K30" s="13">
        <v>7</v>
      </c>
      <c r="L30" s="14">
        <v>648</v>
      </c>
      <c r="M30" s="18">
        <v>7.07</v>
      </c>
      <c r="N30" s="18">
        <v>7.07</v>
      </c>
      <c r="O30" s="18">
        <v>7.07</v>
      </c>
      <c r="P30" s="13">
        <f>M30*N30</f>
        <v>49.984900000000003</v>
      </c>
      <c r="Q30" s="16">
        <f>L30/(M30*N30*O30)</f>
        <v>1.8336513581840044</v>
      </c>
      <c r="R30" s="16">
        <f>AVERAGE(Q30:Q31)</f>
        <v>1.9680625302731096</v>
      </c>
      <c r="S30" s="17">
        <v>115</v>
      </c>
      <c r="T30" s="18">
        <f>S30/((P30*100)*0.085)</f>
        <v>0.27066997762736106</v>
      </c>
      <c r="U30" s="18">
        <f>SUM(T30:T32)/3</f>
        <v>0.29734470006020242</v>
      </c>
      <c r="V30" s="18">
        <v>6.4</v>
      </c>
      <c r="W30" s="19">
        <f>(U30*100)/V30</f>
        <v>4.6460109384406625</v>
      </c>
    </row>
    <row r="31" spans="1:23">
      <c r="A31" s="26" t="str">
        <f t="shared" ref="A31:K35" si="25">A30</f>
        <v>Сидоренко В.Г.</v>
      </c>
      <c r="B31" s="21" t="str">
        <f t="shared" si="25"/>
        <v>Интерком</v>
      </c>
      <c r="C31" s="22">
        <f t="shared" si="25"/>
        <v>0.44791666666666669</v>
      </c>
      <c r="D31" s="23">
        <f t="shared" si="25"/>
        <v>42096</v>
      </c>
      <c r="E31" s="23" t="str">
        <f t="shared" si="25"/>
        <v>М75</v>
      </c>
      <c r="F31" s="11" t="str">
        <f t="shared" si="25"/>
        <v>Р75.02.86.-25</v>
      </c>
      <c r="G31" s="12">
        <f t="shared" si="25"/>
        <v>12</v>
      </c>
      <c r="H31" s="12">
        <f t="shared" si="25"/>
        <v>9</v>
      </c>
      <c r="I31" s="26">
        <f t="shared" si="25"/>
        <v>745</v>
      </c>
      <c r="J31" s="23">
        <f t="shared" si="25"/>
        <v>42102</v>
      </c>
      <c r="K31" s="26">
        <f t="shared" si="25"/>
        <v>7</v>
      </c>
      <c r="L31" s="14">
        <v>743</v>
      </c>
      <c r="M31" s="18">
        <v>7.07</v>
      </c>
      <c r="N31" s="18">
        <v>7.07</v>
      </c>
      <c r="O31" s="18">
        <v>7.07</v>
      </c>
      <c r="P31" s="13">
        <f>M31*N31</f>
        <v>49.984900000000003</v>
      </c>
      <c r="Q31" s="16">
        <f t="shared" ref="Q31:Q35" si="26">L31/(M31*N31*O31)</f>
        <v>2.1024737023622149</v>
      </c>
      <c r="R31" s="27">
        <f>R30</f>
        <v>1.9680625302731096</v>
      </c>
      <c r="S31" s="17">
        <v>126</v>
      </c>
      <c r="T31" s="18">
        <f t="shared" ref="T31:T35" si="27">S31/((P31*100)*0.085)</f>
        <v>0.29656014940041298</v>
      </c>
      <c r="U31" s="28">
        <f>U30</f>
        <v>0.29734470006020242</v>
      </c>
      <c r="V31" s="28">
        <f>V30</f>
        <v>6.4</v>
      </c>
      <c r="W31" s="29">
        <f>W30</f>
        <v>4.6460109384406625</v>
      </c>
    </row>
    <row r="32" spans="1:23">
      <c r="A32" s="26" t="str">
        <f>A30</f>
        <v>Сидоренко В.Г.</v>
      </c>
      <c r="B32" s="21" t="str">
        <f>B30</f>
        <v>Интерком</v>
      </c>
      <c r="C32" s="22">
        <f>C30</f>
        <v>0.44791666666666669</v>
      </c>
      <c r="D32" s="23">
        <f t="shared" si="25"/>
        <v>42096</v>
      </c>
      <c r="E32" s="23" t="str">
        <f t="shared" si="25"/>
        <v>М75</v>
      </c>
      <c r="F32" s="11" t="str">
        <f t="shared" ref="F32:K32" si="28">F30</f>
        <v>Р75.02.86.-25</v>
      </c>
      <c r="G32" s="12">
        <f t="shared" si="28"/>
        <v>12</v>
      </c>
      <c r="H32" s="12">
        <f t="shared" si="28"/>
        <v>9</v>
      </c>
      <c r="I32" s="26">
        <f t="shared" si="28"/>
        <v>745</v>
      </c>
      <c r="J32" s="23">
        <f t="shared" si="28"/>
        <v>42102</v>
      </c>
      <c r="K32" s="26">
        <f t="shared" si="28"/>
        <v>7</v>
      </c>
      <c r="L32" s="14">
        <v>715</v>
      </c>
      <c r="M32" s="18">
        <v>7.07</v>
      </c>
      <c r="N32" s="18">
        <v>7.07</v>
      </c>
      <c r="O32" s="18">
        <v>7.07</v>
      </c>
      <c r="P32" s="13">
        <f t="shared" ref="P32:P35" si="29">M32*N32</f>
        <v>49.984900000000003</v>
      </c>
      <c r="Q32" s="16">
        <f t="shared" si="26"/>
        <v>2.0232418535517951</v>
      </c>
      <c r="R32" s="27">
        <f>R30</f>
        <v>1.9680625302731096</v>
      </c>
      <c r="S32" s="17">
        <v>138</v>
      </c>
      <c r="T32" s="18">
        <f t="shared" si="27"/>
        <v>0.32480397315283327</v>
      </c>
      <c r="U32" s="28">
        <f>U30</f>
        <v>0.29734470006020242</v>
      </c>
      <c r="V32" s="28">
        <f>V30</f>
        <v>6.4</v>
      </c>
      <c r="W32" s="29">
        <f>W30</f>
        <v>4.6460109384406625</v>
      </c>
    </row>
    <row r="33" spans="1:23">
      <c r="A33" s="13" t="str">
        <f>A24</f>
        <v>Галкин И.Б.</v>
      </c>
      <c r="B33" s="21" t="str">
        <f>B30</f>
        <v>Интерком</v>
      </c>
      <c r="C33" s="22">
        <f>C30</f>
        <v>0.44791666666666669</v>
      </c>
      <c r="D33" s="23">
        <f t="shared" si="25"/>
        <v>42096</v>
      </c>
      <c r="E33" s="23" t="str">
        <f t="shared" si="25"/>
        <v>М75</v>
      </c>
      <c r="F33" s="11" t="str">
        <f>F30</f>
        <v>Р75.02.86.-25</v>
      </c>
      <c r="G33" s="12">
        <f>G30</f>
        <v>12</v>
      </c>
      <c r="H33" s="12">
        <f>H30</f>
        <v>9</v>
      </c>
      <c r="I33" s="26">
        <f>I30</f>
        <v>745</v>
      </c>
      <c r="J33" s="10">
        <f>$D$8+$K$10</f>
        <v>42123</v>
      </c>
      <c r="K33" s="13">
        <v>28</v>
      </c>
      <c r="L33" s="14">
        <v>834</v>
      </c>
      <c r="M33" s="18">
        <v>7.07</v>
      </c>
      <c r="N33" s="18">
        <v>7.07</v>
      </c>
      <c r="O33" s="18">
        <v>7.07</v>
      </c>
      <c r="P33" s="13">
        <f t="shared" si="29"/>
        <v>49.984900000000003</v>
      </c>
      <c r="Q33" s="16">
        <f t="shared" si="26"/>
        <v>2.3599772109960799</v>
      </c>
      <c r="R33" s="16">
        <f>AVERAGE(Q34:Q35)</f>
        <v>1.9553288402857207</v>
      </c>
      <c r="S33" s="17">
        <v>116</v>
      </c>
      <c r="T33" s="18">
        <f t="shared" si="27"/>
        <v>0.27302362960672938</v>
      </c>
      <c r="U33" s="18">
        <f>SUM(T33:T35)/3</f>
        <v>0.26125536970988761</v>
      </c>
      <c r="V33" s="18">
        <f>V30</f>
        <v>6.4</v>
      </c>
      <c r="W33" s="19">
        <f>(U33*100)/V33</f>
        <v>4.0821151517169936</v>
      </c>
    </row>
    <row r="34" spans="1:23">
      <c r="A34" s="26" t="str">
        <f>A33</f>
        <v>Галкин И.Б.</v>
      </c>
      <c r="B34" s="21" t="str">
        <f>B30</f>
        <v>Интерком</v>
      </c>
      <c r="C34" s="22">
        <f>C30</f>
        <v>0.44791666666666669</v>
      </c>
      <c r="D34" s="23">
        <f t="shared" si="25"/>
        <v>42096</v>
      </c>
      <c r="E34" s="23" t="str">
        <f t="shared" si="25"/>
        <v>М75</v>
      </c>
      <c r="F34" s="11" t="str">
        <f>F30</f>
        <v>Р75.02.86.-25</v>
      </c>
      <c r="G34" s="12">
        <f>G30</f>
        <v>12</v>
      </c>
      <c r="H34" s="12">
        <f>H30</f>
        <v>9</v>
      </c>
      <c r="I34" s="26">
        <f>I30</f>
        <v>745</v>
      </c>
      <c r="J34" s="23">
        <f>J33</f>
        <v>42123</v>
      </c>
      <c r="K34" s="26">
        <f>K33</f>
        <v>28</v>
      </c>
      <c r="L34" s="13">
        <v>637</v>
      </c>
      <c r="M34" s="18">
        <v>7.07</v>
      </c>
      <c r="N34" s="18">
        <v>7.07</v>
      </c>
      <c r="O34" s="18">
        <v>7.07</v>
      </c>
      <c r="P34" s="13">
        <f t="shared" si="29"/>
        <v>49.984900000000003</v>
      </c>
      <c r="Q34" s="16">
        <f t="shared" si="26"/>
        <v>1.8025245604370537</v>
      </c>
      <c r="R34" s="27">
        <f>R33</f>
        <v>1.9553288402857207</v>
      </c>
      <c r="S34" s="30">
        <v>107</v>
      </c>
      <c r="T34" s="18">
        <f t="shared" si="27"/>
        <v>0.25184076179241421</v>
      </c>
      <c r="U34" s="28">
        <f>U33</f>
        <v>0.26125536970988761</v>
      </c>
      <c r="V34" s="28">
        <f>V33</f>
        <v>6.4</v>
      </c>
      <c r="W34" s="29">
        <f>W33</f>
        <v>4.0821151517169936</v>
      </c>
    </row>
    <row r="35" spans="1:23">
      <c r="A35" s="26" t="str">
        <f>A33</f>
        <v>Галкин И.Б.</v>
      </c>
      <c r="B35" s="21" t="str">
        <f>B30</f>
        <v>Интерком</v>
      </c>
      <c r="C35" s="22">
        <f>C30</f>
        <v>0.44791666666666669</v>
      </c>
      <c r="D35" s="23">
        <f t="shared" si="25"/>
        <v>42096</v>
      </c>
      <c r="E35" s="23" t="str">
        <f t="shared" si="25"/>
        <v>М75</v>
      </c>
      <c r="F35" s="11" t="str">
        <f>F30</f>
        <v>Р75.02.86.-25</v>
      </c>
      <c r="G35" s="12">
        <f>G30</f>
        <v>12</v>
      </c>
      <c r="H35" s="12">
        <f>H30</f>
        <v>9</v>
      </c>
      <c r="I35" s="26">
        <f>I30</f>
        <v>745</v>
      </c>
      <c r="J35" s="23">
        <f>J33</f>
        <v>42123</v>
      </c>
      <c r="K35" s="26">
        <f>K33</f>
        <v>28</v>
      </c>
      <c r="L35" s="13">
        <v>745</v>
      </c>
      <c r="M35" s="18">
        <v>7.07</v>
      </c>
      <c r="N35" s="18">
        <v>7.07</v>
      </c>
      <c r="O35" s="18">
        <v>7.07</v>
      </c>
      <c r="P35" s="13">
        <f t="shared" si="29"/>
        <v>49.984900000000003</v>
      </c>
      <c r="Q35" s="16">
        <f t="shared" si="26"/>
        <v>2.1081331201343878</v>
      </c>
      <c r="R35" s="27">
        <f>R33</f>
        <v>1.9553288402857207</v>
      </c>
      <c r="S35" s="30">
        <v>110</v>
      </c>
      <c r="T35" s="18">
        <f t="shared" si="27"/>
        <v>0.25890171773051929</v>
      </c>
      <c r="U35" s="28">
        <f>U33</f>
        <v>0.26125536970988761</v>
      </c>
      <c r="V35" s="28">
        <f>V33</f>
        <v>6.4</v>
      </c>
      <c r="W35" s="29">
        <f>W33</f>
        <v>4.0821151517169936</v>
      </c>
    </row>
    <row r="36" spans="1:23" ht="15" customHeight="1">
      <c r="G36" s="31"/>
      <c r="H36" s="31"/>
    </row>
    <row r="37" spans="1:23" ht="15" customHeight="1">
      <c r="G37" s="31"/>
      <c r="H37" s="31"/>
    </row>
    <row r="38" spans="1:23" ht="15" customHeight="1">
      <c r="G38" s="31"/>
      <c r="H38" s="31"/>
    </row>
    <row r="39" spans="1:23" ht="15" customHeight="1">
      <c r="G39" s="31"/>
      <c r="H39" s="31"/>
    </row>
    <row r="40" spans="1:23" ht="15" customHeight="1">
      <c r="G40" s="31"/>
      <c r="H40" s="31"/>
    </row>
    <row r="41" spans="1:23" ht="15" customHeight="1">
      <c r="G41" s="31"/>
      <c r="H41" s="31"/>
    </row>
    <row r="42" spans="1:23" ht="15" customHeight="1">
      <c r="G42" s="31"/>
      <c r="H42" s="31"/>
    </row>
    <row r="43" spans="1:23" ht="15" customHeight="1">
      <c r="G43" s="31"/>
      <c r="H43" s="31"/>
    </row>
    <row r="44" spans="1:23" ht="15" customHeight="1">
      <c r="G44" s="31"/>
      <c r="H44" s="31"/>
    </row>
  </sheetData>
  <autoFilter ref="D7:E35"/>
  <dataConsolidate function="var"/>
  <mergeCells count="25">
    <mergeCell ref="M7:O7"/>
    <mergeCell ref="U2:U6"/>
    <mergeCell ref="V2:V6"/>
    <mergeCell ref="W2:W6"/>
    <mergeCell ref="M4:M6"/>
    <mergeCell ref="N4:N6"/>
    <mergeCell ref="O4:O6"/>
    <mergeCell ref="M2:O3"/>
    <mergeCell ref="P2:P6"/>
    <mergeCell ref="Q2:Q6"/>
    <mergeCell ref="R2:R6"/>
    <mergeCell ref="S2:S6"/>
    <mergeCell ref="T2:T6"/>
    <mergeCell ref="G2:G6"/>
    <mergeCell ref="H2:H6"/>
    <mergeCell ref="I2:I6"/>
    <mergeCell ref="J2:J6"/>
    <mergeCell ref="K2:K6"/>
    <mergeCell ref="L2:L6"/>
    <mergeCell ref="A2:A6"/>
    <mergeCell ref="B2:B6"/>
    <mergeCell ref="C2:C6"/>
    <mergeCell ref="D2:D6"/>
    <mergeCell ref="E2:E6"/>
    <mergeCell ref="F2:F6"/>
  </mergeCells>
  <pageMargins left="0.3" right="0.17" top="0.35" bottom="0.17" header="0.17" footer="0.2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5"/>
  <sheetViews>
    <sheetView zoomScale="90" zoomScaleNormal="90" workbookViewId="0">
      <selection activeCell="E18" sqref="E18"/>
    </sheetView>
  </sheetViews>
  <sheetFormatPr defaultRowHeight="15"/>
  <cols>
    <col min="1" max="1" width="10.28515625" style="32" customWidth="1"/>
    <col min="2" max="16384" width="9.140625" style="32"/>
  </cols>
  <sheetData>
    <row r="1" spans="1:20">
      <c r="A1" s="32" t="s">
        <v>20</v>
      </c>
    </row>
    <row r="2" spans="1:20">
      <c r="A2" s="36" t="s">
        <v>1</v>
      </c>
      <c r="B2" s="36" t="s">
        <v>23</v>
      </c>
      <c r="C2" s="36" t="s">
        <v>24</v>
      </c>
      <c r="D2" s="38" t="s">
        <v>8</v>
      </c>
      <c r="E2" s="36" t="s">
        <v>2</v>
      </c>
      <c r="F2" s="38" t="s">
        <v>9</v>
      </c>
      <c r="G2" s="36" t="s">
        <v>3</v>
      </c>
      <c r="H2" s="36" t="s">
        <v>10</v>
      </c>
      <c r="I2" s="36" t="s">
        <v>4</v>
      </c>
      <c r="J2" s="36" t="s">
        <v>11</v>
      </c>
      <c r="K2" s="36"/>
      <c r="L2" s="36"/>
      <c r="M2" s="38" t="s">
        <v>18</v>
      </c>
      <c r="N2" s="38" t="s">
        <v>17</v>
      </c>
      <c r="O2" s="39" t="s">
        <v>16</v>
      </c>
      <c r="P2" s="38" t="s">
        <v>5</v>
      </c>
      <c r="Q2" s="39" t="s">
        <v>15</v>
      </c>
      <c r="R2" s="39" t="s">
        <v>19</v>
      </c>
      <c r="S2" s="39" t="s">
        <v>26</v>
      </c>
      <c r="T2" s="37" t="s">
        <v>6</v>
      </c>
    </row>
    <row r="3" spans="1:20">
      <c r="A3" s="36"/>
      <c r="B3" s="36"/>
      <c r="C3" s="36"/>
      <c r="D3" s="38"/>
      <c r="E3" s="36"/>
      <c r="F3" s="38"/>
      <c r="G3" s="36"/>
      <c r="H3" s="36"/>
      <c r="I3" s="36"/>
      <c r="J3" s="36"/>
      <c r="K3" s="36"/>
      <c r="L3" s="36"/>
      <c r="M3" s="38"/>
      <c r="N3" s="38"/>
      <c r="O3" s="39"/>
      <c r="P3" s="38"/>
      <c r="Q3" s="39"/>
      <c r="R3" s="39"/>
      <c r="S3" s="39"/>
      <c r="T3" s="37"/>
    </row>
    <row r="4" spans="1:20">
      <c r="A4" s="36"/>
      <c r="B4" s="36"/>
      <c r="C4" s="36"/>
      <c r="D4" s="38"/>
      <c r="E4" s="36"/>
      <c r="F4" s="38"/>
      <c r="G4" s="36"/>
      <c r="H4" s="36"/>
      <c r="I4" s="36"/>
      <c r="J4" s="36" t="s">
        <v>12</v>
      </c>
      <c r="K4" s="36" t="s">
        <v>13</v>
      </c>
      <c r="L4" s="36" t="s">
        <v>14</v>
      </c>
      <c r="M4" s="38"/>
      <c r="N4" s="38"/>
      <c r="O4" s="39"/>
      <c r="P4" s="38"/>
      <c r="Q4" s="39"/>
      <c r="R4" s="39"/>
      <c r="S4" s="39"/>
      <c r="T4" s="37"/>
    </row>
    <row r="5" spans="1:20">
      <c r="A5" s="36"/>
      <c r="B5" s="36"/>
      <c r="C5" s="36"/>
      <c r="D5" s="38"/>
      <c r="E5" s="36"/>
      <c r="F5" s="38"/>
      <c r="G5" s="36"/>
      <c r="H5" s="36"/>
      <c r="I5" s="36"/>
      <c r="J5" s="36"/>
      <c r="K5" s="36"/>
      <c r="L5" s="36"/>
      <c r="M5" s="38"/>
      <c r="N5" s="38"/>
      <c r="O5" s="39"/>
      <c r="P5" s="38"/>
      <c r="Q5" s="39"/>
      <c r="R5" s="39"/>
      <c r="S5" s="39"/>
      <c r="T5" s="37"/>
    </row>
    <row r="6" spans="1:20">
      <c r="A6" s="36"/>
      <c r="B6" s="36"/>
      <c r="C6" s="36"/>
      <c r="D6" s="38"/>
      <c r="E6" s="36"/>
      <c r="F6" s="38"/>
      <c r="G6" s="36"/>
      <c r="H6" s="36"/>
      <c r="I6" s="36"/>
      <c r="J6" s="36"/>
      <c r="K6" s="36"/>
      <c r="L6" s="36"/>
      <c r="M6" s="38"/>
      <c r="N6" s="38"/>
      <c r="O6" s="39"/>
      <c r="P6" s="38"/>
      <c r="Q6" s="39"/>
      <c r="R6" s="39"/>
      <c r="S6" s="39"/>
      <c r="T6" s="37"/>
    </row>
    <row r="7" spans="1:20">
      <c r="A7" s="5">
        <v>4</v>
      </c>
      <c r="B7" s="5">
        <v>5</v>
      </c>
      <c r="C7" s="5">
        <v>6</v>
      </c>
      <c r="D7" s="5">
        <v>7</v>
      </c>
      <c r="E7" s="5">
        <v>8</v>
      </c>
      <c r="F7" s="5">
        <v>9</v>
      </c>
      <c r="G7" s="5">
        <v>10</v>
      </c>
      <c r="H7" s="5">
        <v>11</v>
      </c>
      <c r="I7" s="5">
        <v>12</v>
      </c>
      <c r="J7" s="36">
        <v>13</v>
      </c>
      <c r="K7" s="36"/>
      <c r="L7" s="36"/>
      <c r="M7" s="5">
        <v>14</v>
      </c>
      <c r="N7" s="5">
        <v>15</v>
      </c>
      <c r="O7" s="6">
        <v>16</v>
      </c>
      <c r="P7" s="5">
        <v>17</v>
      </c>
      <c r="Q7" s="6">
        <v>18</v>
      </c>
      <c r="R7" s="6">
        <v>19</v>
      </c>
      <c r="S7" s="6">
        <v>20</v>
      </c>
      <c r="T7" s="5">
        <v>21</v>
      </c>
    </row>
    <row r="8" spans="1:20">
      <c r="A8" s="10"/>
      <c r="B8" s="11"/>
      <c r="C8" s="11"/>
      <c r="D8" s="12"/>
      <c r="E8" s="12"/>
      <c r="F8" s="13"/>
      <c r="G8" s="10"/>
      <c r="H8" s="13"/>
      <c r="I8" s="14"/>
      <c r="J8" s="15"/>
      <c r="K8" s="15"/>
      <c r="L8" s="15"/>
      <c r="M8" s="13"/>
      <c r="N8" s="16"/>
      <c r="O8" s="16"/>
      <c r="P8" s="17"/>
      <c r="Q8" s="18"/>
      <c r="R8" s="18"/>
      <c r="S8" s="18"/>
      <c r="T8" s="19"/>
    </row>
    <row r="9" spans="1:20">
      <c r="A9" s="23"/>
      <c r="B9" s="23"/>
      <c r="C9" s="24"/>
      <c r="D9" s="25"/>
      <c r="E9" s="25"/>
      <c r="F9" s="26"/>
      <c r="G9" s="23"/>
      <c r="H9" s="13"/>
      <c r="I9" s="14"/>
      <c r="J9" s="15"/>
      <c r="K9" s="15"/>
      <c r="L9" s="15"/>
      <c r="M9" s="13"/>
      <c r="N9" s="16"/>
      <c r="O9" s="27"/>
      <c r="P9" s="17"/>
      <c r="Q9" s="18"/>
      <c r="R9" s="28"/>
      <c r="S9" s="28"/>
      <c r="T9" s="29"/>
    </row>
    <row r="10" spans="1:20">
      <c r="A10" s="23"/>
      <c r="B10" s="23"/>
      <c r="C10" s="24"/>
      <c r="D10" s="25"/>
      <c r="E10" s="25"/>
      <c r="F10" s="26"/>
      <c r="G10" s="10"/>
      <c r="H10" s="13"/>
      <c r="I10" s="14"/>
      <c r="J10" s="15"/>
      <c r="K10" s="15"/>
      <c r="L10" s="15"/>
      <c r="M10" s="13"/>
      <c r="N10" s="16"/>
      <c r="O10" s="16"/>
      <c r="P10" s="17"/>
      <c r="Q10" s="18"/>
      <c r="R10" s="18"/>
      <c r="S10" s="18"/>
      <c r="T10" s="19"/>
    </row>
    <row r="11" spans="1:20">
      <c r="A11" s="23"/>
      <c r="B11" s="23"/>
      <c r="C11" s="24"/>
      <c r="D11" s="25"/>
      <c r="E11" s="25"/>
      <c r="F11" s="26"/>
      <c r="G11" s="23"/>
      <c r="H11" s="13"/>
      <c r="I11" s="13"/>
      <c r="J11" s="15"/>
      <c r="K11" s="15"/>
      <c r="L11" s="15"/>
      <c r="M11" s="13"/>
      <c r="N11" s="16"/>
      <c r="O11" s="27"/>
      <c r="P11" s="30"/>
      <c r="Q11" s="18"/>
      <c r="R11" s="28"/>
      <c r="S11" s="28"/>
      <c r="T11" s="29"/>
    </row>
    <row r="12" spans="1:20">
      <c r="A12" s="10"/>
      <c r="B12" s="11"/>
      <c r="C12" s="11"/>
      <c r="D12" s="12"/>
      <c r="E12" s="12"/>
      <c r="F12" s="13"/>
      <c r="G12" s="10"/>
      <c r="H12" s="13"/>
      <c r="I12" s="14"/>
      <c r="J12" s="15"/>
      <c r="K12" s="15"/>
      <c r="L12" s="15"/>
      <c r="M12" s="13"/>
      <c r="N12" s="16"/>
      <c r="O12" s="16"/>
      <c r="P12" s="17"/>
      <c r="Q12" s="18"/>
      <c r="R12" s="18"/>
      <c r="S12" s="18"/>
      <c r="T12" s="19"/>
    </row>
    <row r="13" spans="1:20">
      <c r="A13" s="23"/>
      <c r="B13" s="23"/>
      <c r="C13" s="24"/>
      <c r="D13" s="25"/>
      <c r="E13" s="25"/>
      <c r="F13" s="26"/>
      <c r="G13" s="23"/>
      <c r="H13" s="13"/>
      <c r="I13" s="14"/>
      <c r="J13" s="15"/>
      <c r="K13" s="15"/>
      <c r="L13" s="15"/>
      <c r="M13" s="13"/>
      <c r="N13" s="16"/>
      <c r="O13" s="27"/>
      <c r="P13" s="17"/>
      <c r="Q13" s="18"/>
      <c r="R13" s="28"/>
      <c r="S13" s="28"/>
      <c r="T13" s="29"/>
    </row>
    <row r="14" spans="1:20">
      <c r="A14" s="23"/>
      <c r="B14" s="23"/>
      <c r="C14" s="24"/>
      <c r="D14" s="25"/>
      <c r="E14" s="25"/>
      <c r="F14" s="26"/>
      <c r="G14" s="10"/>
      <c r="H14" s="13"/>
      <c r="I14" s="14"/>
      <c r="J14" s="15"/>
      <c r="K14" s="15"/>
      <c r="L14" s="15"/>
      <c r="M14" s="13"/>
      <c r="N14" s="16"/>
      <c r="O14" s="16"/>
      <c r="P14" s="17"/>
      <c r="Q14" s="18"/>
      <c r="R14" s="18"/>
      <c r="S14" s="18"/>
      <c r="T14" s="19"/>
    </row>
    <row r="15" spans="1:20">
      <c r="A15" s="23"/>
      <c r="B15" s="23"/>
      <c r="C15" s="24"/>
      <c r="D15" s="25"/>
      <c r="E15" s="25"/>
      <c r="F15" s="26"/>
      <c r="G15" s="23"/>
      <c r="H15" s="13"/>
      <c r="I15" s="13"/>
      <c r="J15" s="15"/>
      <c r="K15" s="15"/>
      <c r="L15" s="15"/>
      <c r="M15" s="13"/>
      <c r="N15" s="16"/>
      <c r="O15" s="27"/>
      <c r="P15" s="30"/>
      <c r="Q15" s="18"/>
      <c r="R15" s="28"/>
      <c r="S15" s="28"/>
      <c r="T15" s="29"/>
    </row>
  </sheetData>
  <mergeCells count="22">
    <mergeCell ref="J7:L7"/>
    <mergeCell ref="O2:O6"/>
    <mergeCell ref="P2:P6"/>
    <mergeCell ref="Q2:Q6"/>
    <mergeCell ref="R2:R6"/>
    <mergeCell ref="S2:S6"/>
    <mergeCell ref="T2:T6"/>
    <mergeCell ref="G2:G6"/>
    <mergeCell ref="H2:H6"/>
    <mergeCell ref="I2:I6"/>
    <mergeCell ref="J2:L3"/>
    <mergeCell ref="M2:M6"/>
    <mergeCell ref="N2:N6"/>
    <mergeCell ref="J4:J6"/>
    <mergeCell ref="K4:K6"/>
    <mergeCell ref="L4:L6"/>
    <mergeCell ref="F2:F6"/>
    <mergeCell ref="A2:A6"/>
    <mergeCell ref="B2:B6"/>
    <mergeCell ref="C2:C6"/>
    <mergeCell ref="D2:D6"/>
    <mergeCell ref="E2:E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4"/>
  <sheetViews>
    <sheetView workbookViewId="0">
      <selection activeCell="G15" sqref="G15"/>
    </sheetView>
  </sheetViews>
  <sheetFormatPr defaultRowHeight="15"/>
  <cols>
    <col min="1" max="2" width="9.140625" style="32"/>
    <col min="3" max="3" width="11.85546875" style="32" bestFit="1" customWidth="1"/>
    <col min="4" max="6" width="9.140625" style="32"/>
    <col min="7" max="7" width="9.85546875" style="32" bestFit="1" customWidth="1"/>
    <col min="8" max="16384" width="9.140625" style="32"/>
  </cols>
  <sheetData>
    <row r="1" spans="1:20">
      <c r="A1" s="36" t="s">
        <v>1</v>
      </c>
      <c r="B1" s="36" t="s">
        <v>23</v>
      </c>
      <c r="C1" s="36" t="s">
        <v>24</v>
      </c>
      <c r="D1" s="38" t="s">
        <v>8</v>
      </c>
      <c r="E1" s="36" t="s">
        <v>2</v>
      </c>
      <c r="F1" s="38" t="s">
        <v>9</v>
      </c>
      <c r="G1" s="36" t="s">
        <v>3</v>
      </c>
      <c r="H1" s="36" t="s">
        <v>10</v>
      </c>
      <c r="I1" s="36" t="s">
        <v>4</v>
      </c>
      <c r="J1" s="36" t="s">
        <v>11</v>
      </c>
      <c r="K1" s="36"/>
      <c r="L1" s="36"/>
      <c r="M1" s="38" t="s">
        <v>18</v>
      </c>
      <c r="N1" s="38" t="s">
        <v>17</v>
      </c>
      <c r="O1" s="39" t="s">
        <v>16</v>
      </c>
      <c r="P1" s="38" t="s">
        <v>5</v>
      </c>
      <c r="Q1" s="39" t="s">
        <v>15</v>
      </c>
      <c r="R1" s="39" t="s">
        <v>19</v>
      </c>
      <c r="S1" s="39" t="s">
        <v>26</v>
      </c>
      <c r="T1" s="37" t="s">
        <v>6</v>
      </c>
    </row>
    <row r="2" spans="1:20">
      <c r="A2" s="36"/>
      <c r="B2" s="36"/>
      <c r="C2" s="36"/>
      <c r="D2" s="38"/>
      <c r="E2" s="36"/>
      <c r="F2" s="38"/>
      <c r="G2" s="36"/>
      <c r="H2" s="36"/>
      <c r="I2" s="36"/>
      <c r="J2" s="36"/>
      <c r="K2" s="36"/>
      <c r="L2" s="36"/>
      <c r="M2" s="38"/>
      <c r="N2" s="38"/>
      <c r="O2" s="39"/>
      <c r="P2" s="38"/>
      <c r="Q2" s="39"/>
      <c r="R2" s="39"/>
      <c r="S2" s="39"/>
      <c r="T2" s="37"/>
    </row>
    <row r="3" spans="1:20">
      <c r="A3" s="36"/>
      <c r="B3" s="36"/>
      <c r="C3" s="36"/>
      <c r="D3" s="38"/>
      <c r="E3" s="36"/>
      <c r="F3" s="38"/>
      <c r="G3" s="36"/>
      <c r="H3" s="36"/>
      <c r="I3" s="36"/>
      <c r="J3" s="36" t="s">
        <v>12</v>
      </c>
      <c r="K3" s="36" t="s">
        <v>13</v>
      </c>
      <c r="L3" s="36" t="s">
        <v>14</v>
      </c>
      <c r="M3" s="38"/>
      <c r="N3" s="38"/>
      <c r="O3" s="39"/>
      <c r="P3" s="38"/>
      <c r="Q3" s="39"/>
      <c r="R3" s="39"/>
      <c r="S3" s="39"/>
      <c r="T3" s="37"/>
    </row>
    <row r="4" spans="1:20">
      <c r="A4" s="36"/>
      <c r="B4" s="36"/>
      <c r="C4" s="36"/>
      <c r="D4" s="38"/>
      <c r="E4" s="36"/>
      <c r="F4" s="38"/>
      <c r="G4" s="36"/>
      <c r="H4" s="36"/>
      <c r="I4" s="36"/>
      <c r="J4" s="36"/>
      <c r="K4" s="36"/>
      <c r="L4" s="36"/>
      <c r="M4" s="38"/>
      <c r="N4" s="38"/>
      <c r="O4" s="39"/>
      <c r="P4" s="38"/>
      <c r="Q4" s="39"/>
      <c r="R4" s="39"/>
      <c r="S4" s="39"/>
      <c r="T4" s="37"/>
    </row>
    <row r="5" spans="1:20">
      <c r="A5" s="36"/>
      <c r="B5" s="36"/>
      <c r="C5" s="36"/>
      <c r="D5" s="38"/>
      <c r="E5" s="36"/>
      <c r="F5" s="38"/>
      <c r="G5" s="36"/>
      <c r="H5" s="36"/>
      <c r="I5" s="36"/>
      <c r="J5" s="36"/>
      <c r="K5" s="36"/>
      <c r="L5" s="36"/>
      <c r="M5" s="38"/>
      <c r="N5" s="38"/>
      <c r="O5" s="39"/>
      <c r="P5" s="38"/>
      <c r="Q5" s="39"/>
      <c r="R5" s="39"/>
      <c r="S5" s="39"/>
      <c r="T5" s="37"/>
    </row>
    <row r="6" spans="1:20">
      <c r="A6" s="5">
        <v>4</v>
      </c>
      <c r="B6" s="5">
        <v>5</v>
      </c>
      <c r="C6" s="5">
        <v>6</v>
      </c>
      <c r="D6" s="5">
        <v>7</v>
      </c>
      <c r="E6" s="5">
        <v>8</v>
      </c>
      <c r="F6" s="5">
        <v>9</v>
      </c>
      <c r="G6" s="5">
        <v>10</v>
      </c>
      <c r="H6" s="5">
        <v>11</v>
      </c>
      <c r="I6" s="5">
        <v>12</v>
      </c>
      <c r="J6" s="36">
        <v>13</v>
      </c>
      <c r="K6" s="36"/>
      <c r="L6" s="36"/>
      <c r="M6" s="5">
        <v>14</v>
      </c>
      <c r="N6" s="5">
        <v>15</v>
      </c>
      <c r="O6" s="6">
        <v>16</v>
      </c>
      <c r="P6" s="5">
        <v>17</v>
      </c>
      <c r="Q6" s="6">
        <v>18</v>
      </c>
      <c r="R6" s="6">
        <v>19</v>
      </c>
      <c r="S6" s="6">
        <v>20</v>
      </c>
      <c r="T6" s="5">
        <v>21</v>
      </c>
    </row>
    <row r="7" spans="1:20">
      <c r="A7" s="10" t="s">
        <v>36</v>
      </c>
      <c r="B7" s="11" t="s">
        <v>21</v>
      </c>
      <c r="C7" s="11" t="s">
        <v>28</v>
      </c>
      <c r="D7" s="12">
        <v>18</v>
      </c>
      <c r="E7" s="12">
        <v>19</v>
      </c>
      <c r="F7" s="13">
        <v>2.3380000000000001</v>
      </c>
      <c r="G7" s="10">
        <v>42102</v>
      </c>
      <c r="H7" s="13">
        <v>7</v>
      </c>
      <c r="I7" s="14">
        <v>2348</v>
      </c>
      <c r="J7" s="15">
        <v>10</v>
      </c>
      <c r="K7" s="15">
        <v>10</v>
      </c>
      <c r="L7" s="15">
        <v>10</v>
      </c>
      <c r="M7" s="13">
        <f>J7*K7</f>
        <v>100</v>
      </c>
      <c r="N7" s="16">
        <f>I7/(J7*K7*L7)</f>
        <v>2.3479999999999999</v>
      </c>
      <c r="O7" s="16">
        <f>AVERAGE(N7:N8)</f>
        <v>2.3519999999999999</v>
      </c>
      <c r="P7" s="17">
        <v>315</v>
      </c>
      <c r="Q7" s="18">
        <f>((P7*10)/M7)*0.95</f>
        <v>29.924999999999997</v>
      </c>
      <c r="R7" s="18">
        <f>(SUM(Q7:Q8)/2)</f>
        <v>29.307499999999997</v>
      </c>
      <c r="S7" s="18">
        <v>32.1</v>
      </c>
      <c r="T7" s="19">
        <f>(R7*100)/S7</f>
        <v>91.30062305295948</v>
      </c>
    </row>
    <row r="8" spans="1:20">
      <c r="A8" s="23"/>
      <c r="B8" s="23"/>
      <c r="C8" s="24"/>
      <c r="D8" s="25">
        <f t="shared" ref="D8:H8" si="0">D7</f>
        <v>18</v>
      </c>
      <c r="E8" s="25">
        <f t="shared" si="0"/>
        <v>19</v>
      </c>
      <c r="F8" s="26">
        <f t="shared" si="0"/>
        <v>2.3380000000000001</v>
      </c>
      <c r="G8" s="23">
        <f t="shared" si="0"/>
        <v>42102</v>
      </c>
      <c r="H8" s="13">
        <f t="shared" si="0"/>
        <v>7</v>
      </c>
      <c r="I8" s="14">
        <v>2356</v>
      </c>
      <c r="J8" s="15">
        <v>10</v>
      </c>
      <c r="K8" s="15">
        <v>10</v>
      </c>
      <c r="L8" s="15">
        <v>10</v>
      </c>
      <c r="M8" s="13">
        <f t="shared" ref="M8:M10" si="1">J8*K8</f>
        <v>100</v>
      </c>
      <c r="N8" s="16">
        <f t="shared" ref="N8:N10" si="2">I8/(J8*K8*L8)</f>
        <v>2.3559999999999999</v>
      </c>
      <c r="O8" s="27">
        <f>O7</f>
        <v>2.3519999999999999</v>
      </c>
      <c r="P8" s="17">
        <v>302</v>
      </c>
      <c r="Q8" s="18">
        <f t="shared" ref="Q8:Q10" si="3">((P8*10)/M8)*0.95</f>
        <v>28.689999999999998</v>
      </c>
      <c r="R8" s="28">
        <f t="shared" ref="R8:R9" si="4">(SUM(Q8:Q9)/2)</f>
        <v>37.572499999999998</v>
      </c>
      <c r="S8" s="28">
        <f>S7</f>
        <v>32.1</v>
      </c>
      <c r="T8" s="29">
        <f>T7</f>
        <v>91.30062305295948</v>
      </c>
    </row>
    <row r="9" spans="1:20">
      <c r="A9" s="23"/>
      <c r="B9" s="23"/>
      <c r="C9" s="24"/>
      <c r="D9" s="25">
        <f>D7</f>
        <v>18</v>
      </c>
      <c r="E9" s="25">
        <f>E7</f>
        <v>19</v>
      </c>
      <c r="F9" s="26">
        <f>F7</f>
        <v>2.3380000000000001</v>
      </c>
      <c r="G9" s="10">
        <v>42123</v>
      </c>
      <c r="H9" s="13">
        <v>28</v>
      </c>
      <c r="I9" s="14">
        <v>2346</v>
      </c>
      <c r="J9" s="15">
        <v>10</v>
      </c>
      <c r="K9" s="15">
        <v>10</v>
      </c>
      <c r="L9" s="15">
        <v>10</v>
      </c>
      <c r="M9" s="13">
        <f t="shared" si="1"/>
        <v>100</v>
      </c>
      <c r="N9" s="16">
        <f t="shared" si="2"/>
        <v>2.3460000000000001</v>
      </c>
      <c r="O9" s="16">
        <f>AVERAGE(N9:N10)</f>
        <v>2.3490000000000002</v>
      </c>
      <c r="P9" s="17">
        <v>489</v>
      </c>
      <c r="Q9" s="18">
        <f t="shared" si="3"/>
        <v>46.454999999999998</v>
      </c>
      <c r="R9" s="18">
        <f t="shared" si="4"/>
        <v>47.214999999999996</v>
      </c>
      <c r="S9" s="18">
        <f>S7</f>
        <v>32.1</v>
      </c>
      <c r="T9" s="19">
        <f>(R9*100)/S9</f>
        <v>147.08722741433021</v>
      </c>
    </row>
    <row r="10" spans="1:20">
      <c r="A10" s="23"/>
      <c r="B10" s="23"/>
      <c r="C10" s="24"/>
      <c r="D10" s="25">
        <f>D7</f>
        <v>18</v>
      </c>
      <c r="E10" s="25">
        <f>E7</f>
        <v>19</v>
      </c>
      <c r="F10" s="26">
        <f>F7</f>
        <v>2.3380000000000001</v>
      </c>
      <c r="G10" s="23">
        <f>G9</f>
        <v>42123</v>
      </c>
      <c r="H10" s="13">
        <f>H9</f>
        <v>28</v>
      </c>
      <c r="I10" s="13">
        <v>2352</v>
      </c>
      <c r="J10" s="15">
        <v>10</v>
      </c>
      <c r="K10" s="15">
        <v>10</v>
      </c>
      <c r="L10" s="15">
        <v>10</v>
      </c>
      <c r="M10" s="13">
        <f t="shared" si="1"/>
        <v>100</v>
      </c>
      <c r="N10" s="16">
        <f t="shared" si="2"/>
        <v>2.3519999999999999</v>
      </c>
      <c r="O10" s="27">
        <f>O9</f>
        <v>2.3490000000000002</v>
      </c>
      <c r="P10" s="30">
        <v>505</v>
      </c>
      <c r="Q10" s="18">
        <f t="shared" si="3"/>
        <v>47.974999999999994</v>
      </c>
      <c r="R10" s="28">
        <f>(SUM(Q10:Q15)/2)</f>
        <v>23.987499999999997</v>
      </c>
      <c r="S10" s="28">
        <f>S9</f>
        <v>32.1</v>
      </c>
      <c r="T10" s="29">
        <f>T9</f>
        <v>147.08722741433021</v>
      </c>
    </row>
    <row r="11" spans="1:20">
      <c r="A11" s="10"/>
      <c r="B11" s="11"/>
      <c r="C11" s="11"/>
      <c r="D11" s="12"/>
      <c r="E11" s="12"/>
      <c r="F11" s="13"/>
      <c r="G11" s="10"/>
      <c r="H11" s="13"/>
      <c r="I11" s="14"/>
      <c r="J11" s="15"/>
      <c r="K11" s="15"/>
      <c r="L11" s="15"/>
      <c r="M11" s="13"/>
      <c r="N11" s="16"/>
      <c r="O11" s="16"/>
      <c r="P11" s="17"/>
      <c r="Q11" s="18"/>
      <c r="R11" s="18"/>
      <c r="S11" s="18"/>
      <c r="T11" s="19"/>
    </row>
    <row r="12" spans="1:20">
      <c r="A12" s="23"/>
      <c r="B12" s="23"/>
      <c r="C12" s="24"/>
      <c r="D12" s="25"/>
      <c r="E12" s="25"/>
      <c r="F12" s="26"/>
      <c r="G12" s="23"/>
      <c r="H12" s="13"/>
      <c r="I12" s="14"/>
      <c r="J12" s="15"/>
      <c r="K12" s="15"/>
      <c r="L12" s="15"/>
      <c r="M12" s="13"/>
      <c r="N12" s="16"/>
      <c r="O12" s="27"/>
      <c r="P12" s="17"/>
      <c r="Q12" s="18"/>
      <c r="R12" s="28"/>
      <c r="S12" s="28"/>
      <c r="T12" s="29"/>
    </row>
    <row r="13" spans="1:20">
      <c r="A13" s="23"/>
      <c r="B13" s="23"/>
      <c r="C13" s="24"/>
      <c r="D13" s="25"/>
      <c r="E13" s="25"/>
      <c r="F13" s="26"/>
      <c r="G13" s="10"/>
      <c r="H13" s="13"/>
      <c r="I13" s="14"/>
      <c r="J13" s="15"/>
      <c r="K13" s="15"/>
      <c r="L13" s="15"/>
      <c r="M13" s="13"/>
      <c r="N13" s="16"/>
      <c r="O13" s="16"/>
      <c r="P13" s="17"/>
      <c r="Q13" s="18"/>
      <c r="R13" s="18"/>
      <c r="S13" s="18"/>
      <c r="T13" s="19"/>
    </row>
    <row r="14" spans="1:20">
      <c r="A14" s="23"/>
      <c r="B14" s="23"/>
      <c r="C14" s="24"/>
      <c r="D14" s="25"/>
      <c r="E14" s="25"/>
      <c r="F14" s="26"/>
      <c r="G14" s="23"/>
      <c r="H14" s="13"/>
      <c r="I14" s="13"/>
      <c r="J14" s="15"/>
      <c r="K14" s="15"/>
      <c r="L14" s="15"/>
      <c r="M14" s="13"/>
      <c r="N14" s="16"/>
      <c r="O14" s="27"/>
      <c r="P14" s="30"/>
      <c r="Q14" s="18"/>
      <c r="R14" s="28"/>
      <c r="S14" s="28"/>
      <c r="T14" s="29"/>
    </row>
  </sheetData>
  <mergeCells count="22">
    <mergeCell ref="J6:L6"/>
    <mergeCell ref="O1:O5"/>
    <mergeCell ref="P1:P5"/>
    <mergeCell ref="Q1:Q5"/>
    <mergeCell ref="R1:R5"/>
    <mergeCell ref="S1:S5"/>
    <mergeCell ref="T1:T5"/>
    <mergeCell ref="G1:G5"/>
    <mergeCell ref="H1:H5"/>
    <mergeCell ref="I1:I5"/>
    <mergeCell ref="J1:L2"/>
    <mergeCell ref="M1:M5"/>
    <mergeCell ref="N1:N5"/>
    <mergeCell ref="J3:J5"/>
    <mergeCell ref="K3:K5"/>
    <mergeCell ref="L3:L5"/>
    <mergeCell ref="F1:F5"/>
    <mergeCell ref="A1:A5"/>
    <mergeCell ref="B1:B5"/>
    <mergeCell ref="C1:C5"/>
    <mergeCell ref="D1:D5"/>
    <mergeCell ref="E1:E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2"/>
  <sheetViews>
    <sheetView zoomScale="90" zoomScaleNormal="90" workbookViewId="0">
      <selection activeCell="E14" sqref="E14"/>
    </sheetView>
  </sheetViews>
  <sheetFormatPr defaultRowHeight="15"/>
  <cols>
    <col min="1" max="1" width="10.140625" style="32" customWidth="1"/>
    <col min="2" max="16" width="9.140625" style="32"/>
    <col min="17" max="17" width="10.28515625" style="32" customWidth="1"/>
    <col min="18" max="16384" width="9.140625" style="32"/>
  </cols>
  <sheetData>
    <row r="1" spans="1:20">
      <c r="A1" s="36" t="s">
        <v>1</v>
      </c>
      <c r="B1" s="36" t="s">
        <v>23</v>
      </c>
      <c r="C1" s="36" t="s">
        <v>24</v>
      </c>
      <c r="D1" s="38" t="s">
        <v>8</v>
      </c>
      <c r="E1" s="36" t="s">
        <v>2</v>
      </c>
      <c r="F1" s="38" t="s">
        <v>9</v>
      </c>
      <c r="G1" s="36" t="s">
        <v>3</v>
      </c>
      <c r="H1" s="36" t="s">
        <v>10</v>
      </c>
      <c r="I1" s="36" t="s">
        <v>4</v>
      </c>
      <c r="J1" s="36" t="s">
        <v>11</v>
      </c>
      <c r="K1" s="36"/>
      <c r="L1" s="36"/>
      <c r="M1" s="38" t="s">
        <v>18</v>
      </c>
      <c r="N1" s="38" t="s">
        <v>17</v>
      </c>
      <c r="O1" s="39" t="s">
        <v>16</v>
      </c>
      <c r="P1" s="38" t="s">
        <v>5</v>
      </c>
      <c r="Q1" s="39" t="s">
        <v>15</v>
      </c>
      <c r="R1" s="39" t="s">
        <v>19</v>
      </c>
      <c r="S1" s="39" t="s">
        <v>26</v>
      </c>
      <c r="T1" s="37" t="s">
        <v>6</v>
      </c>
    </row>
    <row r="2" spans="1:20">
      <c r="A2" s="36"/>
      <c r="B2" s="36"/>
      <c r="C2" s="36"/>
      <c r="D2" s="38"/>
      <c r="E2" s="36"/>
      <c r="F2" s="38"/>
      <c r="G2" s="36"/>
      <c r="H2" s="36"/>
      <c r="I2" s="36"/>
      <c r="J2" s="36"/>
      <c r="K2" s="36"/>
      <c r="L2" s="36"/>
      <c r="M2" s="38"/>
      <c r="N2" s="38"/>
      <c r="O2" s="39"/>
      <c r="P2" s="38"/>
      <c r="Q2" s="39"/>
      <c r="R2" s="39"/>
      <c r="S2" s="39"/>
      <c r="T2" s="37"/>
    </row>
    <row r="3" spans="1:20">
      <c r="A3" s="36"/>
      <c r="B3" s="36"/>
      <c r="C3" s="36"/>
      <c r="D3" s="38"/>
      <c r="E3" s="36"/>
      <c r="F3" s="38"/>
      <c r="G3" s="36"/>
      <c r="H3" s="36"/>
      <c r="I3" s="36"/>
      <c r="J3" s="36" t="s">
        <v>12</v>
      </c>
      <c r="K3" s="36" t="s">
        <v>13</v>
      </c>
      <c r="L3" s="36" t="s">
        <v>14</v>
      </c>
      <c r="M3" s="38"/>
      <c r="N3" s="38"/>
      <c r="O3" s="39"/>
      <c r="P3" s="38"/>
      <c r="Q3" s="39"/>
      <c r="R3" s="39"/>
      <c r="S3" s="39"/>
      <c r="T3" s="37"/>
    </row>
    <row r="4" spans="1:20">
      <c r="A4" s="36"/>
      <c r="B4" s="36"/>
      <c r="C4" s="36"/>
      <c r="D4" s="38"/>
      <c r="E4" s="36"/>
      <c r="F4" s="38"/>
      <c r="G4" s="36"/>
      <c r="H4" s="36"/>
      <c r="I4" s="36"/>
      <c r="J4" s="36"/>
      <c r="K4" s="36"/>
      <c r="L4" s="36"/>
      <c r="M4" s="38"/>
      <c r="N4" s="38"/>
      <c r="O4" s="39"/>
      <c r="P4" s="38"/>
      <c r="Q4" s="39"/>
      <c r="R4" s="39"/>
      <c r="S4" s="39"/>
      <c r="T4" s="37"/>
    </row>
    <row r="5" spans="1:20">
      <c r="A5" s="36"/>
      <c r="B5" s="36"/>
      <c r="C5" s="36"/>
      <c r="D5" s="38"/>
      <c r="E5" s="36"/>
      <c r="F5" s="38"/>
      <c r="G5" s="36"/>
      <c r="H5" s="36"/>
      <c r="I5" s="36"/>
      <c r="J5" s="36"/>
      <c r="K5" s="36"/>
      <c r="L5" s="36"/>
      <c r="M5" s="38"/>
      <c r="N5" s="38"/>
      <c r="O5" s="39"/>
      <c r="P5" s="38"/>
      <c r="Q5" s="39"/>
      <c r="R5" s="39"/>
      <c r="S5" s="39"/>
      <c r="T5" s="37"/>
    </row>
    <row r="6" spans="1:20">
      <c r="A6" s="5">
        <v>4</v>
      </c>
      <c r="B6" s="5">
        <v>5</v>
      </c>
      <c r="C6" s="5">
        <v>6</v>
      </c>
      <c r="D6" s="5">
        <v>7</v>
      </c>
      <c r="E6" s="5">
        <v>8</v>
      </c>
      <c r="F6" s="5">
        <v>9</v>
      </c>
      <c r="G6" s="5">
        <v>10</v>
      </c>
      <c r="H6" s="5">
        <v>11</v>
      </c>
      <c r="I6" s="5">
        <v>12</v>
      </c>
      <c r="J6" s="36">
        <v>13</v>
      </c>
      <c r="K6" s="36"/>
      <c r="L6" s="36"/>
      <c r="M6" s="5">
        <v>14</v>
      </c>
      <c r="N6" s="5">
        <v>15</v>
      </c>
      <c r="O6" s="6">
        <v>16</v>
      </c>
      <c r="P6" s="5">
        <v>17</v>
      </c>
      <c r="Q6" s="6">
        <v>18</v>
      </c>
      <c r="R6" s="6">
        <v>19</v>
      </c>
      <c r="S6" s="6">
        <v>20</v>
      </c>
      <c r="T6" s="5">
        <v>21</v>
      </c>
    </row>
    <row r="7" spans="1:20">
      <c r="A7" s="10"/>
      <c r="B7" s="10"/>
      <c r="C7" s="11"/>
      <c r="D7" s="12"/>
      <c r="E7" s="12"/>
      <c r="F7" s="13"/>
      <c r="G7" s="10"/>
      <c r="H7" s="13"/>
      <c r="I7" s="14"/>
      <c r="J7" s="18"/>
      <c r="K7" s="18"/>
      <c r="L7" s="18"/>
      <c r="M7" s="13"/>
      <c r="N7" s="16"/>
      <c r="O7" s="16"/>
      <c r="P7" s="17"/>
      <c r="Q7" s="18"/>
      <c r="R7" s="18"/>
      <c r="S7" s="18"/>
      <c r="T7" s="19"/>
    </row>
    <row r="8" spans="1:20">
      <c r="A8" s="23"/>
      <c r="B8" s="23"/>
      <c r="C8" s="11"/>
      <c r="D8" s="12"/>
      <c r="E8" s="12"/>
      <c r="F8" s="26"/>
      <c r="G8" s="23"/>
      <c r="H8" s="26"/>
      <c r="I8" s="14"/>
      <c r="J8" s="18"/>
      <c r="K8" s="18"/>
      <c r="L8" s="18"/>
      <c r="M8" s="13"/>
      <c r="N8" s="16"/>
      <c r="O8" s="27"/>
      <c r="P8" s="17"/>
      <c r="Q8" s="18"/>
      <c r="R8" s="28"/>
      <c r="S8" s="28"/>
      <c r="T8" s="29"/>
    </row>
    <row r="9" spans="1:20">
      <c r="A9" s="23"/>
      <c r="B9" s="23"/>
      <c r="C9" s="11"/>
      <c r="D9" s="12"/>
      <c r="E9" s="12"/>
      <c r="F9" s="26"/>
      <c r="G9" s="23"/>
      <c r="H9" s="26"/>
      <c r="I9" s="14"/>
      <c r="J9" s="18"/>
      <c r="K9" s="18"/>
      <c r="L9" s="18"/>
      <c r="M9" s="13"/>
      <c r="N9" s="16"/>
      <c r="O9" s="27"/>
      <c r="P9" s="17"/>
      <c r="Q9" s="18"/>
      <c r="R9" s="28"/>
      <c r="S9" s="28"/>
      <c r="T9" s="29"/>
    </row>
    <row r="10" spans="1:20">
      <c r="A10" s="23"/>
      <c r="B10" s="23"/>
      <c r="C10" s="11"/>
      <c r="D10" s="12"/>
      <c r="E10" s="12"/>
      <c r="F10" s="26"/>
      <c r="G10" s="10"/>
      <c r="H10" s="13"/>
      <c r="I10" s="14"/>
      <c r="J10" s="18"/>
      <c r="K10" s="18"/>
      <c r="L10" s="18"/>
      <c r="M10" s="13"/>
      <c r="N10" s="16"/>
      <c r="O10" s="16"/>
      <c r="P10" s="17"/>
      <c r="Q10" s="18"/>
      <c r="R10" s="18"/>
      <c r="S10" s="18"/>
      <c r="T10" s="19"/>
    </row>
    <row r="11" spans="1:20">
      <c r="A11" s="23"/>
      <c r="B11" s="23"/>
      <c r="C11" s="11"/>
      <c r="D11" s="12"/>
      <c r="E11" s="12"/>
      <c r="F11" s="26"/>
      <c r="G11" s="23"/>
      <c r="H11" s="26"/>
      <c r="I11" s="13"/>
      <c r="J11" s="18"/>
      <c r="K11" s="18"/>
      <c r="L11" s="18"/>
      <c r="M11" s="13"/>
      <c r="N11" s="16"/>
      <c r="O11" s="27"/>
      <c r="P11" s="30"/>
      <c r="Q11" s="18"/>
      <c r="R11" s="28"/>
      <c r="S11" s="28"/>
      <c r="T11" s="29"/>
    </row>
    <row r="12" spans="1:20">
      <c r="A12" s="23"/>
      <c r="B12" s="23"/>
      <c r="C12" s="11"/>
      <c r="D12" s="12"/>
      <c r="E12" s="12"/>
      <c r="F12" s="26"/>
      <c r="G12" s="23"/>
      <c r="H12" s="26"/>
      <c r="I12" s="13"/>
      <c r="J12" s="18"/>
      <c r="K12" s="18"/>
      <c r="L12" s="18"/>
      <c r="M12" s="13"/>
      <c r="N12" s="16"/>
      <c r="O12" s="27"/>
      <c r="P12" s="30"/>
      <c r="Q12" s="18"/>
      <c r="R12" s="28"/>
      <c r="S12" s="28"/>
      <c r="T12" s="29"/>
    </row>
  </sheetData>
  <mergeCells count="22">
    <mergeCell ref="J6:L6"/>
    <mergeCell ref="O1:O5"/>
    <mergeCell ref="P1:P5"/>
    <mergeCell ref="Q1:Q5"/>
    <mergeCell ref="R1:R5"/>
    <mergeCell ref="S1:S5"/>
    <mergeCell ref="T1:T5"/>
    <mergeCell ref="G1:G5"/>
    <mergeCell ref="H1:H5"/>
    <mergeCell ref="I1:I5"/>
    <mergeCell ref="J1:L2"/>
    <mergeCell ref="M1:M5"/>
    <mergeCell ref="N1:N5"/>
    <mergeCell ref="J3:J5"/>
    <mergeCell ref="K3:K5"/>
    <mergeCell ref="L3:L5"/>
    <mergeCell ref="F1:F5"/>
    <mergeCell ref="A1:A5"/>
    <mergeCell ref="B1:B5"/>
    <mergeCell ref="C1:C5"/>
    <mergeCell ref="D1:D5"/>
    <mergeCell ref="E1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01.04</vt:lpstr>
      <vt:lpstr>02.04</vt:lpstr>
      <vt:lpstr>01.04 (2)</vt:lpstr>
      <vt:lpstr>В15</vt:lpstr>
      <vt:lpstr>В25</vt:lpstr>
      <vt:lpstr>М75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вертерич</cp:lastModifiedBy>
  <cp:lastPrinted>2015-03-04T20:03:26Z</cp:lastPrinted>
  <dcterms:created xsi:type="dcterms:W3CDTF">2015-02-25T09:18:00Z</dcterms:created>
  <dcterms:modified xsi:type="dcterms:W3CDTF">2015-03-05T04:52:40Z</dcterms:modified>
</cp:coreProperties>
</file>