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0730" windowHeight="10545"/>
  </bookViews>
  <sheets>
    <sheet name="История выдачей" sheetId="1" r:id="rId1"/>
    <sheet name="Склад" sheetId="2" r:id="rId2"/>
    <sheet name="База аппаратов" sheetId="3" r:id="rId3"/>
  </sheets>
  <calcPr calcId="144525"/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2" i="1"/>
  <c r="H3" i="2" l="1"/>
  <c r="H4" i="2"/>
  <c r="H5" i="2"/>
  <c r="H2" i="2"/>
  <c r="B15" i="1"/>
  <c r="C15" i="1"/>
  <c r="D15" i="1"/>
  <c r="B12" i="1"/>
  <c r="C12" i="1"/>
  <c r="D12" i="1"/>
  <c r="B13" i="1"/>
  <c r="C13" i="1"/>
  <c r="D13" i="1"/>
  <c r="B14" i="1"/>
  <c r="C14" i="1"/>
  <c r="D14" i="1"/>
  <c r="D15" i="3"/>
  <c r="D3" i="3"/>
  <c r="D3" i="1" s="1"/>
  <c r="D4" i="3"/>
  <c r="D4" i="1" s="1"/>
  <c r="D5" i="3"/>
  <c r="D5" i="1" s="1"/>
  <c r="D6" i="3"/>
  <c r="D6" i="1" s="1"/>
  <c r="D7" i="3"/>
  <c r="D8" i="3"/>
  <c r="D8" i="1" s="1"/>
  <c r="D9" i="3"/>
  <c r="D9" i="1" s="1"/>
  <c r="D10" i="3"/>
  <c r="D10" i="1" s="1"/>
  <c r="D11" i="3"/>
  <c r="D11" i="1" s="1"/>
  <c r="D12" i="3"/>
  <c r="D13" i="3"/>
  <c r="D14" i="3"/>
  <c r="D2" i="3"/>
  <c r="D2" i="1" s="1"/>
  <c r="D7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</calcChain>
</file>

<file path=xl/comments1.xml><?xml version="1.0" encoding="utf-8"?>
<comments xmlns="http://schemas.openxmlformats.org/spreadsheetml/2006/main">
  <authors>
    <author>Орел А.С.</author>
  </authors>
  <commentList>
    <comment ref="E16" authorId="0">
      <text>
        <r>
          <rPr>
            <sz val="9"/>
            <color indexed="81"/>
            <rFont val="Tahoma"/>
            <family val="2"/>
            <charset val="204"/>
          </rPr>
          <t>Возможно нужно расчитать, какова потребность и периодичность этой потребности</t>
        </r>
      </text>
    </comment>
    <comment ref="W16" authorId="0">
      <text>
        <r>
          <rPr>
            <sz val="9"/>
            <color indexed="81"/>
            <rFont val="Tahoma"/>
            <family val="2"/>
            <charset val="204"/>
          </rPr>
          <t>Все эти данные выгружаются из 1с.</t>
        </r>
      </text>
    </comment>
    <comment ref="X16" authorId="0">
      <text>
        <r>
          <rPr>
            <sz val="9"/>
            <color indexed="81"/>
            <rFont val="Tahoma"/>
            <family val="2"/>
            <charset val="204"/>
          </rPr>
          <t>Дальше хотелось бы видеть планируемый расход, а по завершению месяца просто заполняя в ручную выданные картриджи, в данный момент за март. Остальные месяца должны пересчитаться и учесть добавленный месяц!</t>
        </r>
      </text>
    </comment>
  </commentList>
</comments>
</file>

<file path=xl/comments2.xml><?xml version="1.0" encoding="utf-8"?>
<comments xmlns="http://schemas.openxmlformats.org/spreadsheetml/2006/main">
  <authors>
    <author>Орел А.С.</author>
  </authors>
  <commentList>
    <comment ref="C2" authorId="0">
      <text>
        <r>
          <rPr>
            <sz val="9"/>
            <color indexed="81"/>
            <rFont val="Tahoma"/>
            <family val="2"/>
            <charset val="204"/>
          </rPr>
          <t>Выгружается из 1С</t>
        </r>
      </text>
    </comment>
    <comment ref="E2" authorId="0">
      <text>
        <r>
          <rPr>
            <sz val="9"/>
            <color indexed="81"/>
            <rFont val="Tahoma"/>
            <family val="2"/>
            <charset val="204"/>
          </rPr>
          <t>Нужна формула для расчета этого поля!</t>
        </r>
      </text>
    </comment>
    <comment ref="F2" authorId="0">
      <text>
        <r>
          <rPr>
            <sz val="9"/>
            <color indexed="81"/>
            <rFont val="Tahoma"/>
            <family val="2"/>
            <charset val="204"/>
          </rPr>
          <t>Заполняется руками</t>
        </r>
      </text>
    </comment>
    <comment ref="H2" authorId="0">
      <text>
        <r>
          <rPr>
            <sz val="9"/>
            <color indexed="81"/>
            <rFont val="Tahoma"/>
            <family val="2"/>
            <charset val="204"/>
          </rPr>
          <t>Примерно такая формула для расчета.</t>
        </r>
      </text>
    </comment>
  </commentList>
</comments>
</file>

<file path=xl/comments3.xml><?xml version="1.0" encoding="utf-8"?>
<comments xmlns="http://schemas.openxmlformats.org/spreadsheetml/2006/main">
  <authors>
    <author>Орел А.С.</author>
  </authors>
  <commentList>
    <comment ref="B19" authorId="0">
      <text>
        <r>
          <rPr>
            <sz val="9"/>
            <color indexed="81"/>
            <rFont val="Tahoma"/>
            <family val="2"/>
            <charset val="204"/>
          </rPr>
          <t>Тут думаю все понятно, просто база аппаратов, и какие картриджи можно использовать.</t>
        </r>
      </text>
    </comment>
  </commentList>
</comments>
</file>

<file path=xl/sharedStrings.xml><?xml version="1.0" encoding="utf-8"?>
<sst xmlns="http://schemas.openxmlformats.org/spreadsheetml/2006/main" count="83" uniqueCount="42">
  <si>
    <t>Модель картриджа</t>
  </si>
  <si>
    <t>шт.</t>
  </si>
  <si>
    <t>мес. норм.</t>
  </si>
  <si>
    <t>настройки запаса</t>
  </si>
  <si>
    <t>Наименование</t>
  </si>
  <si>
    <t>Код</t>
  </si>
  <si>
    <t>К001</t>
  </si>
  <si>
    <t>К002</t>
  </si>
  <si>
    <t>К003</t>
  </si>
  <si>
    <t>К004</t>
  </si>
  <si>
    <t>код аппарата</t>
  </si>
  <si>
    <t>наименование аппарата</t>
  </si>
  <si>
    <t>Код картриджа</t>
  </si>
  <si>
    <t>наименование картриджа</t>
  </si>
  <si>
    <t>Код аппарат</t>
  </si>
  <si>
    <t>А001</t>
  </si>
  <si>
    <t>А002</t>
  </si>
  <si>
    <t>А003</t>
  </si>
  <si>
    <t>А004</t>
  </si>
  <si>
    <t>А005</t>
  </si>
  <si>
    <t>А006</t>
  </si>
  <si>
    <t>А007</t>
  </si>
  <si>
    <t>А008</t>
  </si>
  <si>
    <t>А009</t>
  </si>
  <si>
    <t>А010</t>
  </si>
  <si>
    <t>А011</t>
  </si>
  <si>
    <t>А012</t>
  </si>
  <si>
    <t>А013</t>
  </si>
  <si>
    <t>Xerox 013R00625 (3000к)</t>
  </si>
  <si>
    <t>Xerox WC 3119</t>
  </si>
  <si>
    <t>Xerox 106R01412</t>
  </si>
  <si>
    <t xml:space="preserve">Xerox 3300 </t>
  </si>
  <si>
    <t>Xerox 106R01487</t>
  </si>
  <si>
    <t>Xerox WC 3210/3220</t>
  </si>
  <si>
    <t>HP CE278A</t>
  </si>
  <si>
    <t>HP LJ 1536</t>
  </si>
  <si>
    <t>А014</t>
  </si>
  <si>
    <t>HP LJ 1605</t>
  </si>
  <si>
    <t>Колличество на складе</t>
  </si>
  <si>
    <t>Необходимо заказать</t>
  </si>
  <si>
    <t>Месячная норма</t>
  </si>
  <si>
    <t>Возможная потребность и периодичность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</si>
</sst>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6"/>
  <sheetViews>
    <sheetView tabSelected="1" topLeftCell="O1" workbookViewId="0">
      <selection activeCell="X2" sqref="X2"/>
    </sheetView>
  </sheetViews>
  <sheetFormatPr defaultRowHeight="15" outlineLevelCol="1" x14ac:dyDescent="0.25"/>
  <cols>
    <col min="1" max="1" width="12.140625" style="1" bestFit="1" customWidth="1"/>
    <col min="2" max="2" width="21" style="1" customWidth="1"/>
    <col min="3" max="3" width="11" style="1" customWidth="1" outlineLevel="1"/>
    <col min="4" max="4" width="23.42578125" customWidth="1" outlineLevel="1"/>
    <col min="5" max="5" width="28.5703125" style="8" customWidth="1"/>
    <col min="6" max="6" width="6.7109375" customWidth="1" outlineLevel="1" collapsed="1"/>
    <col min="7" max="7" width="6.5703125" customWidth="1" outlineLevel="1"/>
    <col min="8" max="9" width="6.85546875" customWidth="1" outlineLevel="1"/>
    <col min="10" max="10" width="6.7109375" customWidth="1" outlineLevel="1"/>
    <col min="11" max="11" width="7" customWidth="1" outlineLevel="1"/>
    <col min="12" max="12" width="7.140625" customWidth="1" outlineLevel="1"/>
    <col min="13" max="13" width="6.85546875" customWidth="1" outlineLevel="1"/>
    <col min="14" max="14" width="7.140625" customWidth="1" outlineLevel="1"/>
    <col min="15" max="15" width="7.42578125" customWidth="1" outlineLevel="1"/>
    <col min="16" max="16" width="7.42578125" bestFit="1" customWidth="1"/>
    <col min="17" max="17" width="7.28515625" customWidth="1"/>
    <col min="18" max="18" width="6.7109375" bestFit="1" customWidth="1"/>
    <col min="19" max="19" width="6.5703125" bestFit="1" customWidth="1"/>
    <col min="20" max="21" width="6.85546875" bestFit="1" customWidth="1"/>
    <col min="22" max="22" width="6.7109375" bestFit="1" customWidth="1"/>
    <col min="23" max="23" width="7" bestFit="1" customWidth="1"/>
    <col min="24" max="24" width="7.85546875" customWidth="1"/>
  </cols>
  <sheetData>
    <row r="1" spans="1:30" s="10" customFormat="1" ht="30" x14ac:dyDescent="0.25">
      <c r="A1" s="10" t="s">
        <v>14</v>
      </c>
      <c r="B1" s="10" t="s">
        <v>11</v>
      </c>
      <c r="C1" s="10" t="s">
        <v>12</v>
      </c>
      <c r="D1" s="10" t="s">
        <v>0</v>
      </c>
      <c r="E1" s="10" t="s">
        <v>41</v>
      </c>
      <c r="F1" s="11">
        <v>41547</v>
      </c>
      <c r="G1" s="11">
        <v>41578</v>
      </c>
      <c r="H1" s="11">
        <v>41608</v>
      </c>
      <c r="I1" s="11">
        <v>41639</v>
      </c>
      <c r="J1" s="11">
        <v>41670</v>
      </c>
      <c r="K1" s="11">
        <v>41698</v>
      </c>
      <c r="L1" s="11">
        <v>41729</v>
      </c>
      <c r="M1" s="11">
        <v>41759</v>
      </c>
      <c r="N1" s="11">
        <v>41790</v>
      </c>
      <c r="O1" s="11">
        <v>41820</v>
      </c>
      <c r="P1" s="11">
        <v>41851</v>
      </c>
      <c r="Q1" s="11">
        <v>41882</v>
      </c>
      <c r="R1" s="11">
        <v>41912</v>
      </c>
      <c r="S1" s="11">
        <v>41943</v>
      </c>
      <c r="T1" s="11">
        <v>41973</v>
      </c>
      <c r="U1" s="11">
        <v>42004</v>
      </c>
      <c r="V1" s="11">
        <v>42035</v>
      </c>
      <c r="W1" s="11">
        <v>42063</v>
      </c>
      <c r="X1" s="11">
        <v>42094</v>
      </c>
      <c r="Y1" s="11">
        <v>42124</v>
      </c>
      <c r="Z1" s="11">
        <v>42155</v>
      </c>
      <c r="AA1" s="11">
        <v>42185</v>
      </c>
      <c r="AB1" s="11">
        <v>42216</v>
      </c>
      <c r="AC1" s="11">
        <v>42247</v>
      </c>
      <c r="AD1" s="11">
        <v>42277</v>
      </c>
    </row>
    <row r="2" spans="1:30" x14ac:dyDescent="0.25">
      <c r="A2" s="1" t="s">
        <v>15</v>
      </c>
      <c r="B2" s="1" t="str">
        <f>VLOOKUP($A2,'База аппаратов'!$A:$D,2,FALSE)</f>
        <v>Xerox WC 3119</v>
      </c>
      <c r="C2" s="1" t="str">
        <f>VLOOKUP($A2,'База аппаратов'!$A:$D,3,FALSE)</f>
        <v>К001</v>
      </c>
      <c r="D2" s="1" t="str">
        <f>VLOOKUP($A2,'База аппаратов'!$A:$D,4,FALSE)</f>
        <v>Xerox 013R00625 (3000к)</v>
      </c>
      <c r="F2" s="3">
        <v>1</v>
      </c>
      <c r="G2" s="3">
        <v>0</v>
      </c>
      <c r="H2" s="3">
        <v>0</v>
      </c>
      <c r="I2" s="3">
        <v>2</v>
      </c>
      <c r="J2" s="3">
        <v>1</v>
      </c>
      <c r="K2" s="3">
        <v>0</v>
      </c>
      <c r="L2" s="3">
        <v>1</v>
      </c>
      <c r="M2" s="3">
        <v>0</v>
      </c>
      <c r="N2" s="3">
        <v>0</v>
      </c>
      <c r="O2" s="3">
        <v>1</v>
      </c>
      <c r="P2" s="3">
        <v>3</v>
      </c>
      <c r="Q2" s="3">
        <v>1</v>
      </c>
      <c r="R2" s="3">
        <v>1</v>
      </c>
      <c r="S2" s="3">
        <v>1</v>
      </c>
      <c r="T2" s="3">
        <v>2</v>
      </c>
      <c r="U2" s="3">
        <v>0</v>
      </c>
      <c r="V2" s="3">
        <v>1</v>
      </c>
      <c r="W2" s="3">
        <v>0</v>
      </c>
      <c r="X2" s="12">
        <f>ROUNDUP(FORECAST(X$1,F2:W2,F$1:W$1),0)</f>
        <v>1</v>
      </c>
    </row>
    <row r="3" spans="1:30" x14ac:dyDescent="0.25">
      <c r="A3" s="1" t="s">
        <v>16</v>
      </c>
      <c r="B3" s="1" t="str">
        <f>VLOOKUP($A3,'База аппаратов'!$A:$D,2,FALSE)</f>
        <v>Xerox WC 3119</v>
      </c>
      <c r="C3" s="1" t="str">
        <f>VLOOKUP($A3,'База аппаратов'!$A:$D,3,FALSE)</f>
        <v>К001</v>
      </c>
      <c r="D3" s="1" t="str">
        <f>VLOOKUP($A3,'База аппаратов'!$A:$D,4,FALSE)</f>
        <v>Xerox 013R00625 (3000к)</v>
      </c>
      <c r="F3" s="3">
        <v>1</v>
      </c>
      <c r="G3" s="3">
        <v>3</v>
      </c>
      <c r="H3" s="3">
        <v>0</v>
      </c>
      <c r="I3" s="3">
        <v>3</v>
      </c>
      <c r="J3" s="3">
        <v>2</v>
      </c>
      <c r="K3" s="3">
        <v>3</v>
      </c>
      <c r="L3" s="3">
        <v>3</v>
      </c>
      <c r="M3" s="3">
        <v>1</v>
      </c>
      <c r="N3" s="3">
        <v>3</v>
      </c>
      <c r="O3" s="3">
        <v>2</v>
      </c>
      <c r="P3" s="3">
        <v>6</v>
      </c>
      <c r="Q3" s="3">
        <v>0</v>
      </c>
      <c r="R3" s="3">
        <v>3</v>
      </c>
      <c r="S3" s="3">
        <v>1</v>
      </c>
      <c r="T3" s="3">
        <v>5</v>
      </c>
      <c r="U3" s="3">
        <v>4</v>
      </c>
      <c r="V3" s="3">
        <v>5</v>
      </c>
      <c r="W3" s="3">
        <v>7</v>
      </c>
      <c r="X3" s="12">
        <f t="shared" ref="X3:X15" si="0">ROUNDUP(FORECAST(X$1,F3:W3,F$1:W$1),0)</f>
        <v>5</v>
      </c>
    </row>
    <row r="4" spans="1:30" x14ac:dyDescent="0.25">
      <c r="A4" s="1" t="s">
        <v>17</v>
      </c>
      <c r="B4" s="1" t="str">
        <f>VLOOKUP($A4,'База аппаратов'!$A:$D,2,FALSE)</f>
        <v>Xerox WC 3119</v>
      </c>
      <c r="C4" s="1" t="str">
        <f>VLOOKUP($A4,'База аппаратов'!$A:$D,3,FALSE)</f>
        <v>К001</v>
      </c>
      <c r="D4" s="1" t="str">
        <f>VLOOKUP($A4,'База аппаратов'!$A:$D,4,FALSE)</f>
        <v>Xerox 013R00625 (3000к)</v>
      </c>
      <c r="F4" s="3">
        <v>11</v>
      </c>
      <c r="G4" s="3">
        <v>6</v>
      </c>
      <c r="H4" s="3">
        <v>2</v>
      </c>
      <c r="I4" s="3">
        <v>16</v>
      </c>
      <c r="J4" s="3">
        <v>19</v>
      </c>
      <c r="K4" s="3">
        <v>19</v>
      </c>
      <c r="L4" s="3">
        <v>11</v>
      </c>
      <c r="M4" s="3">
        <v>23</v>
      </c>
      <c r="N4" s="3">
        <v>25</v>
      </c>
      <c r="O4" s="3">
        <v>16</v>
      </c>
      <c r="P4" s="3">
        <v>17</v>
      </c>
      <c r="Q4" s="3">
        <v>15</v>
      </c>
      <c r="R4" s="3">
        <v>20</v>
      </c>
      <c r="S4" s="3">
        <v>17</v>
      </c>
      <c r="T4" s="3">
        <v>18</v>
      </c>
      <c r="U4" s="3">
        <v>11</v>
      </c>
      <c r="V4" s="3">
        <v>19</v>
      </c>
      <c r="W4" s="3">
        <v>18</v>
      </c>
      <c r="X4" s="12">
        <f t="shared" si="0"/>
        <v>20</v>
      </c>
    </row>
    <row r="5" spans="1:30" x14ac:dyDescent="0.25">
      <c r="A5" s="1" t="s">
        <v>18</v>
      </c>
      <c r="B5" s="1" t="str">
        <f>VLOOKUP($A5,'База аппаратов'!$A:$D,2,FALSE)</f>
        <v>Xerox WC 3119</v>
      </c>
      <c r="C5" s="1" t="str">
        <f>VLOOKUP($A5,'База аппаратов'!$A:$D,3,FALSE)</f>
        <v>К001</v>
      </c>
      <c r="D5" s="1" t="str">
        <f>VLOOKUP($A5,'База аппаратов'!$A:$D,4,FALSE)</f>
        <v>Xerox 013R00625 (3000к)</v>
      </c>
      <c r="F5" s="4">
        <v>6</v>
      </c>
      <c r="G5" s="4">
        <v>0</v>
      </c>
      <c r="H5" s="4">
        <v>1</v>
      </c>
      <c r="I5" s="4">
        <v>14</v>
      </c>
      <c r="J5" s="4">
        <v>17</v>
      </c>
      <c r="K5" s="4">
        <v>9</v>
      </c>
      <c r="L5" s="4">
        <v>9</v>
      </c>
      <c r="M5" s="4">
        <v>7</v>
      </c>
      <c r="N5" s="4">
        <v>20</v>
      </c>
      <c r="O5" s="4">
        <v>9</v>
      </c>
      <c r="P5" s="4">
        <v>6</v>
      </c>
      <c r="Q5" s="4">
        <v>4</v>
      </c>
      <c r="R5" s="4">
        <v>12</v>
      </c>
      <c r="S5" s="4">
        <v>8</v>
      </c>
      <c r="T5" s="4">
        <v>14</v>
      </c>
      <c r="U5" s="4">
        <v>3</v>
      </c>
      <c r="V5" s="4">
        <v>9</v>
      </c>
      <c r="W5" s="4">
        <v>9</v>
      </c>
      <c r="X5" s="12">
        <f t="shared" si="0"/>
        <v>10</v>
      </c>
    </row>
    <row r="6" spans="1:30" x14ac:dyDescent="0.25">
      <c r="A6" s="1" t="s">
        <v>19</v>
      </c>
      <c r="B6" s="1" t="str">
        <f>VLOOKUP($A6,'База аппаратов'!$A:$D,2,FALSE)</f>
        <v xml:space="preserve">Xerox 3300 </v>
      </c>
      <c r="C6" s="1" t="str">
        <f>VLOOKUP($A6,'База аппаратов'!$A:$D,3,FALSE)</f>
        <v>К002</v>
      </c>
      <c r="D6" s="1" t="str">
        <f>VLOOKUP($A6,'База аппаратов'!$A:$D,4,FALSE)</f>
        <v>Xerox 106R01412</v>
      </c>
      <c r="F6" s="5">
        <v>15</v>
      </c>
      <c r="G6" s="5">
        <v>14</v>
      </c>
      <c r="H6" s="5">
        <v>0</v>
      </c>
      <c r="I6" s="5">
        <v>41</v>
      </c>
      <c r="J6" s="5">
        <v>75</v>
      </c>
      <c r="K6" s="5">
        <v>74</v>
      </c>
      <c r="L6" s="5">
        <v>54</v>
      </c>
      <c r="M6" s="5">
        <v>63</v>
      </c>
      <c r="N6" s="5">
        <v>44</v>
      </c>
      <c r="O6" s="5">
        <v>45</v>
      </c>
      <c r="P6" s="5">
        <v>46</v>
      </c>
      <c r="Q6" s="5">
        <v>31</v>
      </c>
      <c r="R6" s="5">
        <v>55</v>
      </c>
      <c r="S6" s="5">
        <v>54</v>
      </c>
      <c r="T6" s="5">
        <v>55</v>
      </c>
      <c r="U6" s="5">
        <v>41</v>
      </c>
      <c r="V6" s="5">
        <v>62</v>
      </c>
      <c r="W6" s="5">
        <v>51</v>
      </c>
      <c r="X6" s="12">
        <f t="shared" si="0"/>
        <v>61</v>
      </c>
    </row>
    <row r="7" spans="1:30" x14ac:dyDescent="0.25">
      <c r="A7" s="1" t="s">
        <v>20</v>
      </c>
      <c r="B7" s="1" t="str">
        <f>VLOOKUP($A7,'База аппаратов'!$A:$D,2,FALSE)</f>
        <v xml:space="preserve">Xerox 3300 </v>
      </c>
      <c r="C7" s="1" t="str">
        <f>VLOOKUP($A7,'База аппаратов'!$A:$D,3,FALSE)</f>
        <v>К002</v>
      </c>
      <c r="D7" s="1" t="str">
        <f>VLOOKUP($A7,'База аппаратов'!$A:$D,4,FALSE)</f>
        <v>Xerox 106R01412</v>
      </c>
      <c r="F7" s="6">
        <v>1</v>
      </c>
      <c r="G7" s="6">
        <v>3</v>
      </c>
      <c r="H7" s="6">
        <v>0</v>
      </c>
      <c r="I7" s="6">
        <v>8</v>
      </c>
      <c r="J7" s="6">
        <v>10</v>
      </c>
      <c r="K7" s="6">
        <v>7</v>
      </c>
      <c r="L7" s="6">
        <v>12</v>
      </c>
      <c r="M7" s="6">
        <v>7</v>
      </c>
      <c r="N7" s="6">
        <v>0</v>
      </c>
      <c r="O7" s="6">
        <v>17</v>
      </c>
      <c r="P7" s="6">
        <v>11</v>
      </c>
      <c r="Q7" s="6">
        <v>0</v>
      </c>
      <c r="R7" s="6">
        <v>3</v>
      </c>
      <c r="S7" s="6">
        <v>2</v>
      </c>
      <c r="T7" s="6">
        <v>2</v>
      </c>
      <c r="U7" s="6">
        <v>0</v>
      </c>
      <c r="V7" s="6">
        <v>5</v>
      </c>
      <c r="W7" s="6">
        <v>2</v>
      </c>
      <c r="X7" s="12">
        <f t="shared" si="0"/>
        <v>4</v>
      </c>
    </row>
    <row r="8" spans="1:30" x14ac:dyDescent="0.25">
      <c r="A8" s="1" t="s">
        <v>21</v>
      </c>
      <c r="B8" s="1" t="str">
        <f>VLOOKUP($A8,'База аппаратов'!$A:$D,2,FALSE)</f>
        <v xml:space="preserve">Xerox 3300 </v>
      </c>
      <c r="C8" s="1" t="str">
        <f>VLOOKUP($A8,'База аппаратов'!$A:$D,3,FALSE)</f>
        <v>К002</v>
      </c>
      <c r="D8" s="1" t="str">
        <f>VLOOKUP($A8,'База аппаратов'!$A:$D,4,FALSE)</f>
        <v>Xerox 106R01412</v>
      </c>
      <c r="F8" s="7">
        <v>3</v>
      </c>
      <c r="G8" s="7">
        <v>0</v>
      </c>
      <c r="H8" s="7">
        <v>0</v>
      </c>
      <c r="I8" s="7">
        <v>0</v>
      </c>
      <c r="J8" s="7">
        <v>6</v>
      </c>
      <c r="K8" s="7">
        <v>6</v>
      </c>
      <c r="L8" s="7">
        <v>7</v>
      </c>
      <c r="M8" s="7">
        <v>1</v>
      </c>
      <c r="N8" s="7">
        <v>2</v>
      </c>
      <c r="O8" s="7">
        <v>1</v>
      </c>
      <c r="P8" s="7">
        <v>0</v>
      </c>
      <c r="Q8" s="7">
        <v>0</v>
      </c>
      <c r="R8" s="7">
        <v>4</v>
      </c>
      <c r="S8" s="7">
        <v>2</v>
      </c>
      <c r="T8" s="7">
        <v>9</v>
      </c>
      <c r="U8" s="7">
        <v>3</v>
      </c>
      <c r="V8" s="7">
        <v>0</v>
      </c>
      <c r="W8" s="7">
        <v>0</v>
      </c>
      <c r="X8" s="12">
        <f t="shared" si="0"/>
        <v>3</v>
      </c>
    </row>
    <row r="9" spans="1:30" x14ac:dyDescent="0.25">
      <c r="A9" s="1" t="s">
        <v>22</v>
      </c>
      <c r="B9" s="1" t="str">
        <f>VLOOKUP($A9,'База аппаратов'!$A:$D,2,FALSE)</f>
        <v xml:space="preserve">Xerox 3300 </v>
      </c>
      <c r="C9" s="1" t="str">
        <f>VLOOKUP($A9,'База аппаратов'!$A:$D,3,FALSE)</f>
        <v>К002</v>
      </c>
      <c r="D9" s="1" t="str">
        <f>VLOOKUP($A9,'База аппаратов'!$A:$D,4,FALSE)</f>
        <v>Xerox 106R01412</v>
      </c>
      <c r="F9" s="8">
        <v>0</v>
      </c>
      <c r="G9" s="8">
        <v>0</v>
      </c>
      <c r="H9" s="8">
        <v>0</v>
      </c>
      <c r="I9" s="8">
        <v>3</v>
      </c>
      <c r="J9" s="8">
        <v>5</v>
      </c>
      <c r="K9" s="8">
        <v>2</v>
      </c>
      <c r="L9" s="8">
        <v>6</v>
      </c>
      <c r="M9" s="8">
        <v>3</v>
      </c>
      <c r="N9" s="8">
        <v>3</v>
      </c>
      <c r="O9" s="8">
        <v>0</v>
      </c>
      <c r="P9" s="8">
        <v>2</v>
      </c>
      <c r="Q9" s="8">
        <v>1</v>
      </c>
      <c r="R9" s="8">
        <v>5</v>
      </c>
      <c r="S9" s="8">
        <v>5</v>
      </c>
      <c r="T9" s="8">
        <v>0</v>
      </c>
      <c r="U9" s="8">
        <v>4</v>
      </c>
      <c r="V9" s="8">
        <v>2</v>
      </c>
      <c r="W9" s="8">
        <v>2</v>
      </c>
      <c r="X9" s="12">
        <f t="shared" si="0"/>
        <v>4</v>
      </c>
    </row>
    <row r="10" spans="1:30" x14ac:dyDescent="0.25">
      <c r="A10" s="1" t="s">
        <v>23</v>
      </c>
      <c r="B10" s="1" t="str">
        <f>VLOOKUP($A10,'База аппаратов'!$A:$D,2,FALSE)</f>
        <v>Xerox WC 3210/3220</v>
      </c>
      <c r="C10" s="1" t="str">
        <f>VLOOKUP($A10,'База аппаратов'!$A:$D,3,FALSE)</f>
        <v>К003</v>
      </c>
      <c r="D10" s="1" t="str">
        <f>VLOOKUP($A10,'База аппаратов'!$A:$D,4,FALSE)</f>
        <v>Xerox 106R01487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1</v>
      </c>
      <c r="M10" s="8">
        <v>0</v>
      </c>
      <c r="N10" s="8">
        <v>1</v>
      </c>
      <c r="O10" s="8">
        <v>2</v>
      </c>
      <c r="P10" s="8">
        <v>0</v>
      </c>
      <c r="Q10" s="8">
        <v>0</v>
      </c>
      <c r="R10" s="8">
        <v>0</v>
      </c>
      <c r="S10" s="8">
        <v>0</v>
      </c>
      <c r="T10" s="8">
        <v>1</v>
      </c>
      <c r="U10" s="8">
        <v>0</v>
      </c>
      <c r="V10" s="8">
        <v>0</v>
      </c>
      <c r="W10" s="8">
        <v>1</v>
      </c>
      <c r="X10" s="12">
        <f t="shared" si="0"/>
        <v>1</v>
      </c>
    </row>
    <row r="11" spans="1:30" x14ac:dyDescent="0.25">
      <c r="A11" s="1" t="s">
        <v>24</v>
      </c>
      <c r="B11" s="1" t="str">
        <f>VLOOKUP($A11,'База аппаратов'!$A:$D,2,FALSE)</f>
        <v>Xerox WC 3210/3220</v>
      </c>
      <c r="C11" s="1" t="str">
        <f>VLOOKUP($A11,'База аппаратов'!$A:$D,3,FALSE)</f>
        <v>К003</v>
      </c>
      <c r="D11" s="1" t="str">
        <f>VLOOKUP($A11,'База аппаратов'!$A:$D,4,FALSE)</f>
        <v>Xerox 106R01487</v>
      </c>
      <c r="F11" s="8">
        <v>2</v>
      </c>
      <c r="G11" s="8">
        <v>0</v>
      </c>
      <c r="H11" s="8">
        <v>0</v>
      </c>
      <c r="I11" s="8">
        <v>0</v>
      </c>
      <c r="J11" s="8">
        <v>0</v>
      </c>
      <c r="K11" s="8">
        <v>2</v>
      </c>
      <c r="L11" s="8">
        <v>0</v>
      </c>
      <c r="M11" s="8">
        <v>0</v>
      </c>
      <c r="N11" s="8">
        <v>3</v>
      </c>
      <c r="O11" s="8">
        <v>0</v>
      </c>
      <c r="P11" s="8">
        <v>2</v>
      </c>
      <c r="Q11" s="8">
        <v>2</v>
      </c>
      <c r="R11" s="8">
        <v>0</v>
      </c>
      <c r="S11" s="8">
        <v>0</v>
      </c>
      <c r="T11" s="8">
        <v>2</v>
      </c>
      <c r="U11" s="8">
        <v>2</v>
      </c>
      <c r="V11" s="8">
        <v>0</v>
      </c>
      <c r="W11" s="8">
        <v>1</v>
      </c>
      <c r="X11" s="12">
        <f t="shared" si="0"/>
        <v>2</v>
      </c>
    </row>
    <row r="12" spans="1:30" x14ac:dyDescent="0.25">
      <c r="A12" s="1" t="s">
        <v>25</v>
      </c>
      <c r="B12" s="1" t="str">
        <f>VLOOKUP($A12,'База аппаратов'!$A:$D,2,FALSE)</f>
        <v>Xerox WC 3210/3220</v>
      </c>
      <c r="C12" s="1" t="str">
        <f>VLOOKUP($A12,'База аппаратов'!$A:$D,3,FALSE)</f>
        <v>К003</v>
      </c>
      <c r="D12" s="1" t="str">
        <f>VLOOKUP($A12,'База аппаратов'!$A:$D,4,FALSE)</f>
        <v>Xerox 106R01487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3</v>
      </c>
      <c r="L12" s="8">
        <v>0</v>
      </c>
      <c r="M12" s="8">
        <v>3</v>
      </c>
      <c r="N12" s="8">
        <v>4</v>
      </c>
      <c r="O12" s="8">
        <v>0</v>
      </c>
      <c r="P12" s="8">
        <v>0</v>
      </c>
      <c r="Q12" s="8">
        <v>0</v>
      </c>
      <c r="R12" s="8">
        <v>2</v>
      </c>
      <c r="S12" s="8">
        <v>0</v>
      </c>
      <c r="T12" s="8">
        <v>5</v>
      </c>
      <c r="U12" s="8">
        <v>0</v>
      </c>
      <c r="V12" s="8">
        <v>0</v>
      </c>
      <c r="W12" s="8">
        <v>2</v>
      </c>
      <c r="X12" s="12">
        <f t="shared" si="0"/>
        <v>2</v>
      </c>
    </row>
    <row r="13" spans="1:30" x14ac:dyDescent="0.25">
      <c r="A13" s="1" t="s">
        <v>26</v>
      </c>
      <c r="B13" s="1" t="str">
        <f>VLOOKUP($A13,'База аппаратов'!$A:$D,2,FALSE)</f>
        <v>Xerox WC 3210/3220</v>
      </c>
      <c r="C13" s="1" t="str">
        <f>VLOOKUP($A13,'База аппаратов'!$A:$D,3,FALSE)</f>
        <v>К003</v>
      </c>
      <c r="D13" s="1" t="str">
        <f>VLOOKUP($A13,'База аппаратов'!$A:$D,4,FALSE)</f>
        <v>Xerox 106R01487</v>
      </c>
      <c r="F13" s="8">
        <v>0</v>
      </c>
      <c r="G13" s="8">
        <v>0</v>
      </c>
      <c r="H13" s="8">
        <v>1</v>
      </c>
      <c r="I13" s="8">
        <v>0</v>
      </c>
      <c r="J13" s="8">
        <v>0</v>
      </c>
      <c r="K13" s="8">
        <v>0</v>
      </c>
      <c r="L13" s="8">
        <v>0</v>
      </c>
      <c r="M13" s="8">
        <v>1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3</v>
      </c>
      <c r="T13" s="8">
        <v>0</v>
      </c>
      <c r="U13" s="8">
        <v>0</v>
      </c>
      <c r="V13" s="8">
        <v>0</v>
      </c>
      <c r="W13" s="8">
        <v>1</v>
      </c>
      <c r="X13" s="12">
        <f t="shared" si="0"/>
        <v>1</v>
      </c>
    </row>
    <row r="14" spans="1:30" x14ac:dyDescent="0.25">
      <c r="A14" s="1" t="s">
        <v>27</v>
      </c>
      <c r="B14" s="1" t="str">
        <f>VLOOKUP($A14,'База аппаратов'!$A:$D,2,FALSE)</f>
        <v>HP LJ 1536</v>
      </c>
      <c r="C14" s="1" t="str">
        <f>VLOOKUP($A14,'База аппаратов'!$A:$D,3,FALSE)</f>
        <v>К004</v>
      </c>
      <c r="D14" s="1" t="str">
        <f>VLOOKUP($A14,'База аппаратов'!$A:$D,4,FALSE)</f>
        <v>HP CE278A</v>
      </c>
      <c r="F14" s="8">
        <v>1</v>
      </c>
      <c r="G14" s="8">
        <v>3</v>
      </c>
      <c r="H14" s="8">
        <v>0</v>
      </c>
      <c r="I14" s="8">
        <v>8</v>
      </c>
      <c r="J14" s="8">
        <v>10</v>
      </c>
      <c r="K14" s="8">
        <v>7</v>
      </c>
      <c r="L14" s="8">
        <v>12</v>
      </c>
      <c r="M14" s="8">
        <v>7</v>
      </c>
      <c r="N14" s="8">
        <v>0</v>
      </c>
      <c r="O14" s="8">
        <v>17</v>
      </c>
      <c r="P14" s="8">
        <v>11</v>
      </c>
      <c r="Q14" s="8">
        <v>0</v>
      </c>
      <c r="R14" s="8">
        <v>3</v>
      </c>
      <c r="S14" s="8">
        <v>2</v>
      </c>
      <c r="T14" s="8">
        <v>2</v>
      </c>
      <c r="U14" s="8">
        <v>0</v>
      </c>
      <c r="V14" s="8">
        <v>5</v>
      </c>
      <c r="W14" s="8">
        <v>2</v>
      </c>
      <c r="X14" s="12">
        <f t="shared" si="0"/>
        <v>4</v>
      </c>
    </row>
    <row r="15" spans="1:30" x14ac:dyDescent="0.25">
      <c r="A15" s="1" t="s">
        <v>36</v>
      </c>
      <c r="B15" s="1" t="str">
        <f>VLOOKUP($A15,'База аппаратов'!$A:$D,2,FALSE)</f>
        <v>HP LJ 1605</v>
      </c>
      <c r="C15" s="1" t="str">
        <f>VLOOKUP($A15,'База аппаратов'!$A:$D,3,FALSE)</f>
        <v>К004</v>
      </c>
      <c r="D15" s="1" t="str">
        <f>VLOOKUP($A15,'База аппаратов'!$A:$D,4,FALSE)</f>
        <v>HP CE278A</v>
      </c>
      <c r="F15" s="8">
        <v>0</v>
      </c>
      <c r="G15" s="8">
        <v>0</v>
      </c>
      <c r="H15" s="8">
        <v>0</v>
      </c>
      <c r="I15" s="8">
        <v>3</v>
      </c>
      <c r="J15" s="8">
        <v>1</v>
      </c>
      <c r="K15" s="8">
        <v>3</v>
      </c>
      <c r="L15" s="8">
        <v>7</v>
      </c>
      <c r="M15" s="8">
        <v>5</v>
      </c>
      <c r="N15" s="8">
        <v>3</v>
      </c>
      <c r="O15" s="8">
        <v>7</v>
      </c>
      <c r="P15" s="8">
        <v>4</v>
      </c>
      <c r="Q15" s="8">
        <v>2</v>
      </c>
      <c r="R15" s="8">
        <v>6</v>
      </c>
      <c r="S15" s="8">
        <v>9</v>
      </c>
      <c r="T15" s="8">
        <v>10</v>
      </c>
      <c r="U15" s="8">
        <v>5</v>
      </c>
      <c r="V15" s="8">
        <v>2</v>
      </c>
      <c r="W15" s="8">
        <v>3</v>
      </c>
      <c r="X15" s="12">
        <f t="shared" si="0"/>
        <v>7</v>
      </c>
    </row>
    <row r="16" spans="1:30" x14ac:dyDescent="0.25">
      <c r="D16" s="1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1"/>
  <sheetViews>
    <sheetView workbookViewId="0">
      <selection activeCell="H2" sqref="H2"/>
    </sheetView>
  </sheetViews>
  <sheetFormatPr defaultRowHeight="15" x14ac:dyDescent="0.25"/>
  <cols>
    <col min="1" max="1" width="5.140625" bestFit="1" customWidth="1"/>
    <col min="2" max="2" width="23" bestFit="1" customWidth="1"/>
    <col min="3" max="3" width="22.42578125" bestFit="1" customWidth="1"/>
    <col min="5" max="5" width="16.28515625" bestFit="1" customWidth="1"/>
    <col min="6" max="6" width="10" style="1" customWidth="1"/>
    <col min="7" max="7" width="10.85546875" style="1" bestFit="1" customWidth="1"/>
    <col min="8" max="8" width="21" bestFit="1" customWidth="1"/>
  </cols>
  <sheetData>
    <row r="1" spans="1:8" x14ac:dyDescent="0.25">
      <c r="A1" t="s">
        <v>5</v>
      </c>
      <c r="B1" t="s">
        <v>4</v>
      </c>
      <c r="C1" t="s">
        <v>38</v>
      </c>
      <c r="E1" t="s">
        <v>40</v>
      </c>
      <c r="F1" s="9" t="s">
        <v>3</v>
      </c>
      <c r="G1" s="9"/>
      <c r="H1" t="s">
        <v>39</v>
      </c>
    </row>
    <row r="2" spans="1:8" x14ac:dyDescent="0.25">
      <c r="A2" t="s">
        <v>6</v>
      </c>
      <c r="B2" s="1" t="s">
        <v>28</v>
      </c>
      <c r="C2">
        <v>40</v>
      </c>
      <c r="E2" s="8">
        <v>29</v>
      </c>
      <c r="F2" s="1">
        <v>1.5</v>
      </c>
      <c r="G2" s="1" t="s">
        <v>2</v>
      </c>
      <c r="H2" s="2">
        <f>IF(G2="мес. норм.",E2*F2-C2,E2+F2-C2)</f>
        <v>3.5</v>
      </c>
    </row>
    <row r="3" spans="1:8" x14ac:dyDescent="0.25">
      <c r="A3" s="1" t="s">
        <v>7</v>
      </c>
      <c r="B3" s="1" t="s">
        <v>30</v>
      </c>
      <c r="C3">
        <v>100</v>
      </c>
      <c r="E3" s="8">
        <v>64</v>
      </c>
      <c r="F3" s="1">
        <v>2</v>
      </c>
      <c r="G3" s="1" t="s">
        <v>2</v>
      </c>
      <c r="H3" s="2">
        <f t="shared" ref="H3:H5" si="0">IF(G3="мес. норм.",E3*F3-C3,E3+F3-C3)</f>
        <v>28</v>
      </c>
    </row>
    <row r="4" spans="1:8" x14ac:dyDescent="0.25">
      <c r="A4" s="1" t="s">
        <v>8</v>
      </c>
      <c r="B4" s="1" t="s">
        <v>32</v>
      </c>
      <c r="C4">
        <v>6</v>
      </c>
      <c r="E4" s="8">
        <v>4</v>
      </c>
      <c r="F4" s="1">
        <v>3</v>
      </c>
      <c r="G4" s="8" t="s">
        <v>1</v>
      </c>
      <c r="H4" s="2">
        <f t="shared" si="0"/>
        <v>1</v>
      </c>
    </row>
    <row r="5" spans="1:8" x14ac:dyDescent="0.25">
      <c r="A5" s="1" t="s">
        <v>9</v>
      </c>
      <c r="B5" s="1" t="s">
        <v>34</v>
      </c>
      <c r="C5">
        <v>10</v>
      </c>
      <c r="E5" s="8">
        <v>8</v>
      </c>
      <c r="F5" s="1">
        <v>4</v>
      </c>
      <c r="G5" s="8" t="s">
        <v>1</v>
      </c>
      <c r="H5" s="2">
        <f t="shared" si="0"/>
        <v>2</v>
      </c>
    </row>
    <row r="6" spans="1:8" x14ac:dyDescent="0.25">
      <c r="A6" s="1"/>
      <c r="B6" s="1"/>
    </row>
    <row r="7" spans="1:8" x14ac:dyDescent="0.25">
      <c r="A7" s="1"/>
      <c r="B7" s="1"/>
    </row>
    <row r="8" spans="1:8" x14ac:dyDescent="0.25">
      <c r="A8" s="1"/>
      <c r="B8" s="1"/>
    </row>
    <row r="9" spans="1:8" x14ac:dyDescent="0.25">
      <c r="A9" s="1"/>
      <c r="B9" s="1"/>
    </row>
    <row r="10" spans="1:8" x14ac:dyDescent="0.25">
      <c r="A10" s="1"/>
      <c r="B10" s="1"/>
    </row>
    <row r="11" spans="1:8" x14ac:dyDescent="0.25">
      <c r="A11" s="1"/>
      <c r="B11" s="1"/>
    </row>
  </sheetData>
  <mergeCells count="1">
    <mergeCell ref="F1:G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9"/>
  <sheetViews>
    <sheetView workbookViewId="0">
      <selection activeCell="B2" sqref="A2:B2"/>
    </sheetView>
  </sheetViews>
  <sheetFormatPr defaultRowHeight="15" x14ac:dyDescent="0.25"/>
  <cols>
    <col min="1" max="1" width="13.140625" bestFit="1" customWidth="1"/>
    <col min="2" max="2" width="23.7109375" bestFit="1" customWidth="1"/>
    <col min="3" max="3" width="14.85546875" bestFit="1" customWidth="1"/>
    <col min="4" max="4" width="25.28515625" bestFit="1" customWidth="1"/>
  </cols>
  <sheetData>
    <row r="1" spans="1:4" x14ac:dyDescent="0.25">
      <c r="A1" t="s">
        <v>10</v>
      </c>
      <c r="B1" t="s">
        <v>11</v>
      </c>
      <c r="C1" t="s">
        <v>12</v>
      </c>
      <c r="D1" t="s">
        <v>13</v>
      </c>
    </row>
    <row r="2" spans="1:4" x14ac:dyDescent="0.25">
      <c r="A2" t="s">
        <v>15</v>
      </c>
      <c r="B2" t="s">
        <v>29</v>
      </c>
      <c r="C2" t="s">
        <v>6</v>
      </c>
      <c r="D2" t="str">
        <f>VLOOKUP(C2,Склад!A:B,2,FALSE)</f>
        <v>Xerox 013R00625 (3000к)</v>
      </c>
    </row>
    <row r="3" spans="1:4" x14ac:dyDescent="0.25">
      <c r="A3" s="1" t="s">
        <v>16</v>
      </c>
      <c r="B3" s="1" t="s">
        <v>29</v>
      </c>
      <c r="C3" s="1" t="s">
        <v>6</v>
      </c>
      <c r="D3" s="1" t="str">
        <f>VLOOKUP(C3,Склад!A:B,2,FALSE)</f>
        <v>Xerox 013R00625 (3000к)</v>
      </c>
    </row>
    <row r="4" spans="1:4" x14ac:dyDescent="0.25">
      <c r="A4" s="1" t="s">
        <v>17</v>
      </c>
      <c r="B4" s="1" t="s">
        <v>29</v>
      </c>
      <c r="C4" s="1" t="s">
        <v>6</v>
      </c>
      <c r="D4" s="1" t="str">
        <f>VLOOKUP(C4,Склад!A:B,2,FALSE)</f>
        <v>Xerox 013R00625 (3000к)</v>
      </c>
    </row>
    <row r="5" spans="1:4" x14ac:dyDescent="0.25">
      <c r="A5" s="1" t="s">
        <v>18</v>
      </c>
      <c r="B5" s="1" t="s">
        <v>29</v>
      </c>
      <c r="C5" s="1" t="s">
        <v>6</v>
      </c>
      <c r="D5" s="1" t="str">
        <f>VLOOKUP(C5,Склад!A:B,2,FALSE)</f>
        <v>Xerox 013R00625 (3000к)</v>
      </c>
    </row>
    <row r="6" spans="1:4" x14ac:dyDescent="0.25">
      <c r="A6" s="1" t="s">
        <v>19</v>
      </c>
      <c r="B6" t="s">
        <v>31</v>
      </c>
      <c r="C6" s="1" t="s">
        <v>7</v>
      </c>
      <c r="D6" s="1" t="str">
        <f>VLOOKUP(C6,Склад!A:B,2,FALSE)</f>
        <v>Xerox 106R01412</v>
      </c>
    </row>
    <row r="7" spans="1:4" x14ac:dyDescent="0.25">
      <c r="A7" s="1" t="s">
        <v>20</v>
      </c>
      <c r="B7" t="s">
        <v>31</v>
      </c>
      <c r="C7" t="s">
        <v>7</v>
      </c>
      <c r="D7" s="1" t="str">
        <f>VLOOKUP(C7,Склад!A:B,2,FALSE)</f>
        <v>Xerox 106R01412</v>
      </c>
    </row>
    <row r="8" spans="1:4" x14ac:dyDescent="0.25">
      <c r="A8" s="1" t="s">
        <v>21</v>
      </c>
      <c r="B8" t="s">
        <v>31</v>
      </c>
      <c r="C8" t="s">
        <v>7</v>
      </c>
      <c r="D8" s="1" t="str">
        <f>VLOOKUP(C8,Склад!A:B,2,FALSE)</f>
        <v>Xerox 106R01412</v>
      </c>
    </row>
    <row r="9" spans="1:4" x14ac:dyDescent="0.25">
      <c r="A9" s="1" t="s">
        <v>22</v>
      </c>
      <c r="B9" t="s">
        <v>31</v>
      </c>
      <c r="C9" t="s">
        <v>7</v>
      </c>
      <c r="D9" s="1" t="str">
        <f>VLOOKUP(C9,Склад!A:B,2,FALSE)</f>
        <v>Xerox 106R01412</v>
      </c>
    </row>
    <row r="10" spans="1:4" x14ac:dyDescent="0.25">
      <c r="A10" s="1" t="s">
        <v>23</v>
      </c>
      <c r="B10" t="s">
        <v>33</v>
      </c>
      <c r="C10" s="1" t="s">
        <v>8</v>
      </c>
      <c r="D10" s="1" t="str">
        <f>VLOOKUP(C10,Склад!A:B,2,FALSE)</f>
        <v>Xerox 106R01487</v>
      </c>
    </row>
    <row r="11" spans="1:4" x14ac:dyDescent="0.25">
      <c r="A11" s="1" t="s">
        <v>24</v>
      </c>
      <c r="B11" t="s">
        <v>33</v>
      </c>
      <c r="C11" t="s">
        <v>8</v>
      </c>
      <c r="D11" s="1" t="str">
        <f>VLOOKUP(C11,Склад!A:B,2,FALSE)</f>
        <v>Xerox 106R01487</v>
      </c>
    </row>
    <row r="12" spans="1:4" x14ac:dyDescent="0.25">
      <c r="A12" s="1" t="s">
        <v>25</v>
      </c>
      <c r="B12" t="s">
        <v>33</v>
      </c>
      <c r="C12" t="s">
        <v>8</v>
      </c>
      <c r="D12" s="1" t="str">
        <f>VLOOKUP(C12,Склад!A:B,2,FALSE)</f>
        <v>Xerox 106R01487</v>
      </c>
    </row>
    <row r="13" spans="1:4" x14ac:dyDescent="0.25">
      <c r="A13" s="1" t="s">
        <v>26</v>
      </c>
      <c r="B13" t="s">
        <v>33</v>
      </c>
      <c r="C13" t="s">
        <v>8</v>
      </c>
      <c r="D13" s="1" t="str">
        <f>VLOOKUP(C13,Склад!A:B,2,FALSE)</f>
        <v>Xerox 106R01487</v>
      </c>
    </row>
    <row r="14" spans="1:4" x14ac:dyDescent="0.25">
      <c r="A14" s="1" t="s">
        <v>27</v>
      </c>
      <c r="B14" t="s">
        <v>35</v>
      </c>
      <c r="C14" s="1" t="s">
        <v>9</v>
      </c>
      <c r="D14" s="1" t="str">
        <f>VLOOKUP(C14,Склад!A:B,2,FALSE)</f>
        <v>HP CE278A</v>
      </c>
    </row>
    <row r="15" spans="1:4" x14ac:dyDescent="0.25">
      <c r="A15" s="1" t="s">
        <v>36</v>
      </c>
      <c r="B15" s="1" t="s">
        <v>37</v>
      </c>
      <c r="C15" s="1" t="s">
        <v>9</v>
      </c>
      <c r="D15" s="1" t="str">
        <f>VLOOKUP(C15,Склад!A:B,2,FALSE)</f>
        <v>HP CE278A</v>
      </c>
    </row>
    <row r="19" spans="2:2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История выдачей</vt:lpstr>
      <vt:lpstr>Склад</vt:lpstr>
      <vt:lpstr>База аппаратов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Орел А.С.</dc:creator>
  <cp:lastModifiedBy>User</cp:lastModifiedBy>
  <dcterms:created xsi:type="dcterms:W3CDTF">2015-03-03T05:21:53Z</dcterms:created>
  <dcterms:modified xsi:type="dcterms:W3CDTF">2015-03-03T07:40:02Z</dcterms:modified>
</cp:coreProperties>
</file>