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5" windowWidth="12435" windowHeight="7740" tabRatio="954"/>
  </bookViews>
  <sheets>
    <sheet name="01.03.2015" sheetId="7" r:id="rId1"/>
    <sheet name="В25" sheetId="40" r:id="rId2"/>
  </sheets>
  <calcPr calcId="125725"/>
</workbook>
</file>

<file path=xl/calcChain.xml><?xml version="1.0" encoding="utf-8"?>
<calcChain xmlns="http://schemas.openxmlformats.org/spreadsheetml/2006/main">
  <c r="O19" i="40"/>
  <c r="N19"/>
  <c r="R19" s="1"/>
  <c r="O18"/>
  <c r="N18"/>
  <c r="R18" s="1"/>
  <c r="O17"/>
  <c r="N17"/>
  <c r="R17" s="1"/>
  <c r="O16"/>
  <c r="N16"/>
  <c r="R16" s="1"/>
  <c r="O15"/>
  <c r="N15"/>
  <c r="R15" s="1"/>
  <c r="O14"/>
  <c r="N14"/>
  <c r="R14" s="1"/>
  <c r="O13"/>
  <c r="N13"/>
  <c r="R13" s="1"/>
  <c r="O12"/>
  <c r="N12"/>
  <c r="R12" s="1"/>
  <c r="O11"/>
  <c r="N11"/>
  <c r="R11" s="1"/>
  <c r="O10"/>
  <c r="N10"/>
  <c r="R10" s="1"/>
  <c r="O9"/>
  <c r="N9"/>
  <c r="R9" s="1"/>
  <c r="O8"/>
  <c r="N8"/>
  <c r="R8" s="1"/>
  <c r="P8" l="1"/>
  <c r="P14"/>
  <c r="P17"/>
  <c r="P11"/>
  <c r="S11"/>
  <c r="S14"/>
  <c r="S8"/>
  <c r="S17"/>
  <c r="AF24" i="7" l="1"/>
  <c r="AE24"/>
  <c r="AI24" s="1"/>
  <c r="AF23"/>
  <c r="AE23"/>
  <c r="AI23" s="1"/>
  <c r="AF22"/>
  <c r="AE22"/>
  <c r="AI22" s="1"/>
  <c r="P22"/>
  <c r="M22"/>
  <c r="K22"/>
  <c r="I22"/>
  <c r="H22"/>
  <c r="AF21"/>
  <c r="AE21"/>
  <c r="AI21" s="1"/>
  <c r="AF20"/>
  <c r="AE20"/>
  <c r="AI20" s="1"/>
  <c r="R20"/>
  <c r="AN19"/>
  <c r="AM19"/>
  <c r="AK22"/>
  <c r="AF19"/>
  <c r="AE19"/>
  <c r="S19"/>
  <c r="AF18"/>
  <c r="AE18"/>
  <c r="AI18" s="1"/>
  <c r="AF17"/>
  <c r="AE17"/>
  <c r="AI17" s="1"/>
  <c r="AF16"/>
  <c r="AE16"/>
  <c r="AI16" s="1"/>
  <c r="P16"/>
  <c r="M16"/>
  <c r="K16"/>
  <c r="I16"/>
  <c r="H16"/>
  <c r="AF15"/>
  <c r="AE15"/>
  <c r="AI15" s="1"/>
  <c r="AF14"/>
  <c r="AE14"/>
  <c r="AI14" s="1"/>
  <c r="R14"/>
  <c r="AN13"/>
  <c r="AM13"/>
  <c r="AK16"/>
  <c r="AF13"/>
  <c r="AE13"/>
  <c r="AI13" s="1"/>
  <c r="S13"/>
  <c r="AF12"/>
  <c r="AE12"/>
  <c r="AI12" s="1"/>
  <c r="AF11"/>
  <c r="AE11"/>
  <c r="AI11" s="1"/>
  <c r="AF10"/>
  <c r="AE10"/>
  <c r="AI10" s="1"/>
  <c r="P10"/>
  <c r="M10"/>
  <c r="K10"/>
  <c r="I10"/>
  <c r="H10"/>
  <c r="AF9"/>
  <c r="AE9"/>
  <c r="AI9" s="1"/>
  <c r="AF8"/>
  <c r="AE8"/>
  <c r="AI8" s="1"/>
  <c r="R8"/>
  <c r="AN7"/>
  <c r="AM7"/>
  <c r="AK10"/>
  <c r="AF7"/>
  <c r="AE7"/>
  <c r="AI7" s="1"/>
  <c r="S7"/>
  <c r="Y7"/>
  <c r="AG10" l="1"/>
  <c r="AG7"/>
  <c r="R10"/>
  <c r="AG16"/>
  <c r="AG19"/>
  <c r="Y10"/>
  <c r="R22"/>
  <c r="AJ22"/>
  <c r="AJ7"/>
  <c r="AL7" s="1"/>
  <c r="R16"/>
  <c r="Y13"/>
  <c r="AG22"/>
  <c r="AJ16"/>
  <c r="AL16" s="1"/>
  <c r="AI19"/>
  <c r="AJ19" s="1"/>
  <c r="AL19" s="1"/>
  <c r="AJ10"/>
  <c r="AL10" s="1"/>
  <c r="Y16"/>
  <c r="AG13"/>
  <c r="AL22"/>
  <c r="AJ13"/>
  <c r="AL13" s="1"/>
  <c r="Y19"/>
  <c r="Y22"/>
</calcChain>
</file>

<file path=xl/sharedStrings.xml><?xml version="1.0" encoding="utf-8"?>
<sst xmlns="http://schemas.openxmlformats.org/spreadsheetml/2006/main" count="95" uniqueCount="60">
  <si>
    <t xml:space="preserve">  Лаборант, оператор     </t>
  </si>
  <si>
    <t>Дата формования</t>
  </si>
  <si>
    <t>Характеристики материалов</t>
  </si>
  <si>
    <t>ОК, см</t>
  </si>
  <si>
    <t>дата испытаний</t>
  </si>
  <si>
    <t>Масса образца, г</t>
  </si>
  <si>
    <t>Разрушающая нагрузка в Кн</t>
  </si>
  <si>
    <t>% от требуемой прочности</t>
  </si>
  <si>
    <t>Время</t>
  </si>
  <si>
    <t>В/Ц</t>
  </si>
  <si>
    <t>Температура бет.смеси, ºС</t>
  </si>
  <si>
    <t>Плотность бет/см в уплотненном состоянии, кг/м3</t>
  </si>
  <si>
    <t>Объем вовлеченного воздуха (%)</t>
  </si>
  <si>
    <t xml:space="preserve">Возраст, сут </t>
  </si>
  <si>
    <t>Линейные размеры образца, см</t>
  </si>
  <si>
    <t>Длина</t>
  </si>
  <si>
    <t>Ширина</t>
  </si>
  <si>
    <t>Высота</t>
  </si>
  <si>
    <t>Прочность бетона, приведенная к базовому размеру образца, Мпа</t>
  </si>
  <si>
    <r>
      <t>Средняя плотность серии образцов, г/см</t>
    </r>
    <r>
      <rPr>
        <b/>
        <sz val="8"/>
        <rFont val="Calibri"/>
        <family val="2"/>
        <charset val="204"/>
      </rPr>
      <t>³</t>
    </r>
  </si>
  <si>
    <r>
      <t>Плотность образца, г/см</t>
    </r>
    <r>
      <rPr>
        <b/>
        <sz val="8"/>
        <rFont val="Calibri"/>
        <family val="2"/>
        <charset val="204"/>
      </rPr>
      <t>³</t>
    </r>
  </si>
  <si>
    <r>
      <t>Площадь, см</t>
    </r>
    <r>
      <rPr>
        <b/>
        <sz val="8"/>
        <rFont val="Calibri"/>
        <family val="2"/>
        <charset val="204"/>
      </rPr>
      <t>²</t>
    </r>
  </si>
  <si>
    <t>Средняя прочность серии образцов, Мпа</t>
  </si>
  <si>
    <t>Объем бет.см, м3</t>
  </si>
  <si>
    <t>В15</t>
  </si>
  <si>
    <t>В25</t>
  </si>
  <si>
    <t>М250</t>
  </si>
  <si>
    <t>Д1</t>
  </si>
  <si>
    <t>Д2</t>
  </si>
  <si>
    <t>Д3</t>
  </si>
  <si>
    <t>Щебень</t>
  </si>
  <si>
    <t>Песок</t>
  </si>
  <si>
    <t>Вода</t>
  </si>
  <si>
    <t>Рециклинг</t>
  </si>
  <si>
    <t>Плотность бет/см</t>
  </si>
  <si>
    <t>Сухой</t>
  </si>
  <si>
    <t>Влажный</t>
  </si>
  <si>
    <t>По карте подбора</t>
  </si>
  <si>
    <t>Цемент</t>
  </si>
  <si>
    <t>Добавки</t>
  </si>
  <si>
    <t>По карте подбора с учетом влажности инертных</t>
  </si>
  <si>
    <t>Фактическая отгрузка с Либхера</t>
  </si>
  <si>
    <t>Класс бетонной смеси</t>
  </si>
  <si>
    <t xml:space="preserve"> Шифр рецепта</t>
  </si>
  <si>
    <t xml:space="preserve">Заказчик, адрес строительного объекта      </t>
  </si>
  <si>
    <t>Требуемая прочность, Мпа</t>
  </si>
  <si>
    <t>Фак-й выход бет/см</t>
  </si>
  <si>
    <t xml:space="preserve">П/Щ </t>
  </si>
  <si>
    <t>П3</t>
  </si>
  <si>
    <t>П4</t>
  </si>
  <si>
    <t>МСУ-2</t>
  </si>
  <si>
    <t>МСУ-3</t>
  </si>
  <si>
    <t>В25.01.25.47</t>
  </si>
  <si>
    <t>В15.02.14.25</t>
  </si>
  <si>
    <t>-</t>
  </si>
  <si>
    <t>СМУ-1</t>
  </si>
  <si>
    <t>РМ250.05.1.02</t>
  </si>
  <si>
    <t>Задача</t>
  </si>
  <si>
    <t>На  лист: В25; и т.д необходимо подтянуть данные с листов дат: 01.03.2015 и т.д в которых искомое значение будет по столбцу: "Е" соответствие листа В25; и т.д</t>
  </si>
  <si>
    <t>На данный лист: В25 необходимо подтянуть данные с листов дат: 01.03.2015 и т.д в которых искомое значение будет по столбцу: "Е" соответствие листа В25;  и т.д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</si>
</sst>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8"/>
      <name val="Calibri"/>
      <family val="2"/>
      <charset val="204"/>
    </font>
    <font>
      <b/>
      <sz val="10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5" fillId="0" borderId="0"/>
  </cellStyleXfs>
  <cellXfs count="49">
    <xf numFmtId="0" fontId="0" fillId="0" borderId="0" xfId="0"/>
    <xf numFmtId="0" fontId="1" fillId="0" borderId="0" xfId="0" applyFont="1" applyFill="1" applyBorder="1"/>
    <xf numFmtId="0" fontId="8" fillId="0" borderId="0" xfId="0" applyFont="1" applyFill="1" applyBorder="1"/>
    <xf numFmtId="0" fontId="9" fillId="0" borderId="0" xfId="1" applyFont="1" applyFill="1" applyBorder="1" applyAlignment="1">
      <alignment horizontal="center" vertical="center" wrapText="1"/>
    </xf>
    <xf numFmtId="1" fontId="9" fillId="0" borderId="0" xfId="1" applyNumberFormat="1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center" vertical="center"/>
    </xf>
    <xf numFmtId="1" fontId="7" fillId="0" borderId="0" xfId="3" applyNumberFormat="1" applyFont="1" applyFill="1" applyBorder="1" applyAlignment="1">
      <alignment horizontal="center" vertical="center"/>
    </xf>
    <xf numFmtId="2" fontId="7" fillId="0" borderId="0" xfId="1" applyNumberFormat="1" applyFont="1" applyFill="1" applyBorder="1" applyAlignment="1">
      <alignment horizontal="center" vertical="center"/>
    </xf>
    <xf numFmtId="1" fontId="7" fillId="0" borderId="0" xfId="1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" fillId="0" borderId="0" xfId="0" applyFont="1" applyFill="1" applyBorder="1" applyAlignment="1"/>
    <xf numFmtId="0" fontId="9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2" fontId="3" fillId="0" borderId="0" xfId="1" applyNumberFormat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4" fontId="7" fillId="0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textRotation="90" wrapText="1"/>
    </xf>
    <xf numFmtId="164" fontId="9" fillId="0" borderId="0" xfId="1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textRotation="89" wrapText="1"/>
    </xf>
    <xf numFmtId="2" fontId="1" fillId="0" borderId="0" xfId="0" applyNumberFormat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14" fontId="7" fillId="0" borderId="0" xfId="1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20" fontId="7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/>
    </xf>
    <xf numFmtId="2" fontId="7" fillId="0" borderId="0" xfId="1" applyNumberFormat="1" applyFont="1" applyFill="1" applyBorder="1" applyAlignment="1">
      <alignment horizontal="center" vertical="center"/>
    </xf>
    <xf numFmtId="1" fontId="6" fillId="0" borderId="0" xfId="1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2" fontId="3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165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/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mruColors>
      <color rgb="FF7E94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0" dropStyle="combo" dx="16" fmlaLink="Корректировка!$A$3" fmlaRange="Корректировка!$B$3:$B$10" noThreeD="1" val="0"/>
</file>

<file path=xl/ctrlProps/ctrlProp2.xml><?xml version="1.0" encoding="utf-8"?>
<formControlPr xmlns="http://schemas.microsoft.com/office/spreadsheetml/2009/9/main" objectType="Drop" dropLines="10" dropStyle="combo" dx="16" fmlaLink="Корректировка!$C$3" fmlaRange="Корректировка!$D$3:$D$10" noThreeD="1" val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7"/>
  <sheetViews>
    <sheetView tabSelected="1" zoomScale="70" zoomScaleNormal="70" workbookViewId="0">
      <selection activeCell="H31" sqref="H31"/>
    </sheetView>
  </sheetViews>
  <sheetFormatPr defaultRowHeight="12.75"/>
  <cols>
    <col min="1" max="1" width="15.140625" style="1" customWidth="1"/>
    <col min="2" max="2" width="16.85546875" style="1" customWidth="1"/>
    <col min="3" max="3" width="6" style="1" bestFit="1" customWidth="1"/>
    <col min="4" max="4" width="11.140625" style="1" customWidth="1"/>
    <col min="5" max="5" width="5" style="1" customWidth="1"/>
    <col min="6" max="6" width="3.140625" style="1" bestFit="1" customWidth="1"/>
    <col min="7" max="7" width="17.42578125" style="1" bestFit="1" customWidth="1"/>
    <col min="8" max="8" width="7.140625" style="1" customWidth="1"/>
    <col min="9" max="18" width="6.28515625" style="1" customWidth="1"/>
    <col min="19" max="19" width="5" style="1" bestFit="1" customWidth="1"/>
    <col min="20" max="20" width="4.5703125" style="1" customWidth="1"/>
    <col min="21" max="21" width="5.85546875" style="1" customWidth="1"/>
    <col min="22" max="22" width="3.7109375" style="1" customWidth="1"/>
    <col min="23" max="23" width="6.5703125" style="1" customWidth="1"/>
    <col min="24" max="24" width="8.140625" style="1" customWidth="1"/>
    <col min="25" max="25" width="12.28515625" style="1" bestFit="1" customWidth="1"/>
    <col min="26" max="26" width="7.140625" style="1" customWidth="1"/>
    <col min="27" max="27" width="9.28515625" style="1" bestFit="1" customWidth="1"/>
    <col min="28" max="30" width="6.5703125" style="1" customWidth="1"/>
    <col min="31" max="31" width="6" style="1" customWidth="1"/>
    <col min="32" max="32" width="10.42578125" style="1" bestFit="1" customWidth="1"/>
    <col min="33" max="34" width="9.28515625" style="1" bestFit="1" customWidth="1"/>
    <col min="35" max="35" width="11" style="1" customWidth="1"/>
    <col min="36" max="36" width="9.28515625" style="1" bestFit="1" customWidth="1"/>
    <col min="37" max="37" width="9.28515625" style="1" customWidth="1"/>
    <col min="38" max="38" width="9.28515625" style="1" bestFit="1" customWidth="1"/>
    <col min="39" max="39" width="6.5703125" style="48" customWidth="1"/>
    <col min="40" max="40" width="4.85546875" style="1" customWidth="1"/>
    <col min="41" max="16384" width="9.140625" style="1"/>
  </cols>
  <sheetData>
    <row r="1" spans="1:40" s="2" customFormat="1" ht="11.25">
      <c r="A1" s="21" t="s">
        <v>0</v>
      </c>
      <c r="B1" s="21" t="s">
        <v>44</v>
      </c>
      <c r="C1" s="21" t="s">
        <v>8</v>
      </c>
      <c r="D1" s="21" t="s">
        <v>1</v>
      </c>
      <c r="E1" s="21" t="s">
        <v>42</v>
      </c>
      <c r="F1" s="21"/>
      <c r="G1" s="21" t="s">
        <v>43</v>
      </c>
      <c r="H1" s="21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 t="s">
        <v>9</v>
      </c>
      <c r="T1" s="23" t="s">
        <v>23</v>
      </c>
      <c r="U1" s="23" t="s">
        <v>10</v>
      </c>
      <c r="V1" s="21" t="s">
        <v>3</v>
      </c>
      <c r="W1" s="26" t="s">
        <v>12</v>
      </c>
      <c r="X1" s="23" t="s">
        <v>11</v>
      </c>
      <c r="Y1" s="21" t="s">
        <v>4</v>
      </c>
      <c r="Z1" s="21" t="s">
        <v>13</v>
      </c>
      <c r="AA1" s="21" t="s">
        <v>5</v>
      </c>
      <c r="AB1" s="21" t="s">
        <v>14</v>
      </c>
      <c r="AC1" s="21"/>
      <c r="AD1" s="21"/>
      <c r="AE1" s="23" t="s">
        <v>21</v>
      </c>
      <c r="AF1" s="23" t="s">
        <v>20</v>
      </c>
      <c r="AG1" s="24" t="s">
        <v>19</v>
      </c>
      <c r="AH1" s="23" t="s">
        <v>6</v>
      </c>
      <c r="AI1" s="24" t="s">
        <v>18</v>
      </c>
      <c r="AJ1" s="24" t="s">
        <v>22</v>
      </c>
      <c r="AK1" s="24" t="s">
        <v>45</v>
      </c>
      <c r="AL1" s="25" t="s">
        <v>7</v>
      </c>
      <c r="AM1" s="45" t="s">
        <v>46</v>
      </c>
      <c r="AN1" s="22" t="s">
        <v>47</v>
      </c>
    </row>
    <row r="2" spans="1:40" s="2" customFormat="1" ht="1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3"/>
      <c r="U2" s="23"/>
      <c r="V2" s="21"/>
      <c r="W2" s="26"/>
      <c r="X2" s="23"/>
      <c r="Y2" s="21"/>
      <c r="Z2" s="21"/>
      <c r="AA2" s="21"/>
      <c r="AB2" s="21"/>
      <c r="AC2" s="21"/>
      <c r="AD2" s="21"/>
      <c r="AE2" s="23"/>
      <c r="AF2" s="23"/>
      <c r="AG2" s="24"/>
      <c r="AH2" s="23"/>
      <c r="AI2" s="24"/>
      <c r="AJ2" s="24"/>
      <c r="AK2" s="24"/>
      <c r="AL2" s="25"/>
      <c r="AM2" s="45"/>
      <c r="AN2" s="22"/>
    </row>
    <row r="3" spans="1:40" s="2" customFormat="1" ht="1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3"/>
      <c r="U3" s="23"/>
      <c r="V3" s="21"/>
      <c r="W3" s="26"/>
      <c r="X3" s="23"/>
      <c r="Y3" s="21"/>
      <c r="Z3" s="21"/>
      <c r="AA3" s="21"/>
      <c r="AB3" s="21" t="s">
        <v>15</v>
      </c>
      <c r="AC3" s="21" t="s">
        <v>16</v>
      </c>
      <c r="AD3" s="21" t="s">
        <v>17</v>
      </c>
      <c r="AE3" s="23"/>
      <c r="AF3" s="23"/>
      <c r="AG3" s="24"/>
      <c r="AH3" s="23"/>
      <c r="AI3" s="24"/>
      <c r="AJ3" s="24"/>
      <c r="AK3" s="24"/>
      <c r="AL3" s="25"/>
      <c r="AM3" s="45"/>
      <c r="AN3" s="22"/>
    </row>
    <row r="4" spans="1:40" s="2" customFormat="1" ht="15" customHeight="1">
      <c r="A4" s="21"/>
      <c r="B4" s="21"/>
      <c r="C4" s="21"/>
      <c r="D4" s="21"/>
      <c r="E4" s="21"/>
      <c r="F4" s="21"/>
      <c r="G4" s="21"/>
      <c r="H4" s="21" t="s">
        <v>38</v>
      </c>
      <c r="I4" s="21" t="s">
        <v>30</v>
      </c>
      <c r="J4" s="21"/>
      <c r="K4" s="21" t="s">
        <v>31</v>
      </c>
      <c r="L4" s="21"/>
      <c r="M4" s="21" t="s">
        <v>39</v>
      </c>
      <c r="N4" s="21"/>
      <c r="O4" s="21"/>
      <c r="P4" s="21" t="s">
        <v>32</v>
      </c>
      <c r="Q4" s="21" t="s">
        <v>33</v>
      </c>
      <c r="R4" s="21" t="s">
        <v>34</v>
      </c>
      <c r="S4" s="21"/>
      <c r="T4" s="23"/>
      <c r="U4" s="23"/>
      <c r="V4" s="21"/>
      <c r="W4" s="26"/>
      <c r="X4" s="23"/>
      <c r="Y4" s="21"/>
      <c r="Z4" s="21"/>
      <c r="AA4" s="21"/>
      <c r="AB4" s="21"/>
      <c r="AC4" s="21"/>
      <c r="AD4" s="21"/>
      <c r="AE4" s="23"/>
      <c r="AF4" s="23"/>
      <c r="AG4" s="24"/>
      <c r="AH4" s="23"/>
      <c r="AI4" s="24"/>
      <c r="AJ4" s="24"/>
      <c r="AK4" s="24"/>
      <c r="AL4" s="25"/>
      <c r="AM4" s="45"/>
      <c r="AN4" s="22"/>
    </row>
    <row r="5" spans="1:40" s="2" customFormat="1" ht="22.5">
      <c r="A5" s="21"/>
      <c r="B5" s="21"/>
      <c r="C5" s="21"/>
      <c r="D5" s="21"/>
      <c r="E5" s="21"/>
      <c r="F5" s="21"/>
      <c r="G5" s="21"/>
      <c r="H5" s="21"/>
      <c r="I5" s="3" t="s">
        <v>35</v>
      </c>
      <c r="J5" s="3" t="s">
        <v>36</v>
      </c>
      <c r="K5" s="3" t="s">
        <v>35</v>
      </c>
      <c r="L5" s="3" t="s">
        <v>36</v>
      </c>
      <c r="M5" s="3" t="s">
        <v>27</v>
      </c>
      <c r="N5" s="3" t="s">
        <v>28</v>
      </c>
      <c r="O5" s="3" t="s">
        <v>29</v>
      </c>
      <c r="P5" s="21"/>
      <c r="Q5" s="21"/>
      <c r="R5" s="21"/>
      <c r="S5" s="21"/>
      <c r="T5" s="23"/>
      <c r="U5" s="23"/>
      <c r="V5" s="21"/>
      <c r="W5" s="26"/>
      <c r="X5" s="23"/>
      <c r="Y5" s="21"/>
      <c r="Z5" s="21"/>
      <c r="AA5" s="21"/>
      <c r="AB5" s="21"/>
      <c r="AC5" s="21"/>
      <c r="AD5" s="21"/>
      <c r="AE5" s="23"/>
      <c r="AF5" s="23"/>
      <c r="AG5" s="24"/>
      <c r="AH5" s="23"/>
      <c r="AI5" s="24"/>
      <c r="AJ5" s="24"/>
      <c r="AK5" s="24"/>
      <c r="AL5" s="25"/>
      <c r="AM5" s="45"/>
      <c r="AN5" s="22"/>
    </row>
    <row r="6" spans="1:40" s="2" customFormat="1" ht="11.25">
      <c r="A6" s="3">
        <v>1</v>
      </c>
      <c r="B6" s="3">
        <v>2</v>
      </c>
      <c r="C6" s="3">
        <v>3</v>
      </c>
      <c r="D6" s="3">
        <v>5</v>
      </c>
      <c r="E6" s="21">
        <v>6</v>
      </c>
      <c r="F6" s="21"/>
      <c r="G6" s="3">
        <v>7</v>
      </c>
      <c r="H6" s="21">
        <v>8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3">
        <v>9</v>
      </c>
      <c r="T6" s="3">
        <v>10</v>
      </c>
      <c r="U6" s="3">
        <v>11</v>
      </c>
      <c r="V6" s="3">
        <v>12</v>
      </c>
      <c r="W6" s="3">
        <v>13</v>
      </c>
      <c r="X6" s="3">
        <v>14</v>
      </c>
      <c r="Y6" s="3">
        <v>15</v>
      </c>
      <c r="Z6" s="3">
        <v>16</v>
      </c>
      <c r="AA6" s="3">
        <v>17</v>
      </c>
      <c r="AB6" s="21">
        <v>18</v>
      </c>
      <c r="AC6" s="21"/>
      <c r="AD6" s="21"/>
      <c r="AE6" s="3">
        <v>19</v>
      </c>
      <c r="AF6" s="3">
        <v>20</v>
      </c>
      <c r="AG6" s="4">
        <v>21</v>
      </c>
      <c r="AH6" s="3">
        <v>22</v>
      </c>
      <c r="AI6" s="4">
        <v>23</v>
      </c>
      <c r="AJ6" s="4">
        <v>24</v>
      </c>
      <c r="AK6" s="4">
        <v>25</v>
      </c>
      <c r="AL6" s="3">
        <v>26</v>
      </c>
      <c r="AM6" s="46">
        <v>27</v>
      </c>
      <c r="AN6" s="2">
        <v>28</v>
      </c>
    </row>
    <row r="7" spans="1:40">
      <c r="A7" s="30"/>
      <c r="B7" s="34" t="s">
        <v>50</v>
      </c>
      <c r="C7" s="35">
        <v>0.3888888888888889</v>
      </c>
      <c r="D7" s="31">
        <v>42064</v>
      </c>
      <c r="E7" s="31" t="s">
        <v>25</v>
      </c>
      <c r="F7" s="31" t="s">
        <v>48</v>
      </c>
      <c r="G7" s="37" t="s">
        <v>52</v>
      </c>
      <c r="H7" s="29" t="s">
        <v>37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38" t="e">
        <f>P12/H12</f>
        <v>#DIV/0!</v>
      </c>
      <c r="T7" s="30">
        <v>6</v>
      </c>
      <c r="U7" s="41">
        <v>12</v>
      </c>
      <c r="V7" s="41">
        <v>16</v>
      </c>
      <c r="W7" s="41" t="s">
        <v>54</v>
      </c>
      <c r="X7" s="30">
        <v>2354</v>
      </c>
      <c r="Y7" s="31">
        <f>$D$7+$Z$7</f>
        <v>42071</v>
      </c>
      <c r="Z7" s="30">
        <v>7</v>
      </c>
      <c r="AA7" s="5"/>
      <c r="AB7" s="6">
        <v>10</v>
      </c>
      <c r="AC7" s="6">
        <v>10</v>
      </c>
      <c r="AD7" s="6">
        <v>10</v>
      </c>
      <c r="AE7" s="7">
        <f>AB7*AC7</f>
        <v>100</v>
      </c>
      <c r="AF7" s="8">
        <f>AA7/(AB7*AC7*AD7)</f>
        <v>0</v>
      </c>
      <c r="AG7" s="32">
        <f>AVERAGE(AF7:AF8)</f>
        <v>0</v>
      </c>
      <c r="AH7" s="9"/>
      <c r="AI7" s="10">
        <f>((AH7*10)/AE7)*0.95</f>
        <v>0</v>
      </c>
      <c r="AJ7" s="33">
        <f>(SUM(AI7:AI9)-MIN(AI7:AI9))/2</f>
        <v>0</v>
      </c>
      <c r="AK7" s="33">
        <v>32.9</v>
      </c>
      <c r="AL7" s="39">
        <f>(AJ7*100)/AK7</f>
        <v>0</v>
      </c>
      <c r="AM7" s="47">
        <f>R12/X7</f>
        <v>0</v>
      </c>
      <c r="AN7" s="27" t="e">
        <f>K12/I12</f>
        <v>#DIV/0!</v>
      </c>
    </row>
    <row r="8" spans="1:40">
      <c r="A8" s="30"/>
      <c r="B8" s="34"/>
      <c r="C8" s="36"/>
      <c r="D8" s="31"/>
      <c r="E8" s="31"/>
      <c r="F8" s="31"/>
      <c r="G8" s="37"/>
      <c r="H8" s="18">
        <v>122</v>
      </c>
      <c r="I8" s="28">
        <v>1078</v>
      </c>
      <c r="J8" s="28"/>
      <c r="K8" s="28">
        <v>1024</v>
      </c>
      <c r="L8" s="28"/>
      <c r="M8" s="19">
        <v>0.73199999999999998</v>
      </c>
      <c r="N8" s="15"/>
      <c r="O8" s="15"/>
      <c r="P8" s="18">
        <v>180</v>
      </c>
      <c r="Q8" s="16"/>
      <c r="R8" s="17">
        <f>H8+I8+K8+M8+N8+O8+P8+Q8</f>
        <v>2404.732</v>
      </c>
      <c r="S8" s="38"/>
      <c r="T8" s="30"/>
      <c r="U8" s="41"/>
      <c r="V8" s="41"/>
      <c r="W8" s="41"/>
      <c r="X8" s="30"/>
      <c r="Y8" s="31"/>
      <c r="Z8" s="30"/>
      <c r="AA8" s="5"/>
      <c r="AB8" s="6">
        <v>10</v>
      </c>
      <c r="AC8" s="6">
        <v>10</v>
      </c>
      <c r="AD8" s="6">
        <v>10</v>
      </c>
      <c r="AE8" s="7">
        <f t="shared" ref="AE8:AE12" si="0">AB8*AC8</f>
        <v>100</v>
      </c>
      <c r="AF8" s="8">
        <f t="shared" ref="AF8:AF12" si="1">AA8/(AB8*AC8*AD8)</f>
        <v>0</v>
      </c>
      <c r="AG8" s="32"/>
      <c r="AH8" s="9"/>
      <c r="AI8" s="10">
        <f t="shared" ref="AI8:AI12" si="2">((AH8*10)/AE8)*0.95</f>
        <v>0</v>
      </c>
      <c r="AJ8" s="33"/>
      <c r="AK8" s="33"/>
      <c r="AL8" s="39"/>
      <c r="AM8" s="47"/>
      <c r="AN8" s="27"/>
    </row>
    <row r="9" spans="1:40">
      <c r="A9" s="30"/>
      <c r="B9" s="34"/>
      <c r="C9" s="36"/>
      <c r="D9" s="31"/>
      <c r="E9" s="31"/>
      <c r="F9" s="31"/>
      <c r="G9" s="37"/>
      <c r="H9" s="29" t="s">
        <v>40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38"/>
      <c r="T9" s="30"/>
      <c r="U9" s="41"/>
      <c r="V9" s="41"/>
      <c r="W9" s="41"/>
      <c r="X9" s="30"/>
      <c r="Y9" s="31"/>
      <c r="Z9" s="30"/>
      <c r="AA9" s="5"/>
      <c r="AB9" s="6">
        <v>10</v>
      </c>
      <c r="AC9" s="6">
        <v>10</v>
      </c>
      <c r="AD9" s="6">
        <v>10</v>
      </c>
      <c r="AE9" s="7">
        <f t="shared" si="0"/>
        <v>100</v>
      </c>
      <c r="AF9" s="8">
        <f t="shared" si="1"/>
        <v>0</v>
      </c>
      <c r="AG9" s="32"/>
      <c r="AH9" s="9"/>
      <c r="AI9" s="10">
        <f t="shared" si="2"/>
        <v>0</v>
      </c>
      <c r="AJ9" s="33"/>
      <c r="AK9" s="33"/>
      <c r="AL9" s="39"/>
      <c r="AM9" s="47"/>
      <c r="AN9" s="27"/>
    </row>
    <row r="10" spans="1:40">
      <c r="A10" s="30"/>
      <c r="B10" s="34"/>
      <c r="C10" s="36"/>
      <c r="D10" s="31"/>
      <c r="E10" s="31"/>
      <c r="F10" s="31"/>
      <c r="G10" s="37"/>
      <c r="H10" s="18">
        <f>H8</f>
        <v>122</v>
      </c>
      <c r="I10" s="18">
        <f>I8+(0.01*I8*J10)</f>
        <v>1078</v>
      </c>
      <c r="J10" s="14"/>
      <c r="K10" s="18">
        <f>K8+(0.01*K8*L10)</f>
        <v>1024</v>
      </c>
      <c r="L10" s="14"/>
      <c r="M10" s="19">
        <f>M8</f>
        <v>0.73199999999999998</v>
      </c>
      <c r="N10" s="15"/>
      <c r="O10" s="15"/>
      <c r="P10" s="18">
        <f>P8-(0.01*K8*L10)-(0.01*I8*J10)+(0.01*I8*0.5)</f>
        <v>185.39</v>
      </c>
      <c r="Q10" s="15"/>
      <c r="R10" s="17">
        <f>H10+I10+K10+M10+N10+O10+P10+Q10</f>
        <v>2410.1219999999998</v>
      </c>
      <c r="S10" s="38"/>
      <c r="T10" s="30"/>
      <c r="U10" s="41"/>
      <c r="V10" s="41"/>
      <c r="W10" s="41"/>
      <c r="X10" s="30"/>
      <c r="Y10" s="31">
        <f>$D$7+$Z$10</f>
        <v>42092</v>
      </c>
      <c r="Z10" s="30">
        <v>28</v>
      </c>
      <c r="AA10" s="5"/>
      <c r="AB10" s="6">
        <v>10</v>
      </c>
      <c r="AC10" s="6">
        <v>10</v>
      </c>
      <c r="AD10" s="6">
        <v>10</v>
      </c>
      <c r="AE10" s="7">
        <f t="shared" si="0"/>
        <v>100</v>
      </c>
      <c r="AF10" s="8">
        <f t="shared" si="1"/>
        <v>0</v>
      </c>
      <c r="AG10" s="32">
        <f>AVERAGE(AF11:AF12)</f>
        <v>0</v>
      </c>
      <c r="AH10" s="9"/>
      <c r="AI10" s="10">
        <f t="shared" si="2"/>
        <v>0</v>
      </c>
      <c r="AJ10" s="33">
        <f>(SUM(AI10:AI12)-MIN(AI10:AI12))/2</f>
        <v>0</v>
      </c>
      <c r="AK10" s="33">
        <f>AK7</f>
        <v>32.9</v>
      </c>
      <c r="AL10" s="39">
        <f>(AJ10*100)/AK10</f>
        <v>0</v>
      </c>
      <c r="AM10" s="47"/>
      <c r="AN10" s="27"/>
    </row>
    <row r="11" spans="1:40">
      <c r="A11" s="30"/>
      <c r="B11" s="34"/>
      <c r="C11" s="36"/>
      <c r="D11" s="31"/>
      <c r="E11" s="31"/>
      <c r="F11" s="31"/>
      <c r="G11" s="37"/>
      <c r="H11" s="29" t="s">
        <v>41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38"/>
      <c r="T11" s="30"/>
      <c r="U11" s="41"/>
      <c r="V11" s="41"/>
      <c r="W11" s="41"/>
      <c r="X11" s="30"/>
      <c r="Y11" s="31"/>
      <c r="Z11" s="30"/>
      <c r="AA11" s="7"/>
      <c r="AB11" s="6">
        <v>10</v>
      </c>
      <c r="AC11" s="6">
        <v>10</v>
      </c>
      <c r="AD11" s="6">
        <v>10</v>
      </c>
      <c r="AE11" s="7">
        <f t="shared" si="0"/>
        <v>100</v>
      </c>
      <c r="AF11" s="8">
        <f t="shared" si="1"/>
        <v>0</v>
      </c>
      <c r="AG11" s="32"/>
      <c r="AH11" s="11"/>
      <c r="AI11" s="10">
        <f t="shared" si="2"/>
        <v>0</v>
      </c>
      <c r="AJ11" s="33"/>
      <c r="AK11" s="33"/>
      <c r="AL11" s="39"/>
      <c r="AM11" s="47"/>
      <c r="AN11" s="27"/>
    </row>
    <row r="12" spans="1:40">
      <c r="A12" s="30"/>
      <c r="B12" s="34"/>
      <c r="C12" s="36"/>
      <c r="D12" s="31"/>
      <c r="E12" s="31"/>
      <c r="F12" s="31"/>
      <c r="G12" s="37"/>
      <c r="H12" s="15"/>
      <c r="I12" s="42"/>
      <c r="J12" s="42"/>
      <c r="K12" s="29"/>
      <c r="L12" s="29"/>
      <c r="M12" s="16"/>
      <c r="N12" s="15"/>
      <c r="O12" s="15"/>
      <c r="P12" s="15"/>
      <c r="Q12" s="15"/>
      <c r="R12" s="17"/>
      <c r="S12" s="38"/>
      <c r="T12" s="30"/>
      <c r="U12" s="41"/>
      <c r="V12" s="41"/>
      <c r="W12" s="41"/>
      <c r="X12" s="30"/>
      <c r="Y12" s="31"/>
      <c r="Z12" s="30"/>
      <c r="AA12" s="7"/>
      <c r="AB12" s="6">
        <v>10</v>
      </c>
      <c r="AC12" s="6">
        <v>10</v>
      </c>
      <c r="AD12" s="6">
        <v>10</v>
      </c>
      <c r="AE12" s="7">
        <f t="shared" si="0"/>
        <v>100</v>
      </c>
      <c r="AF12" s="8">
        <f t="shared" si="1"/>
        <v>0</v>
      </c>
      <c r="AG12" s="32"/>
      <c r="AH12" s="11"/>
      <c r="AI12" s="10">
        <f t="shared" si="2"/>
        <v>0</v>
      </c>
      <c r="AJ12" s="33"/>
      <c r="AK12" s="33"/>
      <c r="AL12" s="39"/>
      <c r="AM12" s="47"/>
      <c r="AN12" s="27"/>
    </row>
    <row r="13" spans="1:40">
      <c r="A13" s="30"/>
      <c r="B13" s="34" t="s">
        <v>51</v>
      </c>
      <c r="C13" s="35">
        <v>0.65625</v>
      </c>
      <c r="D13" s="31">
        <v>42064</v>
      </c>
      <c r="E13" s="31" t="s">
        <v>24</v>
      </c>
      <c r="F13" s="31" t="s">
        <v>49</v>
      </c>
      <c r="G13" s="37" t="s">
        <v>53</v>
      </c>
      <c r="H13" s="29" t="s">
        <v>37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8" t="e">
        <f>P18/H18</f>
        <v>#DIV/0!</v>
      </c>
      <c r="T13" s="30">
        <v>8</v>
      </c>
      <c r="U13" s="41">
        <v>13</v>
      </c>
      <c r="V13" s="41">
        <v>19</v>
      </c>
      <c r="W13" s="41" t="s">
        <v>54</v>
      </c>
      <c r="X13" s="30">
        <v>2348</v>
      </c>
      <c r="Y13" s="31">
        <f>$D$7+$Z$7</f>
        <v>42071</v>
      </c>
      <c r="Z13" s="30">
        <v>7</v>
      </c>
      <c r="AA13" s="5"/>
      <c r="AB13" s="6">
        <v>10</v>
      </c>
      <c r="AC13" s="6">
        <v>10</v>
      </c>
      <c r="AD13" s="6">
        <v>10</v>
      </c>
      <c r="AE13" s="7">
        <f>AB13*AC13</f>
        <v>100</v>
      </c>
      <c r="AF13" s="8">
        <f>AA13/(AB13*AC13*AD13)</f>
        <v>0</v>
      </c>
      <c r="AG13" s="32">
        <f>AVERAGE(AF13:AF14)</f>
        <v>0</v>
      </c>
      <c r="AH13" s="9"/>
      <c r="AI13" s="10">
        <f>((AH13*10)/AE13)*0.95</f>
        <v>0</v>
      </c>
      <c r="AJ13" s="33">
        <f>(SUM(AI13:AI15)-MIN(AI13:AI15))/2</f>
        <v>0</v>
      </c>
      <c r="AK13" s="33">
        <v>12.9</v>
      </c>
      <c r="AL13" s="39">
        <f>(AJ13*100)/AK13</f>
        <v>0</v>
      </c>
      <c r="AM13" s="47">
        <f>R18/X13</f>
        <v>0</v>
      </c>
      <c r="AN13" s="27" t="e">
        <f>K18/I18</f>
        <v>#DIV/0!</v>
      </c>
    </row>
    <row r="14" spans="1:40">
      <c r="A14" s="30"/>
      <c r="B14" s="34"/>
      <c r="C14" s="36"/>
      <c r="D14" s="31"/>
      <c r="E14" s="31"/>
      <c r="F14" s="31"/>
      <c r="G14" s="37"/>
      <c r="H14" s="18">
        <v>122</v>
      </c>
      <c r="I14" s="28">
        <v>1078</v>
      </c>
      <c r="J14" s="28"/>
      <c r="K14" s="28">
        <v>1024</v>
      </c>
      <c r="L14" s="28"/>
      <c r="M14" s="19">
        <v>0.73199999999999998</v>
      </c>
      <c r="N14" s="15"/>
      <c r="O14" s="15"/>
      <c r="P14" s="18">
        <v>180</v>
      </c>
      <c r="Q14" s="16"/>
      <c r="R14" s="18">
        <f>H14+I14+K14+M14+N14+O14+P14+Q14</f>
        <v>2404.732</v>
      </c>
      <c r="S14" s="38"/>
      <c r="T14" s="30"/>
      <c r="U14" s="41"/>
      <c r="V14" s="41"/>
      <c r="W14" s="41"/>
      <c r="X14" s="30"/>
      <c r="Y14" s="31"/>
      <c r="Z14" s="30"/>
      <c r="AA14" s="5"/>
      <c r="AB14" s="6">
        <v>10</v>
      </c>
      <c r="AC14" s="6">
        <v>10</v>
      </c>
      <c r="AD14" s="6">
        <v>10</v>
      </c>
      <c r="AE14" s="7">
        <f t="shared" ref="AE14:AE18" si="3">AB14*AC14</f>
        <v>100</v>
      </c>
      <c r="AF14" s="8">
        <f t="shared" ref="AF14:AF18" si="4">AA14/(AB14*AC14*AD14)</f>
        <v>0</v>
      </c>
      <c r="AG14" s="32"/>
      <c r="AH14" s="9"/>
      <c r="AI14" s="10">
        <f t="shared" ref="AI14:AI18" si="5">((AH14*10)/AE14)*0.95</f>
        <v>0</v>
      </c>
      <c r="AJ14" s="33"/>
      <c r="AK14" s="33"/>
      <c r="AL14" s="39"/>
      <c r="AM14" s="47"/>
      <c r="AN14" s="27"/>
    </row>
    <row r="15" spans="1:40">
      <c r="A15" s="30"/>
      <c r="B15" s="34"/>
      <c r="C15" s="36"/>
      <c r="D15" s="31"/>
      <c r="E15" s="31"/>
      <c r="F15" s="31"/>
      <c r="G15" s="37"/>
      <c r="H15" s="29" t="s">
        <v>40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8"/>
      <c r="T15" s="30"/>
      <c r="U15" s="41"/>
      <c r="V15" s="41"/>
      <c r="W15" s="41"/>
      <c r="X15" s="30"/>
      <c r="Y15" s="31"/>
      <c r="Z15" s="30"/>
      <c r="AA15" s="5"/>
      <c r="AB15" s="6">
        <v>10</v>
      </c>
      <c r="AC15" s="6">
        <v>10</v>
      </c>
      <c r="AD15" s="6">
        <v>10</v>
      </c>
      <c r="AE15" s="7">
        <f t="shared" si="3"/>
        <v>100</v>
      </c>
      <c r="AF15" s="8">
        <f t="shared" si="4"/>
        <v>0</v>
      </c>
      <c r="AG15" s="32"/>
      <c r="AH15" s="9"/>
      <c r="AI15" s="10">
        <f t="shared" si="5"/>
        <v>0</v>
      </c>
      <c r="AJ15" s="33"/>
      <c r="AK15" s="33"/>
      <c r="AL15" s="39"/>
      <c r="AM15" s="47"/>
      <c r="AN15" s="27"/>
    </row>
    <row r="16" spans="1:40">
      <c r="A16" s="30"/>
      <c r="B16" s="34"/>
      <c r="C16" s="36"/>
      <c r="D16" s="31"/>
      <c r="E16" s="31"/>
      <c r="F16" s="31"/>
      <c r="G16" s="37"/>
      <c r="H16" s="18">
        <f>H14</f>
        <v>122</v>
      </c>
      <c r="I16" s="18">
        <f>I14+(0.01*I14*J16)</f>
        <v>1078</v>
      </c>
      <c r="J16" s="14"/>
      <c r="K16" s="18">
        <f>K14+(0.01*K14*L16)</f>
        <v>1024</v>
      </c>
      <c r="L16" s="14"/>
      <c r="M16" s="19">
        <f>M14</f>
        <v>0.73199999999999998</v>
      </c>
      <c r="N16" s="15"/>
      <c r="O16" s="15"/>
      <c r="P16" s="18">
        <f>P14-(0.01*K14*L16)-(0.01*I14*J16)+(0.01*I14*0.5)</f>
        <v>185.39</v>
      </c>
      <c r="Q16" s="15"/>
      <c r="R16" s="18">
        <f>H16+I16+K16+M16+N16+O16+P16+Q16</f>
        <v>2410.1219999999998</v>
      </c>
      <c r="S16" s="38"/>
      <c r="T16" s="30"/>
      <c r="U16" s="41"/>
      <c r="V16" s="41"/>
      <c r="W16" s="41"/>
      <c r="X16" s="30"/>
      <c r="Y16" s="31">
        <f>$D$7+$Z$10</f>
        <v>42092</v>
      </c>
      <c r="Z16" s="30">
        <v>28</v>
      </c>
      <c r="AA16" s="5"/>
      <c r="AB16" s="6">
        <v>10</v>
      </c>
      <c r="AC16" s="6">
        <v>10</v>
      </c>
      <c r="AD16" s="6">
        <v>10</v>
      </c>
      <c r="AE16" s="7">
        <f t="shared" si="3"/>
        <v>100</v>
      </c>
      <c r="AF16" s="8">
        <f t="shared" si="4"/>
        <v>0</v>
      </c>
      <c r="AG16" s="32">
        <f>AVERAGE(AF17:AF18)</f>
        <v>0</v>
      </c>
      <c r="AH16" s="9"/>
      <c r="AI16" s="10">
        <f t="shared" si="5"/>
        <v>0</v>
      </c>
      <c r="AJ16" s="33">
        <f>(SUM(AI16:AI18)-MIN(AI16:AI18))/2</f>
        <v>0</v>
      </c>
      <c r="AK16" s="33">
        <f>AK13</f>
        <v>12.9</v>
      </c>
      <c r="AL16" s="39">
        <f>(AJ16*100)/AK16</f>
        <v>0</v>
      </c>
      <c r="AM16" s="47"/>
      <c r="AN16" s="27"/>
    </row>
    <row r="17" spans="1:40">
      <c r="A17" s="30"/>
      <c r="B17" s="34"/>
      <c r="C17" s="36"/>
      <c r="D17" s="31"/>
      <c r="E17" s="31"/>
      <c r="F17" s="31"/>
      <c r="G17" s="37"/>
      <c r="H17" s="29" t="s">
        <v>41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8"/>
      <c r="T17" s="30"/>
      <c r="U17" s="41"/>
      <c r="V17" s="41"/>
      <c r="W17" s="41"/>
      <c r="X17" s="30"/>
      <c r="Y17" s="31"/>
      <c r="Z17" s="30"/>
      <c r="AA17" s="7"/>
      <c r="AB17" s="6">
        <v>10</v>
      </c>
      <c r="AC17" s="6">
        <v>10</v>
      </c>
      <c r="AD17" s="6">
        <v>10</v>
      </c>
      <c r="AE17" s="7">
        <f t="shared" si="3"/>
        <v>100</v>
      </c>
      <c r="AF17" s="8">
        <f t="shared" si="4"/>
        <v>0</v>
      </c>
      <c r="AG17" s="32"/>
      <c r="AH17" s="11"/>
      <c r="AI17" s="10">
        <f t="shared" si="5"/>
        <v>0</v>
      </c>
      <c r="AJ17" s="33"/>
      <c r="AK17" s="33"/>
      <c r="AL17" s="39"/>
      <c r="AM17" s="47"/>
      <c r="AN17" s="27"/>
    </row>
    <row r="18" spans="1:40">
      <c r="A18" s="30"/>
      <c r="B18" s="34"/>
      <c r="C18" s="36"/>
      <c r="D18" s="31"/>
      <c r="E18" s="31"/>
      <c r="F18" s="31"/>
      <c r="G18" s="37"/>
      <c r="H18" s="15"/>
      <c r="I18" s="29"/>
      <c r="J18" s="29"/>
      <c r="K18" s="29"/>
      <c r="L18" s="29"/>
      <c r="M18" s="15"/>
      <c r="N18" s="15"/>
      <c r="O18" s="15"/>
      <c r="P18" s="15"/>
      <c r="Q18" s="15"/>
      <c r="R18" s="15"/>
      <c r="S18" s="38"/>
      <c r="T18" s="30"/>
      <c r="U18" s="41"/>
      <c r="V18" s="41"/>
      <c r="W18" s="41"/>
      <c r="X18" s="30"/>
      <c r="Y18" s="31"/>
      <c r="Z18" s="30"/>
      <c r="AA18" s="7"/>
      <c r="AB18" s="6">
        <v>10</v>
      </c>
      <c r="AC18" s="6">
        <v>10</v>
      </c>
      <c r="AD18" s="6">
        <v>10</v>
      </c>
      <c r="AE18" s="7">
        <f t="shared" si="3"/>
        <v>100</v>
      </c>
      <c r="AF18" s="8">
        <f t="shared" si="4"/>
        <v>0</v>
      </c>
      <c r="AG18" s="32"/>
      <c r="AH18" s="11"/>
      <c r="AI18" s="10">
        <f t="shared" si="5"/>
        <v>0</v>
      </c>
      <c r="AJ18" s="33"/>
      <c r="AK18" s="33"/>
      <c r="AL18" s="39"/>
      <c r="AM18" s="47"/>
      <c r="AN18" s="27"/>
    </row>
    <row r="19" spans="1:40">
      <c r="A19" s="30"/>
      <c r="B19" s="34" t="s">
        <v>55</v>
      </c>
      <c r="C19" s="35">
        <v>0.6875</v>
      </c>
      <c r="D19" s="31">
        <v>42064</v>
      </c>
      <c r="E19" s="31" t="s">
        <v>26</v>
      </c>
      <c r="F19" s="20"/>
      <c r="G19" s="37" t="s">
        <v>56</v>
      </c>
      <c r="H19" s="29" t="s">
        <v>37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38" t="e">
        <f>P24/H24</f>
        <v>#DIV/0!</v>
      </c>
      <c r="T19" s="30">
        <v>4</v>
      </c>
      <c r="U19" s="41">
        <v>11</v>
      </c>
      <c r="V19" s="41">
        <v>9</v>
      </c>
      <c r="W19" s="41" t="s">
        <v>54</v>
      </c>
      <c r="X19" s="30">
        <v>1498</v>
      </c>
      <c r="Y19" s="31">
        <f>$D$7+$Z$7</f>
        <v>42071</v>
      </c>
      <c r="Z19" s="30">
        <v>7</v>
      </c>
      <c r="AA19" s="5"/>
      <c r="AB19" s="10">
        <v>7.07</v>
      </c>
      <c r="AC19" s="10">
        <v>7.07</v>
      </c>
      <c r="AD19" s="10">
        <v>7.07</v>
      </c>
      <c r="AE19" s="11">
        <f>AB19*AC19</f>
        <v>49.984900000000003</v>
      </c>
      <c r="AF19" s="8">
        <f>AA19/(AB19*AC19*AD19)</f>
        <v>0</v>
      </c>
      <c r="AG19" s="32">
        <f>AVERAGE(AF19:AF20)</f>
        <v>0</v>
      </c>
      <c r="AH19" s="9"/>
      <c r="AI19" s="10">
        <f>(AH19/((AE19*100))*0.085)</f>
        <v>0</v>
      </c>
      <c r="AJ19" s="33">
        <f>SUM(AI19:AI21)/3</f>
        <v>0</v>
      </c>
      <c r="AK19" s="33">
        <v>14.5</v>
      </c>
      <c r="AL19" s="39">
        <f>(AJ19*100)/AK19</f>
        <v>0</v>
      </c>
      <c r="AM19" s="47">
        <f>R24/X19</f>
        <v>0</v>
      </c>
      <c r="AN19" s="27" t="e">
        <f>K24/I24</f>
        <v>#DIV/0!</v>
      </c>
    </row>
    <row r="20" spans="1:40" ht="15" customHeight="1">
      <c r="A20" s="30"/>
      <c r="B20" s="34"/>
      <c r="C20" s="36"/>
      <c r="D20" s="31"/>
      <c r="E20" s="31"/>
      <c r="F20" s="20"/>
      <c r="G20" s="43"/>
      <c r="H20" s="18">
        <v>122</v>
      </c>
      <c r="I20" s="28">
        <v>1078</v>
      </c>
      <c r="J20" s="28"/>
      <c r="K20" s="28">
        <v>1024</v>
      </c>
      <c r="L20" s="28"/>
      <c r="M20" s="19">
        <v>0.73199999999999998</v>
      </c>
      <c r="N20" s="15"/>
      <c r="O20" s="15"/>
      <c r="P20" s="18">
        <v>180</v>
      </c>
      <c r="Q20" s="16"/>
      <c r="R20" s="17">
        <f>H20+I20+K20+M20+N20+O20+P20+Q20</f>
        <v>2404.732</v>
      </c>
      <c r="S20" s="38"/>
      <c r="T20" s="30"/>
      <c r="U20" s="41"/>
      <c r="V20" s="41"/>
      <c r="W20" s="41"/>
      <c r="X20" s="30"/>
      <c r="Y20" s="31"/>
      <c r="Z20" s="30"/>
      <c r="AA20" s="5"/>
      <c r="AB20" s="10">
        <v>7.07</v>
      </c>
      <c r="AC20" s="10">
        <v>7.07</v>
      </c>
      <c r="AD20" s="10">
        <v>7.07</v>
      </c>
      <c r="AE20" s="7">
        <f t="shared" ref="AE20:AE24" si="6">AB20*AC20</f>
        <v>49.984900000000003</v>
      </c>
      <c r="AF20" s="8">
        <f t="shared" ref="AF20:AF24" si="7">AA20/(AB20*AC20*AD20)</f>
        <v>0</v>
      </c>
      <c r="AG20" s="32"/>
      <c r="AH20" s="9"/>
      <c r="AI20" s="10">
        <f t="shared" ref="AI20:AI24" si="8">(AH20/((AE20*100))*0.085)</f>
        <v>0</v>
      </c>
      <c r="AJ20" s="33"/>
      <c r="AK20" s="33"/>
      <c r="AL20" s="39"/>
      <c r="AM20" s="47"/>
      <c r="AN20" s="27"/>
    </row>
    <row r="21" spans="1:40" ht="15" customHeight="1">
      <c r="A21" s="30"/>
      <c r="B21" s="34"/>
      <c r="C21" s="36"/>
      <c r="D21" s="31"/>
      <c r="E21" s="31"/>
      <c r="F21" s="20"/>
      <c r="G21" s="43"/>
      <c r="H21" s="29" t="s">
        <v>40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38"/>
      <c r="T21" s="30"/>
      <c r="U21" s="41"/>
      <c r="V21" s="41"/>
      <c r="W21" s="41"/>
      <c r="X21" s="30"/>
      <c r="Y21" s="31"/>
      <c r="Z21" s="30"/>
      <c r="AA21" s="5"/>
      <c r="AB21" s="10">
        <v>7.07</v>
      </c>
      <c r="AC21" s="10">
        <v>7.07</v>
      </c>
      <c r="AD21" s="10">
        <v>7.07</v>
      </c>
      <c r="AE21" s="7">
        <f t="shared" si="6"/>
        <v>49.984900000000003</v>
      </c>
      <c r="AF21" s="8">
        <f t="shared" si="7"/>
        <v>0</v>
      </c>
      <c r="AG21" s="32"/>
      <c r="AH21" s="9"/>
      <c r="AI21" s="10">
        <f t="shared" si="8"/>
        <v>0</v>
      </c>
      <c r="AJ21" s="33"/>
      <c r="AK21" s="33"/>
      <c r="AL21" s="39"/>
      <c r="AM21" s="47"/>
      <c r="AN21" s="27"/>
    </row>
    <row r="22" spans="1:40" ht="15" customHeight="1">
      <c r="A22" s="30"/>
      <c r="B22" s="34"/>
      <c r="C22" s="36"/>
      <c r="D22" s="31"/>
      <c r="E22" s="31"/>
      <c r="F22" s="20"/>
      <c r="G22" s="43"/>
      <c r="H22" s="18">
        <f>H20</f>
        <v>122</v>
      </c>
      <c r="I22" s="18">
        <f>I20+(0.01*I20*J22)</f>
        <v>1078</v>
      </c>
      <c r="J22" s="14"/>
      <c r="K22" s="18">
        <f>K20+(0.01*K20*L22)</f>
        <v>1024</v>
      </c>
      <c r="L22" s="14"/>
      <c r="M22" s="19">
        <f>M20</f>
        <v>0.73199999999999998</v>
      </c>
      <c r="N22" s="15"/>
      <c r="O22" s="15"/>
      <c r="P22" s="18">
        <f>P20-(0.01*K20*L22)-(0.01*I20*J22)+(0.01*I20*0.5)</f>
        <v>185.39</v>
      </c>
      <c r="Q22" s="15"/>
      <c r="R22" s="17">
        <f>H22+I22+K22+M22+N22+O22+P22+Q22</f>
        <v>2410.1219999999998</v>
      </c>
      <c r="S22" s="38"/>
      <c r="T22" s="30"/>
      <c r="U22" s="41"/>
      <c r="V22" s="41"/>
      <c r="W22" s="41"/>
      <c r="X22" s="30"/>
      <c r="Y22" s="31">
        <f>$D$7+$Z$10</f>
        <v>42092</v>
      </c>
      <c r="Z22" s="30">
        <v>28</v>
      </c>
      <c r="AA22" s="5"/>
      <c r="AB22" s="10">
        <v>7.07</v>
      </c>
      <c r="AC22" s="10">
        <v>7.07</v>
      </c>
      <c r="AD22" s="10">
        <v>7.07</v>
      </c>
      <c r="AE22" s="7">
        <f t="shared" si="6"/>
        <v>49.984900000000003</v>
      </c>
      <c r="AF22" s="8">
        <f t="shared" si="7"/>
        <v>0</v>
      </c>
      <c r="AG22" s="32">
        <f>AVERAGE(AF23:AF24)</f>
        <v>0</v>
      </c>
      <c r="AH22" s="9"/>
      <c r="AI22" s="10">
        <f t="shared" si="8"/>
        <v>0</v>
      </c>
      <c r="AJ22" s="33">
        <f>SUM(AI22:AI24)/3</f>
        <v>0</v>
      </c>
      <c r="AK22" s="33">
        <f>AK19</f>
        <v>14.5</v>
      </c>
      <c r="AL22" s="39">
        <f>(AJ22*100)/AK22</f>
        <v>0</v>
      </c>
      <c r="AM22" s="47"/>
      <c r="AN22" s="27"/>
    </row>
    <row r="23" spans="1:40" ht="15" customHeight="1">
      <c r="A23" s="30"/>
      <c r="B23" s="34"/>
      <c r="C23" s="36"/>
      <c r="D23" s="31"/>
      <c r="E23" s="31"/>
      <c r="F23" s="20"/>
      <c r="G23" s="43"/>
      <c r="H23" s="29" t="s">
        <v>41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8"/>
      <c r="T23" s="30"/>
      <c r="U23" s="41"/>
      <c r="V23" s="41"/>
      <c r="W23" s="41"/>
      <c r="X23" s="30"/>
      <c r="Y23" s="31"/>
      <c r="Z23" s="30"/>
      <c r="AA23" s="7"/>
      <c r="AB23" s="10">
        <v>7.07</v>
      </c>
      <c r="AC23" s="10">
        <v>7.07</v>
      </c>
      <c r="AD23" s="10">
        <v>7.07</v>
      </c>
      <c r="AE23" s="7">
        <f t="shared" si="6"/>
        <v>49.984900000000003</v>
      </c>
      <c r="AF23" s="8">
        <f t="shared" si="7"/>
        <v>0</v>
      </c>
      <c r="AG23" s="32"/>
      <c r="AH23" s="11"/>
      <c r="AI23" s="10">
        <f t="shared" si="8"/>
        <v>0</v>
      </c>
      <c r="AJ23" s="33"/>
      <c r="AK23" s="33"/>
      <c r="AL23" s="39"/>
      <c r="AM23" s="47"/>
      <c r="AN23" s="27"/>
    </row>
    <row r="24" spans="1:40" ht="15.75" customHeight="1">
      <c r="A24" s="30"/>
      <c r="B24" s="34"/>
      <c r="C24" s="36"/>
      <c r="D24" s="31"/>
      <c r="E24" s="31"/>
      <c r="F24" s="20"/>
      <c r="G24" s="43"/>
      <c r="H24" s="15"/>
      <c r="I24" s="42"/>
      <c r="J24" s="42"/>
      <c r="K24" s="29"/>
      <c r="L24" s="29"/>
      <c r="M24" s="16"/>
      <c r="N24" s="15"/>
      <c r="O24" s="15"/>
      <c r="P24" s="15"/>
      <c r="Q24" s="15"/>
      <c r="R24" s="17"/>
      <c r="S24" s="38"/>
      <c r="T24" s="30"/>
      <c r="U24" s="41"/>
      <c r="V24" s="41"/>
      <c r="W24" s="41"/>
      <c r="X24" s="30"/>
      <c r="Y24" s="31"/>
      <c r="Z24" s="30"/>
      <c r="AA24" s="7"/>
      <c r="AB24" s="10">
        <v>7.07</v>
      </c>
      <c r="AC24" s="10">
        <v>7.07</v>
      </c>
      <c r="AD24" s="10">
        <v>7.07</v>
      </c>
      <c r="AE24" s="7">
        <f t="shared" si="6"/>
        <v>49.984900000000003</v>
      </c>
      <c r="AF24" s="8">
        <f t="shared" si="7"/>
        <v>0</v>
      </c>
      <c r="AG24" s="32"/>
      <c r="AH24" s="11"/>
      <c r="AI24" s="10">
        <f t="shared" si="8"/>
        <v>0</v>
      </c>
      <c r="AJ24" s="33"/>
      <c r="AK24" s="33"/>
      <c r="AL24" s="39"/>
      <c r="AM24" s="47"/>
      <c r="AN24" s="27"/>
    </row>
    <row r="26" spans="1:40" ht="15.75">
      <c r="B26" s="12" t="s">
        <v>57</v>
      </c>
    </row>
    <row r="27" spans="1:40" ht="15" customHeight="1">
      <c r="B27" s="12" t="s">
        <v>58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40" ht="15" customHeight="1"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40" ht="15" customHeight="1"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40" ht="15" customHeight="1"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40" ht="15" customHeight="1"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40" ht="15" customHeight="1"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8:23" ht="12.75" customHeight="1"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8:23" ht="13.5" customHeight="1"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8:23" ht="15" customHeight="1"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8:23" ht="15" customHeight="1"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8:23" ht="15" customHeight="1"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8:23" ht="15" customHeight="1"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8:23" ht="15" customHeight="1"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8:23" ht="15" customHeight="1"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8:23" ht="15" customHeight="1"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8:23" ht="15" customHeight="1"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8:23" ht="15" customHeight="1"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8:23" ht="15" customHeight="1"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8:23" ht="15" customHeight="1"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8:23" ht="15" customHeight="1"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8:23" ht="15" customHeight="1"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</sheetData>
  <mergeCells count="144">
    <mergeCell ref="I20:J20"/>
    <mergeCell ref="K20:L20"/>
    <mergeCell ref="H21:R21"/>
    <mergeCell ref="A22:A24"/>
    <mergeCell ref="E19:E24"/>
    <mergeCell ref="Y22:Y24"/>
    <mergeCell ref="Z22:Z24"/>
    <mergeCell ref="H23:R23"/>
    <mergeCell ref="I24:J24"/>
    <mergeCell ref="K24:L24"/>
    <mergeCell ref="U19:U24"/>
    <mergeCell ref="V19:V24"/>
    <mergeCell ref="W19:W24"/>
    <mergeCell ref="X19:X24"/>
    <mergeCell ref="Y19:Y21"/>
    <mergeCell ref="Z19:Z21"/>
    <mergeCell ref="A19:A21"/>
    <mergeCell ref="B19:B24"/>
    <mergeCell ref="C19:C24"/>
    <mergeCell ref="D19:D24"/>
    <mergeCell ref="G19:G24"/>
    <mergeCell ref="H19:R19"/>
    <mergeCell ref="S19:S24"/>
    <mergeCell ref="T19:T24"/>
    <mergeCell ref="AJ19:AJ21"/>
    <mergeCell ref="AK19:AK21"/>
    <mergeCell ref="AL19:AL21"/>
    <mergeCell ref="AM19:AM24"/>
    <mergeCell ref="AN19:AN24"/>
    <mergeCell ref="AG22:AG24"/>
    <mergeCell ref="AJ22:AJ24"/>
    <mergeCell ref="AK22:AK24"/>
    <mergeCell ref="AL22:AL24"/>
    <mergeCell ref="AG19:AG21"/>
    <mergeCell ref="AL13:AL15"/>
    <mergeCell ref="AM13:AM18"/>
    <mergeCell ref="AN13:AN18"/>
    <mergeCell ref="I14:J14"/>
    <mergeCell ref="K14:L14"/>
    <mergeCell ref="H15:R15"/>
    <mergeCell ref="AL16:AL18"/>
    <mergeCell ref="X13:X18"/>
    <mergeCell ref="Y13:Y15"/>
    <mergeCell ref="Z13:Z15"/>
    <mergeCell ref="AG13:AG15"/>
    <mergeCell ref="AJ13:AJ15"/>
    <mergeCell ref="AK13:AK15"/>
    <mergeCell ref="H13:R13"/>
    <mergeCell ref="S13:S18"/>
    <mergeCell ref="T13:T18"/>
    <mergeCell ref="U13:U18"/>
    <mergeCell ref="V13:V18"/>
    <mergeCell ref="W13:W18"/>
    <mergeCell ref="Y16:Y18"/>
    <mergeCell ref="Z16:Z18"/>
    <mergeCell ref="AG16:AG18"/>
    <mergeCell ref="AJ16:AJ18"/>
    <mergeCell ref="AK16:AK18"/>
    <mergeCell ref="A13:A15"/>
    <mergeCell ref="B13:B18"/>
    <mergeCell ref="C13:C18"/>
    <mergeCell ref="D13:D18"/>
    <mergeCell ref="E13:E18"/>
    <mergeCell ref="F13:F18"/>
    <mergeCell ref="G13:G18"/>
    <mergeCell ref="A16:A18"/>
    <mergeCell ref="H17:R17"/>
    <mergeCell ref="I18:J18"/>
    <mergeCell ref="K18:L18"/>
    <mergeCell ref="AM7:AM12"/>
    <mergeCell ref="AL10:AL12"/>
    <mergeCell ref="T7:T12"/>
    <mergeCell ref="U7:U12"/>
    <mergeCell ref="V7:V12"/>
    <mergeCell ref="W7:W12"/>
    <mergeCell ref="X7:X12"/>
    <mergeCell ref="Y7:Y9"/>
    <mergeCell ref="H11:R11"/>
    <mergeCell ref="I12:J12"/>
    <mergeCell ref="K12:L12"/>
    <mergeCell ref="AN7:AN12"/>
    <mergeCell ref="I8:J8"/>
    <mergeCell ref="K8:L8"/>
    <mergeCell ref="H9:R9"/>
    <mergeCell ref="A10:A12"/>
    <mergeCell ref="Y10:Y12"/>
    <mergeCell ref="Z10:Z12"/>
    <mergeCell ref="AG10:AG12"/>
    <mergeCell ref="AJ10:AJ12"/>
    <mergeCell ref="AK10:AK12"/>
    <mergeCell ref="Z7:Z9"/>
    <mergeCell ref="AG7:AG9"/>
    <mergeCell ref="AJ7:AJ9"/>
    <mergeCell ref="AK7:AK9"/>
    <mergeCell ref="A7:A9"/>
    <mergeCell ref="B7:B12"/>
    <mergeCell ref="C7:C12"/>
    <mergeCell ref="D7:D12"/>
    <mergeCell ref="E7:E12"/>
    <mergeCell ref="F7:F12"/>
    <mergeCell ref="G7:G12"/>
    <mergeCell ref="H7:R7"/>
    <mergeCell ref="S7:S12"/>
    <mergeCell ref="AL7:AL9"/>
    <mergeCell ref="E6:F6"/>
    <mergeCell ref="H6:R6"/>
    <mergeCell ref="AB6:AD6"/>
    <mergeCell ref="AK1:AK5"/>
    <mergeCell ref="AL1:AL5"/>
    <mergeCell ref="AM1:AM5"/>
    <mergeCell ref="W1:W5"/>
    <mergeCell ref="X1:X5"/>
    <mergeCell ref="Y1:Y5"/>
    <mergeCell ref="Z1:Z5"/>
    <mergeCell ref="AA1:AA5"/>
    <mergeCell ref="G1:G5"/>
    <mergeCell ref="H1:R3"/>
    <mergeCell ref="S1:S5"/>
    <mergeCell ref="T1:T5"/>
    <mergeCell ref="U1:U5"/>
    <mergeCell ref="V1:V5"/>
    <mergeCell ref="H4:H5"/>
    <mergeCell ref="I4:J4"/>
    <mergeCell ref="K4:L4"/>
    <mergeCell ref="M4:O4"/>
    <mergeCell ref="A1:A5"/>
    <mergeCell ref="B1:B5"/>
    <mergeCell ref="C1:C5"/>
    <mergeCell ref="D1:D5"/>
    <mergeCell ref="E1:F5"/>
    <mergeCell ref="AN1:AN5"/>
    <mergeCell ref="AB3:AB5"/>
    <mergeCell ref="AC3:AC5"/>
    <mergeCell ref="AD3:AD5"/>
    <mergeCell ref="AE1:AE5"/>
    <mergeCell ref="AF1:AF5"/>
    <mergeCell ref="AG1:AG5"/>
    <mergeCell ref="AH1:AH5"/>
    <mergeCell ref="AI1:AI5"/>
    <mergeCell ref="AJ1:AJ5"/>
    <mergeCell ref="AB1:AD2"/>
    <mergeCell ref="P4:P5"/>
    <mergeCell ref="Q4:Q5"/>
    <mergeCell ref="R4:R5"/>
  </mergeCells>
  <pageMargins left="0.3" right="0.17" top="0.35" bottom="0.17" header="0.17" footer="0.2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 tint="-0.249977111117893"/>
    <pageSetUpPr fitToPage="1"/>
  </sheetPr>
  <dimension ref="A1:W42"/>
  <sheetViews>
    <sheetView zoomScaleNormal="100" workbookViewId="0">
      <selection activeCell="I24" sqref="I24"/>
    </sheetView>
  </sheetViews>
  <sheetFormatPr defaultRowHeight="12.75"/>
  <cols>
    <col min="1" max="1" width="11.140625" style="1" customWidth="1"/>
    <col min="2" max="2" width="17.42578125" style="1" bestFit="1" customWidth="1"/>
    <col min="3" max="3" width="5" style="1" bestFit="1" customWidth="1"/>
    <col min="4" max="4" width="5.85546875" style="1" customWidth="1"/>
    <col min="5" max="5" width="3.7109375" style="1" customWidth="1"/>
    <col min="6" max="6" width="6.5703125" style="1" customWidth="1"/>
    <col min="7" max="7" width="8.140625" style="1" customWidth="1"/>
    <col min="8" max="8" width="12.28515625" style="1" bestFit="1" customWidth="1"/>
    <col min="9" max="9" width="7.140625" style="1" customWidth="1"/>
    <col min="10" max="10" width="9.28515625" style="1" bestFit="1" customWidth="1"/>
    <col min="11" max="13" width="6.5703125" style="1" customWidth="1"/>
    <col min="14" max="14" width="6" style="1" customWidth="1"/>
    <col min="15" max="15" width="10.42578125" style="1" bestFit="1" customWidth="1"/>
    <col min="16" max="17" width="9.28515625" style="1" bestFit="1" customWidth="1"/>
    <col min="18" max="18" width="11" style="1" customWidth="1"/>
    <col min="19" max="19" width="9.28515625" style="1" bestFit="1" customWidth="1"/>
    <col min="20" max="20" width="9.28515625" style="1" customWidth="1"/>
    <col min="21" max="21" width="9.28515625" style="1" bestFit="1" customWidth="1"/>
    <col min="22" max="22" width="6.5703125" style="1" customWidth="1"/>
    <col min="23" max="23" width="4.85546875" style="1" customWidth="1"/>
    <col min="24" max="16384" width="9.140625" style="1"/>
  </cols>
  <sheetData>
    <row r="1" spans="1:23" ht="33.75" customHeight="1">
      <c r="A1" s="44" t="s">
        <v>25</v>
      </c>
      <c r="B1" s="44"/>
    </row>
    <row r="2" spans="1:23" s="2" customFormat="1" ht="11.25" customHeight="1">
      <c r="A2" s="21" t="s">
        <v>1</v>
      </c>
      <c r="B2" s="21" t="s">
        <v>43</v>
      </c>
      <c r="C2" s="21" t="s">
        <v>9</v>
      </c>
      <c r="D2" s="23" t="s">
        <v>10</v>
      </c>
      <c r="E2" s="21" t="s">
        <v>3</v>
      </c>
      <c r="F2" s="26" t="s">
        <v>12</v>
      </c>
      <c r="G2" s="23" t="s">
        <v>11</v>
      </c>
      <c r="H2" s="21" t="s">
        <v>4</v>
      </c>
      <c r="I2" s="21" t="s">
        <v>13</v>
      </c>
      <c r="J2" s="21" t="s">
        <v>5</v>
      </c>
      <c r="K2" s="21" t="s">
        <v>14</v>
      </c>
      <c r="L2" s="21"/>
      <c r="M2" s="21"/>
      <c r="N2" s="23" t="s">
        <v>21</v>
      </c>
      <c r="O2" s="23" t="s">
        <v>20</v>
      </c>
      <c r="P2" s="24" t="s">
        <v>19</v>
      </c>
      <c r="Q2" s="23" t="s">
        <v>6</v>
      </c>
      <c r="R2" s="24" t="s">
        <v>18</v>
      </c>
      <c r="S2" s="24" t="s">
        <v>22</v>
      </c>
      <c r="T2" s="24" t="s">
        <v>45</v>
      </c>
      <c r="U2" s="25" t="s">
        <v>7</v>
      </c>
      <c r="V2" s="22" t="s">
        <v>46</v>
      </c>
      <c r="W2" s="22" t="s">
        <v>47</v>
      </c>
    </row>
    <row r="3" spans="1:23" s="2" customFormat="1" ht="15" customHeight="1">
      <c r="A3" s="21"/>
      <c r="B3" s="21"/>
      <c r="C3" s="21"/>
      <c r="D3" s="23"/>
      <c r="E3" s="21"/>
      <c r="F3" s="26"/>
      <c r="G3" s="23"/>
      <c r="H3" s="21"/>
      <c r="I3" s="21"/>
      <c r="J3" s="21"/>
      <c r="K3" s="21"/>
      <c r="L3" s="21"/>
      <c r="M3" s="21"/>
      <c r="N3" s="23"/>
      <c r="O3" s="23"/>
      <c r="P3" s="24"/>
      <c r="Q3" s="23"/>
      <c r="R3" s="24"/>
      <c r="S3" s="24"/>
      <c r="T3" s="24"/>
      <c r="U3" s="25"/>
      <c r="V3" s="22"/>
      <c r="W3" s="22"/>
    </row>
    <row r="4" spans="1:23" s="2" customFormat="1" ht="15" customHeight="1">
      <c r="A4" s="21"/>
      <c r="B4" s="21"/>
      <c r="C4" s="21"/>
      <c r="D4" s="23"/>
      <c r="E4" s="21"/>
      <c r="F4" s="26"/>
      <c r="G4" s="23"/>
      <c r="H4" s="21"/>
      <c r="I4" s="21"/>
      <c r="J4" s="21"/>
      <c r="K4" s="21" t="s">
        <v>15</v>
      </c>
      <c r="L4" s="21" t="s">
        <v>16</v>
      </c>
      <c r="M4" s="21" t="s">
        <v>17</v>
      </c>
      <c r="N4" s="23"/>
      <c r="O4" s="23"/>
      <c r="P4" s="24"/>
      <c r="Q4" s="23"/>
      <c r="R4" s="24"/>
      <c r="S4" s="24"/>
      <c r="T4" s="24"/>
      <c r="U4" s="25"/>
      <c r="V4" s="22"/>
      <c r="W4" s="22"/>
    </row>
    <row r="5" spans="1:23" s="2" customFormat="1" ht="15" customHeight="1">
      <c r="A5" s="21"/>
      <c r="B5" s="21"/>
      <c r="C5" s="21"/>
      <c r="D5" s="23"/>
      <c r="E5" s="21"/>
      <c r="F5" s="26"/>
      <c r="G5" s="23"/>
      <c r="H5" s="21"/>
      <c r="I5" s="21"/>
      <c r="J5" s="21"/>
      <c r="K5" s="21"/>
      <c r="L5" s="21"/>
      <c r="M5" s="21"/>
      <c r="N5" s="23"/>
      <c r="O5" s="23"/>
      <c r="P5" s="24"/>
      <c r="Q5" s="23"/>
      <c r="R5" s="24"/>
      <c r="S5" s="24"/>
      <c r="T5" s="24"/>
      <c r="U5" s="25"/>
      <c r="V5" s="22"/>
      <c r="W5" s="22"/>
    </row>
    <row r="6" spans="1:23" s="2" customFormat="1" ht="11.25">
      <c r="A6" s="21"/>
      <c r="B6" s="21"/>
      <c r="C6" s="21"/>
      <c r="D6" s="23"/>
      <c r="E6" s="21"/>
      <c r="F6" s="26"/>
      <c r="G6" s="23"/>
      <c r="H6" s="21"/>
      <c r="I6" s="21"/>
      <c r="J6" s="21"/>
      <c r="K6" s="21"/>
      <c r="L6" s="21"/>
      <c r="M6" s="21"/>
      <c r="N6" s="23"/>
      <c r="O6" s="23"/>
      <c r="P6" s="24"/>
      <c r="Q6" s="23"/>
      <c r="R6" s="24"/>
      <c r="S6" s="24"/>
      <c r="T6" s="24"/>
      <c r="U6" s="25"/>
      <c r="V6" s="22"/>
      <c r="W6" s="22"/>
    </row>
    <row r="7" spans="1:23" s="2" customFormat="1" ht="11.25">
      <c r="A7" s="3">
        <v>5</v>
      </c>
      <c r="B7" s="3"/>
      <c r="C7" s="3">
        <v>8</v>
      </c>
      <c r="D7" s="3">
        <v>10</v>
      </c>
      <c r="E7" s="3">
        <v>11</v>
      </c>
      <c r="F7" s="3">
        <v>12</v>
      </c>
      <c r="G7" s="3">
        <v>13</v>
      </c>
      <c r="H7" s="3">
        <v>14</v>
      </c>
      <c r="I7" s="3">
        <v>15</v>
      </c>
      <c r="J7" s="3">
        <v>16</v>
      </c>
      <c r="K7" s="21">
        <v>17</v>
      </c>
      <c r="L7" s="21"/>
      <c r="M7" s="21"/>
      <c r="N7" s="3">
        <v>18</v>
      </c>
      <c r="O7" s="3">
        <v>19</v>
      </c>
      <c r="P7" s="4">
        <v>20</v>
      </c>
      <c r="Q7" s="3">
        <v>21</v>
      </c>
      <c r="R7" s="4">
        <v>22</v>
      </c>
      <c r="S7" s="4">
        <v>23</v>
      </c>
      <c r="T7" s="4"/>
      <c r="U7" s="3">
        <v>24</v>
      </c>
    </row>
    <row r="8" spans="1:23">
      <c r="A8" s="31"/>
      <c r="B8" s="37"/>
      <c r="C8" s="38"/>
      <c r="D8" s="41"/>
      <c r="E8" s="41"/>
      <c r="F8" s="41"/>
      <c r="G8" s="30"/>
      <c r="H8" s="31"/>
      <c r="I8" s="30">
        <v>7</v>
      </c>
      <c r="J8" s="5"/>
      <c r="K8" s="6">
        <v>10</v>
      </c>
      <c r="L8" s="6">
        <v>10</v>
      </c>
      <c r="M8" s="6">
        <v>10</v>
      </c>
      <c r="N8" s="7">
        <f>K8*L8</f>
        <v>100</v>
      </c>
      <c r="O8" s="8">
        <f>J8/(K8*L8*M8)</f>
        <v>0</v>
      </c>
      <c r="P8" s="32">
        <f>AVERAGE(O8:O10)</f>
        <v>0</v>
      </c>
      <c r="Q8" s="9"/>
      <c r="R8" s="10">
        <f>((Q8*10)/N8)*0.95</f>
        <v>0</v>
      </c>
      <c r="S8" s="33">
        <f>(SUM(R8:R10)-MIN(R8:R10))/2</f>
        <v>0</v>
      </c>
      <c r="T8" s="33"/>
      <c r="U8" s="39"/>
      <c r="V8" s="40"/>
      <c r="W8" s="27"/>
    </row>
    <row r="9" spans="1:23">
      <c r="A9" s="31"/>
      <c r="B9" s="37"/>
      <c r="C9" s="38"/>
      <c r="D9" s="41"/>
      <c r="E9" s="41"/>
      <c r="F9" s="41"/>
      <c r="G9" s="30"/>
      <c r="H9" s="31"/>
      <c r="I9" s="30"/>
      <c r="J9" s="5"/>
      <c r="K9" s="6">
        <v>10</v>
      </c>
      <c r="L9" s="6">
        <v>10</v>
      </c>
      <c r="M9" s="6">
        <v>10</v>
      </c>
      <c r="N9" s="7">
        <f t="shared" ref="N9:N13" si="0">K9*L9</f>
        <v>100</v>
      </c>
      <c r="O9" s="8">
        <f t="shared" ref="O9:O13" si="1">J9/(K9*L9*M9)</f>
        <v>0</v>
      </c>
      <c r="P9" s="32"/>
      <c r="Q9" s="9"/>
      <c r="R9" s="10">
        <f t="shared" ref="R9:R13" si="2">((Q9*10)/N9)*0.95</f>
        <v>0</v>
      </c>
      <c r="S9" s="33"/>
      <c r="T9" s="33"/>
      <c r="U9" s="39"/>
      <c r="V9" s="40"/>
      <c r="W9" s="27"/>
    </row>
    <row r="10" spans="1:23">
      <c r="A10" s="31"/>
      <c r="B10" s="37"/>
      <c r="C10" s="38"/>
      <c r="D10" s="41"/>
      <c r="E10" s="41"/>
      <c r="F10" s="41"/>
      <c r="G10" s="30"/>
      <c r="H10" s="31"/>
      <c r="I10" s="30"/>
      <c r="J10" s="5"/>
      <c r="K10" s="6">
        <v>10</v>
      </c>
      <c r="L10" s="6">
        <v>10</v>
      </c>
      <c r="M10" s="6">
        <v>10</v>
      </c>
      <c r="N10" s="7">
        <f t="shared" si="0"/>
        <v>100</v>
      </c>
      <c r="O10" s="8">
        <f t="shared" si="1"/>
        <v>0</v>
      </c>
      <c r="P10" s="32"/>
      <c r="Q10" s="9"/>
      <c r="R10" s="10">
        <f t="shared" si="2"/>
        <v>0</v>
      </c>
      <c r="S10" s="33"/>
      <c r="T10" s="33"/>
      <c r="U10" s="39"/>
      <c r="V10" s="40"/>
      <c r="W10" s="27"/>
    </row>
    <row r="11" spans="1:23">
      <c r="A11" s="31"/>
      <c r="B11" s="37"/>
      <c r="C11" s="38"/>
      <c r="D11" s="41"/>
      <c r="E11" s="41"/>
      <c r="F11" s="41"/>
      <c r="G11" s="30"/>
      <c r="H11" s="31"/>
      <c r="I11" s="30">
        <v>28</v>
      </c>
      <c r="J11" s="5"/>
      <c r="K11" s="6">
        <v>10</v>
      </c>
      <c r="L11" s="6">
        <v>10</v>
      </c>
      <c r="M11" s="6">
        <v>10</v>
      </c>
      <c r="N11" s="7">
        <f t="shared" si="0"/>
        <v>100</v>
      </c>
      <c r="O11" s="8">
        <f t="shared" si="1"/>
        <v>0</v>
      </c>
      <c r="P11" s="32">
        <f>AVERAGE(O11:O13)</f>
        <v>0</v>
      </c>
      <c r="Q11" s="9"/>
      <c r="R11" s="10">
        <f t="shared" si="2"/>
        <v>0</v>
      </c>
      <c r="S11" s="33">
        <f>(SUM(R11:R13)-MIN(R11:R13))/2</f>
        <v>0</v>
      </c>
      <c r="T11" s="33"/>
      <c r="U11" s="39"/>
      <c r="V11" s="40"/>
      <c r="W11" s="27"/>
    </row>
    <row r="12" spans="1:23">
      <c r="A12" s="31"/>
      <c r="B12" s="37"/>
      <c r="C12" s="38"/>
      <c r="D12" s="41"/>
      <c r="E12" s="41"/>
      <c r="F12" s="41"/>
      <c r="G12" s="30"/>
      <c r="H12" s="31"/>
      <c r="I12" s="30"/>
      <c r="J12" s="7"/>
      <c r="K12" s="6">
        <v>10</v>
      </c>
      <c r="L12" s="6">
        <v>10</v>
      </c>
      <c r="M12" s="6">
        <v>10</v>
      </c>
      <c r="N12" s="7">
        <f t="shared" si="0"/>
        <v>100</v>
      </c>
      <c r="O12" s="8">
        <f t="shared" si="1"/>
        <v>0</v>
      </c>
      <c r="P12" s="32"/>
      <c r="Q12" s="11"/>
      <c r="R12" s="10">
        <f t="shared" si="2"/>
        <v>0</v>
      </c>
      <c r="S12" s="33"/>
      <c r="T12" s="33"/>
      <c r="U12" s="39"/>
      <c r="V12" s="40"/>
      <c r="W12" s="27"/>
    </row>
    <row r="13" spans="1:23">
      <c r="A13" s="31"/>
      <c r="B13" s="37"/>
      <c r="C13" s="38"/>
      <c r="D13" s="41"/>
      <c r="E13" s="41"/>
      <c r="F13" s="41"/>
      <c r="G13" s="30"/>
      <c r="H13" s="31"/>
      <c r="I13" s="30"/>
      <c r="J13" s="7"/>
      <c r="K13" s="6">
        <v>10</v>
      </c>
      <c r="L13" s="6">
        <v>10</v>
      </c>
      <c r="M13" s="6">
        <v>10</v>
      </c>
      <c r="N13" s="7">
        <f t="shared" si="0"/>
        <v>100</v>
      </c>
      <c r="O13" s="8">
        <f t="shared" si="1"/>
        <v>0</v>
      </c>
      <c r="P13" s="32"/>
      <c r="Q13" s="11"/>
      <c r="R13" s="10">
        <f t="shared" si="2"/>
        <v>0</v>
      </c>
      <c r="S13" s="33"/>
      <c r="T13" s="33"/>
      <c r="U13" s="39"/>
      <c r="V13" s="40"/>
      <c r="W13" s="27"/>
    </row>
    <row r="14" spans="1:23">
      <c r="A14" s="31"/>
      <c r="B14" s="37"/>
      <c r="C14" s="38"/>
      <c r="D14" s="41"/>
      <c r="E14" s="41"/>
      <c r="F14" s="41"/>
      <c r="G14" s="30"/>
      <c r="H14" s="31"/>
      <c r="I14" s="30">
        <v>7</v>
      </c>
      <c r="J14" s="5"/>
      <c r="K14" s="6">
        <v>10</v>
      </c>
      <c r="L14" s="6">
        <v>10</v>
      </c>
      <c r="M14" s="6">
        <v>10</v>
      </c>
      <c r="N14" s="7">
        <f>K14*L14</f>
        <v>100</v>
      </c>
      <c r="O14" s="8">
        <f>J14/(K14*L14*M14)</f>
        <v>0</v>
      </c>
      <c r="P14" s="32">
        <f>AVERAGE(O14:O16)</f>
        <v>0</v>
      </c>
      <c r="Q14" s="9"/>
      <c r="R14" s="10">
        <f>((Q14*10)/N14)*0.95</f>
        <v>0</v>
      </c>
      <c r="S14" s="33">
        <f>(SUM(R14:R16)-MIN(R14:R16))/2</f>
        <v>0</v>
      </c>
      <c r="T14" s="33"/>
      <c r="U14" s="39"/>
      <c r="V14" s="40"/>
      <c r="W14" s="27"/>
    </row>
    <row r="15" spans="1:23">
      <c r="A15" s="31"/>
      <c r="B15" s="37"/>
      <c r="C15" s="38"/>
      <c r="D15" s="41"/>
      <c r="E15" s="41"/>
      <c r="F15" s="41"/>
      <c r="G15" s="30"/>
      <c r="H15" s="31"/>
      <c r="I15" s="30"/>
      <c r="J15" s="5"/>
      <c r="K15" s="6">
        <v>10</v>
      </c>
      <c r="L15" s="6">
        <v>10</v>
      </c>
      <c r="M15" s="6">
        <v>10</v>
      </c>
      <c r="N15" s="7">
        <f t="shared" ref="N15:N19" si="3">K15*L15</f>
        <v>100</v>
      </c>
      <c r="O15" s="8">
        <f t="shared" ref="O15:O19" si="4">J15/(K15*L15*M15)</f>
        <v>0</v>
      </c>
      <c r="P15" s="32"/>
      <c r="Q15" s="9"/>
      <c r="R15" s="10">
        <f t="shared" ref="R15:R19" si="5">((Q15*10)/N15)*0.95</f>
        <v>0</v>
      </c>
      <c r="S15" s="33"/>
      <c r="T15" s="33"/>
      <c r="U15" s="39"/>
      <c r="V15" s="40"/>
      <c r="W15" s="27"/>
    </row>
    <row r="16" spans="1:23">
      <c r="A16" s="31"/>
      <c r="B16" s="37"/>
      <c r="C16" s="38"/>
      <c r="D16" s="41"/>
      <c r="E16" s="41"/>
      <c r="F16" s="41"/>
      <c r="G16" s="30"/>
      <c r="H16" s="31"/>
      <c r="I16" s="30"/>
      <c r="J16" s="5"/>
      <c r="K16" s="6">
        <v>10</v>
      </c>
      <c r="L16" s="6">
        <v>10</v>
      </c>
      <c r="M16" s="6">
        <v>10</v>
      </c>
      <c r="N16" s="7">
        <f t="shared" si="3"/>
        <v>100</v>
      </c>
      <c r="O16" s="8">
        <f t="shared" si="4"/>
        <v>0</v>
      </c>
      <c r="P16" s="32"/>
      <c r="Q16" s="9"/>
      <c r="R16" s="10">
        <f t="shared" si="5"/>
        <v>0</v>
      </c>
      <c r="S16" s="33"/>
      <c r="T16" s="33"/>
      <c r="U16" s="39"/>
      <c r="V16" s="40"/>
      <c r="W16" s="27"/>
    </row>
    <row r="17" spans="1:23">
      <c r="A17" s="31"/>
      <c r="B17" s="37"/>
      <c r="C17" s="38"/>
      <c r="D17" s="41"/>
      <c r="E17" s="41"/>
      <c r="F17" s="41"/>
      <c r="G17" s="30"/>
      <c r="H17" s="31"/>
      <c r="I17" s="30">
        <v>28</v>
      </c>
      <c r="J17" s="5"/>
      <c r="K17" s="6">
        <v>10</v>
      </c>
      <c r="L17" s="6">
        <v>10</v>
      </c>
      <c r="M17" s="6">
        <v>10</v>
      </c>
      <c r="N17" s="7">
        <f t="shared" si="3"/>
        <v>100</v>
      </c>
      <c r="O17" s="8">
        <f t="shared" si="4"/>
        <v>0</v>
      </c>
      <c r="P17" s="32">
        <f>AVERAGE(O17:O19)</f>
        <v>0</v>
      </c>
      <c r="Q17" s="9"/>
      <c r="R17" s="10">
        <f t="shared" si="5"/>
        <v>0</v>
      </c>
      <c r="S17" s="33">
        <f>(SUM(R17:R19)-MIN(R17:R19))/2</f>
        <v>0</v>
      </c>
      <c r="T17" s="33"/>
      <c r="U17" s="39"/>
      <c r="V17" s="40"/>
      <c r="W17" s="27"/>
    </row>
    <row r="18" spans="1:23">
      <c r="A18" s="31"/>
      <c r="B18" s="37"/>
      <c r="C18" s="38"/>
      <c r="D18" s="41"/>
      <c r="E18" s="41"/>
      <c r="F18" s="41"/>
      <c r="G18" s="30"/>
      <c r="H18" s="31"/>
      <c r="I18" s="30"/>
      <c r="J18" s="7"/>
      <c r="K18" s="6">
        <v>10</v>
      </c>
      <c r="L18" s="6">
        <v>10</v>
      </c>
      <c r="M18" s="6">
        <v>10</v>
      </c>
      <c r="N18" s="7">
        <f t="shared" si="3"/>
        <v>100</v>
      </c>
      <c r="O18" s="8">
        <f t="shared" si="4"/>
        <v>0</v>
      </c>
      <c r="P18" s="32"/>
      <c r="Q18" s="11"/>
      <c r="R18" s="10">
        <f t="shared" si="5"/>
        <v>0</v>
      </c>
      <c r="S18" s="33"/>
      <c r="T18" s="33"/>
      <c r="U18" s="39"/>
      <c r="V18" s="40"/>
      <c r="W18" s="27"/>
    </row>
    <row r="19" spans="1:23">
      <c r="A19" s="31"/>
      <c r="B19" s="37"/>
      <c r="C19" s="38"/>
      <c r="D19" s="41"/>
      <c r="E19" s="41"/>
      <c r="F19" s="41"/>
      <c r="G19" s="30"/>
      <c r="H19" s="31"/>
      <c r="I19" s="30"/>
      <c r="J19" s="7"/>
      <c r="K19" s="6">
        <v>10</v>
      </c>
      <c r="L19" s="6">
        <v>10</v>
      </c>
      <c r="M19" s="6">
        <v>10</v>
      </c>
      <c r="N19" s="7">
        <f t="shared" si="3"/>
        <v>100</v>
      </c>
      <c r="O19" s="8">
        <f t="shared" si="4"/>
        <v>0</v>
      </c>
      <c r="P19" s="32"/>
      <c r="Q19" s="11"/>
      <c r="R19" s="10">
        <f t="shared" si="5"/>
        <v>0</v>
      </c>
      <c r="S19" s="33"/>
      <c r="T19" s="33"/>
      <c r="U19" s="39"/>
      <c r="V19" s="40"/>
      <c r="W19" s="27"/>
    </row>
    <row r="22" spans="1:23" ht="15" customHeight="1">
      <c r="B22" s="12" t="s">
        <v>59</v>
      </c>
      <c r="C22" s="13"/>
      <c r="D22" s="13"/>
      <c r="E22" s="13"/>
      <c r="F22" s="13"/>
    </row>
    <row r="23" spans="1:23" ht="15" customHeight="1">
      <c r="B23" s="12"/>
      <c r="C23" s="13"/>
      <c r="D23" s="13"/>
      <c r="E23" s="13"/>
      <c r="F23" s="13"/>
    </row>
    <row r="24" spans="1:23" ht="15" customHeight="1">
      <c r="C24" s="13"/>
      <c r="D24" s="13"/>
      <c r="E24" s="13"/>
      <c r="F24" s="13"/>
    </row>
    <row r="25" spans="1:23" ht="15" customHeight="1">
      <c r="C25" s="13"/>
      <c r="D25" s="13"/>
      <c r="E25" s="13"/>
      <c r="F25" s="13"/>
    </row>
    <row r="26" spans="1:23" ht="15" customHeight="1">
      <c r="C26" s="13"/>
      <c r="D26" s="13"/>
      <c r="E26" s="13"/>
      <c r="F26" s="13"/>
    </row>
    <row r="27" spans="1:23" ht="15" customHeight="1">
      <c r="C27" s="13"/>
      <c r="D27" s="13"/>
      <c r="E27" s="13"/>
      <c r="F27" s="13"/>
    </row>
    <row r="28" spans="1:23" ht="12.75" customHeight="1">
      <c r="C28" s="13"/>
      <c r="D28" s="13"/>
      <c r="E28" s="13"/>
      <c r="F28" s="13"/>
    </row>
    <row r="29" spans="1:23" ht="13.5" customHeight="1">
      <c r="C29" s="13"/>
      <c r="D29" s="13"/>
      <c r="E29" s="13"/>
      <c r="F29" s="13"/>
    </row>
    <row r="30" spans="1:23" ht="15" customHeight="1">
      <c r="C30" s="13"/>
      <c r="D30" s="13"/>
      <c r="E30" s="13"/>
      <c r="F30" s="13"/>
    </row>
    <row r="31" spans="1:23" ht="15" customHeight="1">
      <c r="C31" s="13"/>
      <c r="D31" s="13"/>
      <c r="E31" s="13"/>
      <c r="F31" s="13"/>
    </row>
    <row r="32" spans="1:23" ht="15" customHeight="1">
      <c r="C32" s="13"/>
      <c r="D32" s="13"/>
      <c r="E32" s="13"/>
      <c r="F32" s="13"/>
    </row>
    <row r="33" spans="3:6" ht="15" customHeight="1">
      <c r="C33" s="13"/>
      <c r="D33" s="13"/>
      <c r="E33" s="13"/>
      <c r="F33" s="13"/>
    </row>
    <row r="34" spans="3:6" ht="15" customHeight="1">
      <c r="C34" s="13"/>
      <c r="D34" s="13"/>
      <c r="E34" s="13"/>
      <c r="F34" s="13"/>
    </row>
    <row r="35" spans="3:6" ht="15" customHeight="1">
      <c r="C35" s="13"/>
      <c r="D35" s="13"/>
      <c r="E35" s="13"/>
      <c r="F35" s="13"/>
    </row>
    <row r="36" spans="3:6" ht="15" customHeight="1">
      <c r="C36" s="13"/>
      <c r="D36" s="13"/>
      <c r="E36" s="13"/>
      <c r="F36" s="13"/>
    </row>
    <row r="37" spans="3:6" ht="15" customHeight="1">
      <c r="C37" s="13"/>
      <c r="D37" s="13"/>
      <c r="E37" s="13"/>
      <c r="F37" s="13"/>
    </row>
    <row r="38" spans="3:6" ht="15" customHeight="1">
      <c r="C38" s="13"/>
      <c r="D38" s="13"/>
      <c r="E38" s="13"/>
      <c r="F38" s="13"/>
    </row>
    <row r="39" spans="3:6" ht="15" customHeight="1">
      <c r="C39" s="13"/>
      <c r="D39" s="13"/>
      <c r="E39" s="13"/>
      <c r="F39" s="13"/>
    </row>
    <row r="40" spans="3:6" ht="15" customHeight="1">
      <c r="C40" s="13"/>
      <c r="D40" s="13"/>
      <c r="E40" s="13"/>
      <c r="F40" s="13"/>
    </row>
    <row r="41" spans="3:6" ht="15" customHeight="1">
      <c r="C41" s="13"/>
      <c r="D41" s="13"/>
      <c r="E41" s="13"/>
      <c r="F41" s="13"/>
    </row>
    <row r="42" spans="3:6" ht="15" customHeight="1">
      <c r="C42" s="13"/>
      <c r="D42" s="13"/>
      <c r="E42" s="13"/>
      <c r="F42" s="13"/>
    </row>
  </sheetData>
  <mergeCells count="68">
    <mergeCell ref="A1:B1"/>
    <mergeCell ref="H17:H19"/>
    <mergeCell ref="I17:I19"/>
    <mergeCell ref="P17:P19"/>
    <mergeCell ref="S17:S19"/>
    <mergeCell ref="G14:G19"/>
    <mergeCell ref="H14:H16"/>
    <mergeCell ref="I14:I16"/>
    <mergeCell ref="P14:P16"/>
    <mergeCell ref="S14:S16"/>
    <mergeCell ref="C14:C19"/>
    <mergeCell ref="D14:D19"/>
    <mergeCell ref="E14:E19"/>
    <mergeCell ref="F14:F19"/>
    <mergeCell ref="A14:A19"/>
    <mergeCell ref="B14:B19"/>
    <mergeCell ref="T17:T19"/>
    <mergeCell ref="U14:U16"/>
    <mergeCell ref="V14:V19"/>
    <mergeCell ref="W14:W19"/>
    <mergeCell ref="U17:U19"/>
    <mergeCell ref="T14:T16"/>
    <mergeCell ref="W8:W13"/>
    <mergeCell ref="H11:H13"/>
    <mergeCell ref="I11:I13"/>
    <mergeCell ref="P11:P13"/>
    <mergeCell ref="S11:S13"/>
    <mergeCell ref="T11:T13"/>
    <mergeCell ref="I8:I10"/>
    <mergeCell ref="P8:P10"/>
    <mergeCell ref="S8:S10"/>
    <mergeCell ref="T8:T10"/>
    <mergeCell ref="U8:U10"/>
    <mergeCell ref="V8:V13"/>
    <mergeCell ref="U11:U13"/>
    <mergeCell ref="A8:A13"/>
    <mergeCell ref="B8:B13"/>
    <mergeCell ref="C8:C13"/>
    <mergeCell ref="K7:M7"/>
    <mergeCell ref="T2:T6"/>
    <mergeCell ref="B2:B6"/>
    <mergeCell ref="C2:C6"/>
    <mergeCell ref="D2:D6"/>
    <mergeCell ref="E2:E6"/>
    <mergeCell ref="A2:A6"/>
    <mergeCell ref="D8:D13"/>
    <mergeCell ref="E8:E13"/>
    <mergeCell ref="F8:F13"/>
    <mergeCell ref="G8:G13"/>
    <mergeCell ref="H8:H10"/>
    <mergeCell ref="F2:F6"/>
    <mergeCell ref="W2:W6"/>
    <mergeCell ref="K4:K6"/>
    <mergeCell ref="L4:L6"/>
    <mergeCell ref="M4:M6"/>
    <mergeCell ref="N2:N6"/>
    <mergeCell ref="O2:O6"/>
    <mergeCell ref="P2:P6"/>
    <mergeCell ref="Q2:Q6"/>
    <mergeCell ref="R2:R6"/>
    <mergeCell ref="S2:S6"/>
    <mergeCell ref="K2:M3"/>
    <mergeCell ref="U2:U6"/>
    <mergeCell ref="V2:V6"/>
    <mergeCell ref="G2:G6"/>
    <mergeCell ref="H2:H6"/>
    <mergeCell ref="I2:I6"/>
    <mergeCell ref="J2:J6"/>
  </mergeCells>
  <pageMargins left="0.3" right="0.17" top="0.35" bottom="0.17" header="0.17" footer="0.24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01.03.2015</vt:lpstr>
      <vt:lpstr>В25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Анисимов</cp:lastModifiedBy>
  <cp:lastPrinted>2015-02-26T20:04:25Z</cp:lastPrinted>
  <dcterms:created xsi:type="dcterms:W3CDTF">2015-02-25T09:18:00Z</dcterms:created>
  <dcterms:modified xsi:type="dcterms:W3CDTF">2015-02-26T20:46:46Z</dcterms:modified>
</cp:coreProperties>
</file>