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always"/>
  <mc:AlternateContent xmlns:mc="http://schemas.openxmlformats.org/markup-compatibility/2006">
    <mc:Choice Requires="x15">
      <x15ac:absPath xmlns:x15ac="http://schemas.microsoft.com/office/spreadsheetml/2010/11/ac" url="C:\Users\muzykin ma\Desktop\"/>
    </mc:Choice>
  </mc:AlternateContent>
  <bookViews>
    <workbookView xWindow="600" yWindow="105" windowWidth="14100" windowHeight="8835" tabRatio="973"/>
  </bookViews>
  <sheets>
    <sheet name="Амортизация" sheetId="41" r:id="rId1"/>
  </sheets>
  <definedNames>
    <definedName name="ВСЕГО_АМОРТ">#REF!</definedName>
    <definedName name="ВСЕГО_ЗП">#REF!</definedName>
    <definedName name="ВСЕГО_ПРЯМЫЕ">#REF!</definedName>
    <definedName name="ВСЕГО_РАСХ">#REF!</definedName>
    <definedName name="ЗП_БЕЗНАЛ">#REF!</definedName>
    <definedName name="ИТОГО">#REF!</definedName>
    <definedName name="КУРС">#REF!</definedName>
    <definedName name="НДС">#REF!</definedName>
    <definedName name="ПРИБЫЛЬ">#REF!</definedName>
    <definedName name="ПРОЦ_НАКЛ">#REF!</definedName>
    <definedName name="ПРОЦ_ПРИБ">#REF!</definedName>
    <definedName name="СТ_ЕСН">#REF!</definedName>
    <definedName name="СТ_НДС">#REF!</definedName>
    <definedName name="СТ_НДФЛ">#REF!</definedName>
    <definedName name="СУММА">#REF!</definedName>
  </definedNames>
  <calcPr calcId="152511"/>
</workbook>
</file>

<file path=xl/calcChain.xml><?xml version="1.0" encoding="utf-8"?>
<calcChain xmlns="http://schemas.openxmlformats.org/spreadsheetml/2006/main">
  <c r="Q6" i="41" l="1"/>
  <c r="Q7" i="41"/>
  <c r="Q8" i="41"/>
  <c r="Q9" i="41"/>
  <c r="Q10" i="41"/>
  <c r="Q11" i="41"/>
  <c r="Q5" i="41"/>
  <c r="I3" i="41" l="1"/>
  <c r="J3" i="41"/>
  <c r="H3" i="41"/>
  <c r="G3" i="41"/>
  <c r="M3" i="41"/>
  <c r="D6" i="41"/>
  <c r="D7" i="41" s="1"/>
  <c r="D8" i="41" s="1"/>
  <c r="H4" i="41"/>
  <c r="I4" i="41" s="1"/>
  <c r="D9" i="41" l="1"/>
  <c r="D10" i="41" s="1"/>
  <c r="N6" i="41"/>
  <c r="O6" i="41" s="1"/>
  <c r="P6" i="41" s="1"/>
  <c r="N5" i="41"/>
  <c r="N10" i="41"/>
  <c r="O10" i="41" s="1"/>
  <c r="P10" i="41" s="1"/>
  <c r="N11" i="41"/>
  <c r="O11" i="41" s="1"/>
  <c r="P11" i="41" s="1"/>
  <c r="N7" i="41"/>
  <c r="O7" i="41" s="1"/>
  <c r="P7" i="41" s="1"/>
  <c r="N9" i="41"/>
  <c r="O9" i="41" s="1"/>
  <c r="P9" i="41" s="1"/>
  <c r="N8" i="41"/>
  <c r="D11" i="41"/>
  <c r="O5" i="41" l="1"/>
  <c r="N12" i="41"/>
  <c r="O8" i="41"/>
  <c r="P8" i="41" s="1"/>
  <c r="P5" i="41" l="1"/>
  <c r="P12" i="41" s="1"/>
  <c r="O12" i="41"/>
</calcChain>
</file>

<file path=xl/sharedStrings.xml><?xml version="1.0" encoding="utf-8"?>
<sst xmlns="http://schemas.openxmlformats.org/spreadsheetml/2006/main" count="26" uniqueCount="26">
  <si>
    <t>№ п/п</t>
  </si>
  <si>
    <t>Наименование</t>
  </si>
  <si>
    <t>Всего</t>
  </si>
  <si>
    <t>шт.</t>
  </si>
  <si>
    <t>Ед. изм.</t>
  </si>
  <si>
    <t>ТО</t>
  </si>
  <si>
    <t>ГМ Краснодар</t>
  </si>
  <si>
    <t>ГМ Гатчина</t>
  </si>
  <si>
    <t>ГМ Омск</t>
  </si>
  <si>
    <t>ГМ Тюмень</t>
  </si>
  <si>
    <t>ГМ Барнаул</t>
  </si>
  <si>
    <t>ГМ Череповец</t>
  </si>
  <si>
    <t>ГМ УФА</t>
  </si>
  <si>
    <t>S1</t>
  </si>
  <si>
    <t>S2</t>
  </si>
  <si>
    <t>S3</t>
  </si>
  <si>
    <t>S4</t>
  </si>
  <si>
    <t>S5</t>
  </si>
  <si>
    <t>S6</t>
  </si>
  <si>
    <t>S7</t>
  </si>
  <si>
    <t>S8</t>
  </si>
  <si>
    <t>S9</t>
  </si>
  <si>
    <t>Сумма амортизации в месяц, руб.</t>
  </si>
  <si>
    <t>Сумма закупки, руб.</t>
  </si>
  <si>
    <t>Норма аммортизации лет.</t>
  </si>
  <si>
    <t>Стоимость за шт.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</si>
</sst>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р_._-;\-* #,##0.00_р_._-;_-* &quot;-&quot;??_р_._-;_-@_-"/>
    <numFmt numFmtId="164" formatCode="_-* #,##0.00\ _₽_-;\-* #,##0.00\ _₽_-;_-* &quot;-&quot;??\ _₽_-;_-@_-"/>
    <numFmt numFmtId="165" formatCode="#,##0.00_ ;[Red]\-#,##0.00\ "/>
    <numFmt numFmtId="166" formatCode="#,##0_ ;[Red]\-#,##0\ "/>
  </numFmts>
  <fonts count="9" x14ac:knownFonts="1">
    <font>
      <sz val="12"/>
      <name val="Arial Cyr"/>
      <charset val="204"/>
    </font>
    <font>
      <sz val="11"/>
      <color theme="1"/>
      <name val="Calibri"/>
      <family val="2"/>
      <charset val="204"/>
      <scheme val="minor"/>
    </font>
    <font>
      <sz val="12"/>
      <name val="Arial Cyr"/>
      <charset val="204"/>
    </font>
    <font>
      <sz val="10"/>
      <name val="Arial"/>
      <family val="2"/>
      <charset val="204"/>
    </font>
    <font>
      <sz val="10"/>
      <name val="Tahoma"/>
      <family val="2"/>
      <charset val="204"/>
    </font>
    <font>
      <b/>
      <sz val="10"/>
      <name val="Tahoma"/>
      <family val="2"/>
      <charset val="204"/>
    </font>
    <font>
      <sz val="8"/>
      <name val="Arial Cyr"/>
      <charset val="204"/>
    </font>
    <font>
      <sz val="10"/>
      <name val="Arial Cyr"/>
      <family val="2"/>
    </font>
    <font>
      <sz val="10"/>
      <name val="Arial Cyr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7" fillId="0" borderId="0"/>
    <xf numFmtId="0" fontId="3" fillId="0" borderId="0"/>
    <xf numFmtId="0" fontId="3" fillId="0" borderId="0"/>
    <xf numFmtId="43" fontId="2" fillId="0" borderId="0" applyFont="0" applyFill="0" applyBorder="0" applyAlignment="0" applyProtection="0"/>
    <xf numFmtId="0" fontId="8" fillId="0" borderId="0"/>
    <xf numFmtId="0" fontId="1" fillId="0" borderId="0"/>
  </cellStyleXfs>
  <cellXfs count="29">
    <xf numFmtId="0" fontId="0" fillId="0" borderId="0" xfId="0"/>
    <xf numFmtId="43" fontId="4" fillId="2" borderId="0" xfId="4" applyFont="1" applyFill="1" applyAlignment="1">
      <alignment vertical="center" wrapText="1"/>
    </xf>
    <xf numFmtId="0" fontId="4" fillId="2" borderId="0" xfId="3" applyFont="1" applyFill="1" applyAlignment="1">
      <alignment vertical="center" wrapText="1"/>
    </xf>
    <xf numFmtId="43" fontId="4" fillId="2" borderId="1" xfId="4" applyFont="1" applyFill="1" applyBorder="1" applyAlignment="1">
      <alignment horizontal="center" vertical="center" wrapText="1"/>
    </xf>
    <xf numFmtId="0" fontId="4" fillId="0" borderId="1" xfId="3" applyFont="1" applyBorder="1" applyAlignment="1">
      <alignment horizontal="left" vertical="center" wrapText="1"/>
    </xf>
    <xf numFmtId="1" fontId="4" fillId="2" borderId="0" xfId="3" applyNumberFormat="1" applyFont="1" applyFill="1" applyAlignment="1">
      <alignment vertical="center" wrapText="1"/>
    </xf>
    <xf numFmtId="0" fontId="5" fillId="2" borderId="1" xfId="3" applyFont="1" applyFill="1" applyBorder="1" applyAlignment="1">
      <alignment horizontal="center" vertical="center" wrapText="1"/>
    </xf>
    <xf numFmtId="0" fontId="5" fillId="2" borderId="1" xfId="3" applyFont="1" applyFill="1" applyBorder="1" applyAlignment="1">
      <alignment horizontal="center" vertical="center" textRotation="90" wrapText="1"/>
    </xf>
    <xf numFmtId="0" fontId="5" fillId="2" borderId="0" xfId="3" applyFont="1" applyFill="1" applyAlignment="1">
      <alignment horizontal="center" vertical="center" wrapText="1"/>
    </xf>
    <xf numFmtId="43" fontId="5" fillId="2" borderId="0" xfId="4" applyFont="1" applyFill="1" applyAlignment="1">
      <alignment horizontal="center" vertical="center" wrapText="1"/>
    </xf>
    <xf numFmtId="43" fontId="4" fillId="2" borderId="1" xfId="4" applyFont="1" applyFill="1" applyBorder="1" applyAlignment="1">
      <alignment horizontal="center" vertical="center" textRotation="90" wrapText="1"/>
    </xf>
    <xf numFmtId="0" fontId="5" fillId="3" borderId="1" xfId="3" applyFont="1" applyFill="1" applyBorder="1" applyAlignment="1">
      <alignment vertical="center" wrapText="1"/>
    </xf>
    <xf numFmtId="0" fontId="5" fillId="3" borderId="1" xfId="3" applyFont="1" applyFill="1" applyBorder="1" applyAlignment="1">
      <alignment horizontal="center" vertical="center" wrapText="1"/>
    </xf>
    <xf numFmtId="0" fontId="4" fillId="2" borderId="1" xfId="3" applyFont="1" applyFill="1" applyBorder="1" applyAlignment="1">
      <alignment horizontal="center" vertical="center" wrapText="1"/>
    </xf>
    <xf numFmtId="165" fontId="4" fillId="2" borderId="1" xfId="3" applyNumberFormat="1" applyFont="1" applyFill="1" applyBorder="1" applyAlignment="1">
      <alignment horizontal="center" vertical="center" wrapText="1"/>
    </xf>
    <xf numFmtId="166" fontId="4" fillId="2" borderId="1" xfId="3" applyNumberFormat="1" applyFont="1" applyFill="1" applyBorder="1" applyAlignment="1">
      <alignment horizontal="center" vertical="center" wrapText="1"/>
    </xf>
    <xf numFmtId="165" fontId="4" fillId="2" borderId="1" xfId="3" applyNumberFormat="1" applyFont="1" applyFill="1" applyBorder="1" applyAlignment="1">
      <alignment horizontal="right" vertical="center" wrapText="1"/>
    </xf>
    <xf numFmtId="4" fontId="4" fillId="2" borderId="1" xfId="3" applyNumberFormat="1" applyFont="1" applyFill="1" applyBorder="1" applyAlignment="1">
      <alignment horizontal="right" vertical="center" wrapText="1"/>
    </xf>
    <xf numFmtId="166" fontId="5" fillId="3" borderId="1" xfId="0" applyNumberFormat="1" applyFont="1" applyFill="1" applyBorder="1" applyAlignment="1">
      <alignment horizontal="center" vertical="center" wrapText="1"/>
    </xf>
    <xf numFmtId="165" fontId="5" fillId="3" borderId="1" xfId="3" applyNumberFormat="1" applyFont="1" applyFill="1" applyBorder="1" applyAlignment="1">
      <alignment horizontal="right" vertical="center" wrapText="1"/>
    </xf>
    <xf numFmtId="43" fontId="5" fillId="2" borderId="0" xfId="3" applyNumberFormat="1" applyFont="1" applyFill="1" applyAlignment="1">
      <alignment vertical="center" wrapText="1"/>
    </xf>
    <xf numFmtId="43" fontId="4" fillId="2" borderId="0" xfId="3" applyNumberFormat="1" applyFont="1" applyFill="1" applyAlignment="1">
      <alignment vertical="center" wrapText="1"/>
    </xf>
    <xf numFmtId="164" fontId="4" fillId="2" borderId="0" xfId="3" applyNumberFormat="1" applyFont="1" applyFill="1" applyAlignment="1">
      <alignment vertical="center" wrapText="1"/>
    </xf>
    <xf numFmtId="1" fontId="5" fillId="2" borderId="1" xfId="3" applyNumberFormat="1" applyFont="1" applyFill="1" applyBorder="1" applyAlignment="1">
      <alignment horizontal="center" vertical="center" textRotation="90" wrapText="1"/>
    </xf>
    <xf numFmtId="164" fontId="4" fillId="2" borderId="0" xfId="3" applyNumberFormat="1" applyFont="1" applyFill="1" applyAlignment="1">
      <alignment horizontal="center" vertical="center" wrapText="1"/>
    </xf>
    <xf numFmtId="0" fontId="5" fillId="2" borderId="1" xfId="3" applyFont="1" applyFill="1" applyBorder="1" applyAlignment="1">
      <alignment horizontal="center" vertical="center" wrapText="1"/>
    </xf>
    <xf numFmtId="0" fontId="5" fillId="2" borderId="1" xfId="3" applyFont="1" applyFill="1" applyBorder="1" applyAlignment="1">
      <alignment horizontal="right" vertical="center" wrapText="1"/>
    </xf>
    <xf numFmtId="0" fontId="5" fillId="3" borderId="1" xfId="3" applyFont="1" applyFill="1" applyBorder="1" applyAlignment="1">
      <alignment horizontal="right" vertical="center" wrapText="1"/>
    </xf>
    <xf numFmtId="0" fontId="5" fillId="3" borderId="1" xfId="3" applyFont="1" applyFill="1" applyBorder="1" applyAlignment="1">
      <alignment horizontal="center" vertical="center" wrapText="1"/>
    </xf>
  </cellXfs>
  <cellStyles count="7">
    <cellStyle name="Обычный" xfId="0" builtinId="0"/>
    <cellStyle name="Обычный 2" xfId="1"/>
    <cellStyle name="Обычный 2 2" xfId="2"/>
    <cellStyle name="Обычный 2 3" xfId="6"/>
    <cellStyle name="Обычный 3" xfId="5"/>
    <cellStyle name="Обычный_Рэдиссон" xfId="3"/>
    <cellStyle name="Финансовый" xfId="4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9.9978637043366805E-2"/>
  </sheetPr>
  <dimension ref="B1:W14"/>
  <sheetViews>
    <sheetView tabSelected="1" zoomScale="95" zoomScaleNormal="95" workbookViewId="0">
      <selection activeCell="Q5" sqref="Q5"/>
    </sheetView>
  </sheetViews>
  <sheetFormatPr defaultColWidth="7.109375" defaultRowHeight="12.75" x14ac:dyDescent="0.2"/>
  <cols>
    <col min="1" max="1" width="4.77734375" style="2" customWidth="1"/>
    <col min="2" max="2" width="6.6640625" style="2" customWidth="1"/>
    <col min="3" max="3" width="19.44140625" style="2" customWidth="1"/>
    <col min="4" max="4" width="7.5546875" style="2" customWidth="1"/>
    <col min="5" max="13" width="5.44140625" style="2" customWidth="1"/>
    <col min="14" max="14" width="12.44140625" style="2" customWidth="1"/>
    <col min="15" max="15" width="11.44140625" style="5" customWidth="1"/>
    <col min="16" max="16" width="14.109375" style="2" customWidth="1"/>
    <col min="17" max="17" width="10.44140625" style="2" customWidth="1"/>
    <col min="18" max="18" width="9.5546875" style="2" customWidth="1"/>
    <col min="19" max="19" width="10.88671875" style="2" customWidth="1"/>
    <col min="20" max="20" width="12.44140625" style="2" customWidth="1"/>
    <col min="21" max="21" width="7.109375" style="2" customWidth="1"/>
    <col min="22" max="22" width="10.21875" style="1" customWidth="1"/>
    <col min="23" max="23" width="10" style="1" customWidth="1"/>
    <col min="24" max="50" width="7.109375" style="2" customWidth="1"/>
    <col min="51" max="16384" width="7.109375" style="2"/>
  </cols>
  <sheetData>
    <row r="1" spans="2:23" ht="10.5" customHeight="1" x14ac:dyDescent="0.2"/>
    <row r="2" spans="2:23" s="8" customFormat="1" ht="78" customHeight="1" x14ac:dyDescent="0.2">
      <c r="B2" s="6" t="s">
        <v>0</v>
      </c>
      <c r="C2" s="6" t="s">
        <v>1</v>
      </c>
      <c r="D2" s="6" t="s">
        <v>4</v>
      </c>
      <c r="E2" s="7" t="s">
        <v>13</v>
      </c>
      <c r="F2" s="7" t="s">
        <v>14</v>
      </c>
      <c r="G2" s="7" t="s">
        <v>15</v>
      </c>
      <c r="H2" s="7" t="s">
        <v>16</v>
      </c>
      <c r="I2" s="7" t="s">
        <v>17</v>
      </c>
      <c r="J2" s="7" t="s">
        <v>18</v>
      </c>
      <c r="K2" s="7" t="s">
        <v>19</v>
      </c>
      <c r="L2" s="7" t="s">
        <v>20</v>
      </c>
      <c r="M2" s="7" t="s">
        <v>21</v>
      </c>
      <c r="N2" s="25" t="s">
        <v>23</v>
      </c>
      <c r="O2" s="23" t="s">
        <v>5</v>
      </c>
      <c r="P2" s="25" t="s">
        <v>22</v>
      </c>
      <c r="V2" s="9"/>
      <c r="W2" s="9"/>
    </row>
    <row r="3" spans="2:23" s="8" customFormat="1" ht="68.25" customHeight="1" x14ac:dyDescent="0.2">
      <c r="B3" s="6"/>
      <c r="C3" s="26" t="s">
        <v>25</v>
      </c>
      <c r="D3" s="26"/>
      <c r="E3" s="10">
        <v>17000</v>
      </c>
      <c r="F3" s="10">
        <v>4800</v>
      </c>
      <c r="G3" s="10">
        <f>5300*49</f>
        <v>259700</v>
      </c>
      <c r="H3" s="10">
        <f>7300*49</f>
        <v>357700</v>
      </c>
      <c r="I3" s="10">
        <f>12000*53</f>
        <v>636000</v>
      </c>
      <c r="J3" s="10">
        <f>2000*46</f>
        <v>92000</v>
      </c>
      <c r="K3" s="10">
        <v>9800</v>
      </c>
      <c r="L3" s="10">
        <v>10000</v>
      </c>
      <c r="M3" s="10">
        <f>56000</f>
        <v>56000</v>
      </c>
      <c r="N3" s="25"/>
      <c r="O3" s="23"/>
      <c r="P3" s="25"/>
      <c r="V3" s="9"/>
      <c r="W3" s="9"/>
    </row>
    <row r="4" spans="2:23" ht="15" customHeight="1" x14ac:dyDescent="0.2">
      <c r="B4" s="11"/>
      <c r="C4" s="27" t="s">
        <v>24</v>
      </c>
      <c r="D4" s="27"/>
      <c r="E4" s="12">
        <v>2</v>
      </c>
      <c r="F4" s="12">
        <v>2</v>
      </c>
      <c r="G4" s="12">
        <v>3</v>
      </c>
      <c r="H4" s="12">
        <f>G4</f>
        <v>3</v>
      </c>
      <c r="I4" s="12">
        <f>H4</f>
        <v>3</v>
      </c>
      <c r="J4" s="12">
        <v>3</v>
      </c>
      <c r="K4" s="12">
        <v>3</v>
      </c>
      <c r="L4" s="12">
        <v>3</v>
      </c>
      <c r="M4" s="12">
        <v>3</v>
      </c>
      <c r="N4" s="25"/>
      <c r="O4" s="23"/>
      <c r="P4" s="25"/>
    </row>
    <row r="5" spans="2:23" ht="15" customHeight="1" x14ac:dyDescent="0.2">
      <c r="B5" s="13">
        <v>1</v>
      </c>
      <c r="C5" s="4" t="s">
        <v>6</v>
      </c>
      <c r="D5" s="14" t="s">
        <v>3</v>
      </c>
      <c r="E5" s="15">
        <v>2</v>
      </c>
      <c r="F5" s="15">
        <v>5</v>
      </c>
      <c r="G5" s="15">
        <v>2</v>
      </c>
      <c r="H5" s="15">
        <v>1</v>
      </c>
      <c r="I5" s="15">
        <v>1</v>
      </c>
      <c r="J5" s="15">
        <v>1</v>
      </c>
      <c r="K5" s="15">
        <v>1</v>
      </c>
      <c r="L5" s="15">
        <v>1</v>
      </c>
      <c r="M5" s="15">
        <v>1</v>
      </c>
      <c r="N5" s="16">
        <f t="shared" ref="N5:N11" si="0">SUMPRODUCT($E$3:$M$3,E5:M5)</f>
        <v>1738900</v>
      </c>
      <c r="O5" s="3">
        <f t="shared" ref="O5:O11" si="1">N5/100*7/12</f>
        <v>10143.583333333334</v>
      </c>
      <c r="P5" s="17">
        <f t="shared" ref="P5:P11" si="2">(E5*$E$3/$E$4+F5*$F$3/$F$4+G5*$G$3/$G$4+H5*$H$3/$H$4+I5*$I$3/$I$4+J5*$J$3/$J$4+K5*$K$3/$K$4+L5*$L$3/$L$4+M5*$M$3/$M$4)/12+O5</f>
        <v>59251.916666666672</v>
      </c>
      <c r="Q5" s="21">
        <f>SUMPRODUCT(E5:M5,$E$3:$M$3,1/$E$4:$M$4)/12+O5</f>
        <v>59251.916666666657</v>
      </c>
      <c r="R5" s="1"/>
      <c r="S5" s="1"/>
      <c r="T5" s="1"/>
    </row>
    <row r="6" spans="2:23" ht="15" customHeight="1" x14ac:dyDescent="0.2">
      <c r="B6" s="13">
        <v>2</v>
      </c>
      <c r="C6" s="4" t="s">
        <v>7</v>
      </c>
      <c r="D6" s="14" t="str">
        <f t="shared" ref="D6:D9" si="3">D5</f>
        <v>шт.</v>
      </c>
      <c r="E6" s="15">
        <v>2</v>
      </c>
      <c r="F6" s="15">
        <v>5</v>
      </c>
      <c r="G6" s="15">
        <v>2</v>
      </c>
      <c r="H6" s="15">
        <v>1</v>
      </c>
      <c r="I6" s="15">
        <v>1</v>
      </c>
      <c r="J6" s="15">
        <v>1</v>
      </c>
      <c r="K6" s="15">
        <v>1</v>
      </c>
      <c r="L6" s="15">
        <v>1</v>
      </c>
      <c r="M6" s="15"/>
      <c r="N6" s="16">
        <f t="shared" si="0"/>
        <v>1682900</v>
      </c>
      <c r="O6" s="3">
        <f t="shared" si="1"/>
        <v>9816.9166666666661</v>
      </c>
      <c r="P6" s="17">
        <f t="shared" si="2"/>
        <v>57369.694444444445</v>
      </c>
      <c r="Q6" s="21">
        <f t="shared" ref="Q6:Q11" si="4">SUMPRODUCT(E6:M6,$E$3:$M$3,1/$E$4:$M$4)/12+O6</f>
        <v>57369.694444444438</v>
      </c>
      <c r="R6" s="1"/>
      <c r="S6" s="1"/>
      <c r="T6" s="1"/>
    </row>
    <row r="7" spans="2:23" ht="15" customHeight="1" x14ac:dyDescent="0.2">
      <c r="B7" s="13">
        <v>3</v>
      </c>
      <c r="C7" s="4" t="s">
        <v>8</v>
      </c>
      <c r="D7" s="14" t="str">
        <f t="shared" si="3"/>
        <v>шт.</v>
      </c>
      <c r="E7" s="15">
        <v>2</v>
      </c>
      <c r="F7" s="15">
        <v>5</v>
      </c>
      <c r="G7" s="15">
        <v>2</v>
      </c>
      <c r="H7" s="15">
        <v>1</v>
      </c>
      <c r="I7" s="15">
        <v>1</v>
      </c>
      <c r="J7" s="15">
        <v>1</v>
      </c>
      <c r="K7" s="15">
        <v>1</v>
      </c>
      <c r="L7" s="15">
        <v>1</v>
      </c>
      <c r="M7" s="15"/>
      <c r="N7" s="16">
        <f t="shared" si="0"/>
        <v>1682900</v>
      </c>
      <c r="O7" s="3">
        <f t="shared" si="1"/>
        <v>9816.9166666666661</v>
      </c>
      <c r="P7" s="17">
        <f t="shared" si="2"/>
        <v>57369.694444444445</v>
      </c>
      <c r="Q7" s="21">
        <f t="shared" si="4"/>
        <v>57369.694444444438</v>
      </c>
      <c r="R7" s="1"/>
      <c r="S7" s="1"/>
      <c r="T7" s="1"/>
    </row>
    <row r="8" spans="2:23" ht="15" customHeight="1" x14ac:dyDescent="0.2">
      <c r="B8" s="13">
        <v>4</v>
      </c>
      <c r="C8" s="4" t="s">
        <v>9</v>
      </c>
      <c r="D8" s="14" t="str">
        <f>D7</f>
        <v>шт.</v>
      </c>
      <c r="E8" s="15">
        <v>1</v>
      </c>
      <c r="F8" s="15">
        <v>5</v>
      </c>
      <c r="G8" s="15">
        <v>2</v>
      </c>
      <c r="H8" s="15">
        <v>1</v>
      </c>
      <c r="I8" s="15">
        <v>1</v>
      </c>
      <c r="J8" s="15">
        <v>1</v>
      </c>
      <c r="K8" s="15">
        <v>1</v>
      </c>
      <c r="L8" s="15">
        <v>1</v>
      </c>
      <c r="M8" s="15">
        <v>1</v>
      </c>
      <c r="N8" s="16">
        <f t="shared" si="0"/>
        <v>1721900</v>
      </c>
      <c r="O8" s="3">
        <f t="shared" si="1"/>
        <v>10044.416666666666</v>
      </c>
      <c r="P8" s="17">
        <f t="shared" si="2"/>
        <v>58444.416666666664</v>
      </c>
      <c r="Q8" s="21">
        <f t="shared" si="4"/>
        <v>58444.416666666657</v>
      </c>
      <c r="R8" s="1"/>
      <c r="S8" s="1"/>
      <c r="T8" s="1"/>
    </row>
    <row r="9" spans="2:23" ht="15" customHeight="1" x14ac:dyDescent="0.2">
      <c r="B9" s="13">
        <v>5</v>
      </c>
      <c r="C9" s="4" t="s">
        <v>10</v>
      </c>
      <c r="D9" s="14" t="str">
        <f t="shared" si="3"/>
        <v>шт.</v>
      </c>
      <c r="E9" s="15">
        <v>1</v>
      </c>
      <c r="F9" s="15">
        <v>1</v>
      </c>
      <c r="G9" s="15">
        <v>2</v>
      </c>
      <c r="H9" s="15">
        <v>1</v>
      </c>
      <c r="I9" s="15"/>
      <c r="J9" s="15">
        <v>1</v>
      </c>
      <c r="K9" s="15">
        <v>1</v>
      </c>
      <c r="L9" s="15">
        <v>1</v>
      </c>
      <c r="M9" s="15">
        <v>1</v>
      </c>
      <c r="N9" s="16">
        <f t="shared" si="0"/>
        <v>1066700</v>
      </c>
      <c r="O9" s="3">
        <f t="shared" si="1"/>
        <v>6222.416666666667</v>
      </c>
      <c r="P9" s="17">
        <f t="shared" si="2"/>
        <v>36155.750000000007</v>
      </c>
      <c r="Q9" s="21">
        <f t="shared" si="4"/>
        <v>36155.75</v>
      </c>
      <c r="R9" s="1"/>
      <c r="S9" s="1"/>
      <c r="T9" s="1"/>
    </row>
    <row r="10" spans="2:23" ht="15" customHeight="1" x14ac:dyDescent="0.2">
      <c r="B10" s="13">
        <v>6</v>
      </c>
      <c r="C10" s="4" t="s">
        <v>11</v>
      </c>
      <c r="D10" s="14" t="str">
        <f>D9</f>
        <v>шт.</v>
      </c>
      <c r="E10" s="15">
        <v>7</v>
      </c>
      <c r="F10" s="15">
        <v>2</v>
      </c>
      <c r="G10" s="15">
        <v>1</v>
      </c>
      <c r="H10" s="15">
        <v>3</v>
      </c>
      <c r="I10" s="15">
        <v>1</v>
      </c>
      <c r="J10" s="15">
        <v>1</v>
      </c>
      <c r="K10" s="15">
        <v>1</v>
      </c>
      <c r="L10" s="15">
        <v>1</v>
      </c>
      <c r="M10" s="15">
        <v>1</v>
      </c>
      <c r="N10" s="16">
        <f t="shared" si="0"/>
        <v>2265200</v>
      </c>
      <c r="O10" s="3">
        <f t="shared" si="1"/>
        <v>13213.666666666666</v>
      </c>
      <c r="P10" s="17">
        <f t="shared" si="2"/>
        <v>77922</v>
      </c>
      <c r="Q10" s="21">
        <f t="shared" si="4"/>
        <v>77921.999999999985</v>
      </c>
      <c r="R10" s="1"/>
      <c r="S10" s="1"/>
      <c r="T10" s="1"/>
    </row>
    <row r="11" spans="2:23" ht="15" customHeight="1" x14ac:dyDescent="0.2">
      <c r="B11" s="13">
        <v>7</v>
      </c>
      <c r="C11" s="4" t="s">
        <v>12</v>
      </c>
      <c r="D11" s="14" t="str">
        <f>D10</f>
        <v>шт.</v>
      </c>
      <c r="E11" s="15">
        <v>6</v>
      </c>
      <c r="F11" s="15">
        <v>2</v>
      </c>
      <c r="G11" s="15">
        <v>1</v>
      </c>
      <c r="H11" s="15">
        <v>3</v>
      </c>
      <c r="I11" s="15">
        <v>1</v>
      </c>
      <c r="J11" s="15">
        <v>1</v>
      </c>
      <c r="K11" s="15">
        <v>1</v>
      </c>
      <c r="L11" s="15">
        <v>1</v>
      </c>
      <c r="M11" s="15">
        <v>1</v>
      </c>
      <c r="N11" s="16">
        <f t="shared" si="0"/>
        <v>2248200</v>
      </c>
      <c r="O11" s="3">
        <f t="shared" si="1"/>
        <v>13114.5</v>
      </c>
      <c r="P11" s="17">
        <f t="shared" si="2"/>
        <v>77114.5</v>
      </c>
      <c r="Q11" s="21">
        <f t="shared" si="4"/>
        <v>77114.5</v>
      </c>
      <c r="R11" s="1"/>
      <c r="S11" s="1"/>
      <c r="T11" s="1"/>
    </row>
    <row r="12" spans="2:23" ht="15" customHeight="1" x14ac:dyDescent="0.2">
      <c r="B12" s="28" t="s">
        <v>2</v>
      </c>
      <c r="C12" s="28"/>
      <c r="D12" s="28"/>
      <c r="E12" s="18"/>
      <c r="F12" s="18"/>
      <c r="G12" s="18"/>
      <c r="H12" s="18"/>
      <c r="I12" s="18"/>
      <c r="J12" s="18"/>
      <c r="K12" s="18"/>
      <c r="L12" s="18"/>
      <c r="M12" s="18"/>
      <c r="N12" s="19">
        <f>SUM(N5:N11)</f>
        <v>12406700</v>
      </c>
      <c r="O12" s="19">
        <f>SUM(O5:O11)</f>
        <v>72372.416666666657</v>
      </c>
      <c r="P12" s="19">
        <f>SUM(P5:P11)</f>
        <v>423627.97222222225</v>
      </c>
      <c r="R12" s="20"/>
      <c r="S12" s="21"/>
      <c r="T12" s="21"/>
      <c r="V12" s="2"/>
      <c r="W12" s="2"/>
    </row>
    <row r="13" spans="2:23" ht="15" customHeight="1" x14ac:dyDescent="0.2">
      <c r="V13" s="2"/>
      <c r="W13" s="2"/>
    </row>
    <row r="14" spans="2:23" ht="15" customHeight="1" x14ac:dyDescent="0.2">
      <c r="L14" s="24"/>
      <c r="M14" s="24"/>
      <c r="N14" s="22"/>
    </row>
  </sheetData>
  <mergeCells count="7">
    <mergeCell ref="O2:O4"/>
    <mergeCell ref="L14:M14"/>
    <mergeCell ref="P2:P4"/>
    <mergeCell ref="C3:D3"/>
    <mergeCell ref="C4:D4"/>
    <mergeCell ref="B12:D12"/>
    <mergeCell ref="N2:N4"/>
  </mergeCells>
  <phoneticPr fontId="6" type="noConversion"/>
  <pageMargins left="0.23622047244094491" right="0.23622047244094491" top="0.74803149606299213" bottom="0.74803149606299213" header="0.31496062992125984" footer="0.31496062992125984"/>
  <pageSetup paperSize="9" scale="6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Амортизация</vt:lpstr>
    </vt:vector>
  </TitlesOfParts>
  <Company>KmK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vasilieva</dc:creator>
  <cp:lastModifiedBy>Музыкин М.А.</cp:lastModifiedBy>
  <cp:lastPrinted>2015-03-05T12:07:33Z</cp:lastPrinted>
  <dcterms:created xsi:type="dcterms:W3CDTF">2004-02-19T14:55:13Z</dcterms:created>
  <dcterms:modified xsi:type="dcterms:W3CDTF">2015-03-05T14:17:17Z</dcterms:modified>
</cp:coreProperties>
</file>