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Приложения\mofix\"/>
    </mc:Choice>
  </mc:AlternateContent>
  <bookViews>
    <workbookView xWindow="0" yWindow="0" windowWidth="20490" windowHeight="8535" tabRatio="858" firstSheet="2" activeTab="2"/>
  </bookViews>
  <sheets>
    <sheet name="Отчеты" sheetId="1" r:id="rId3"/>
    <sheet name="Цели" sheetId="17" r:id="rId1"/>
    <sheet name="Активы-Пасивы" sheetId="16" r:id="rId2"/>
    <sheet name="Расход" sheetId="2" r:id="rId4"/>
    <sheet name="Доход" sheetId="3" r:id="rId5"/>
    <sheet name="Категории расходов" sheetId="4" r:id="rId6"/>
    <sheet name="Категории доходов" sheetId="5" r:id="rId7"/>
    <sheet name="Шаблоны SMS" sheetId="6" r:id="rId8"/>
    <sheet name="Счета" sheetId="7" r:id="rId9"/>
    <sheet name="Переводы" sheetId="8" r:id="rId10"/>
    <sheet name="Долги" sheetId="13" r:id="rId11"/>
    <sheet name="Ипотека" sheetId="18" r:id="rId12"/>
  </sheets>
  <calcPr calcId="152511"/>
  <fileRecoveryPr repairLoad="1"/>
</workbook>
</file>

<file path=xl/calcChain.xml><?xml version="1.0" encoding="utf-8"?>
<calcChain xmlns="http://schemas.openxmlformats.org/spreadsheetml/2006/main">
  <c r="B20" i="1" l="1"/>
  <c r="G40" i="4" l="1"/>
  <c r="C43" i="4"/>
  <c r="C42" i="4" s="1"/>
  <c r="C8" i="4"/>
  <c r="C22" i="17" l="1"/>
  <c r="C8" i="17"/>
  <c r="E39" i="16" l="1"/>
  <c r="E22" i="16"/>
  <c r="B19" i="18" l="1"/>
  <c r="B2" i="18"/>
  <c r="Z12" i="17"/>
  <c r="Y12" i="17"/>
  <c r="X12" i="17"/>
  <c r="X17" i="17" s="1"/>
  <c r="X18" i="17" s="1"/>
  <c r="X20" i="17" s="1"/>
  <c r="W12" i="17"/>
  <c r="V12" i="17"/>
  <c r="U12" i="17"/>
  <c r="T12" i="17"/>
  <c r="T17" i="17" s="1"/>
  <c r="T18" i="17" s="1"/>
  <c r="T20" i="17" s="1"/>
  <c r="S12" i="17"/>
  <c r="R12" i="17"/>
  <c r="Q12" i="17"/>
  <c r="P12" i="17"/>
  <c r="P17" i="17" s="1"/>
  <c r="P18" i="17" s="1"/>
  <c r="P20" i="17" s="1"/>
  <c r="O12" i="17"/>
  <c r="N12" i="17"/>
  <c r="M12" i="17"/>
  <c r="L12" i="17"/>
  <c r="K12" i="17"/>
  <c r="J12" i="17"/>
  <c r="I12" i="17"/>
  <c r="H12" i="17"/>
  <c r="G12" i="17"/>
  <c r="Y10" i="17"/>
  <c r="Y17" i="17" s="1"/>
  <c r="Y18" i="17" s="1"/>
  <c r="Y20" i="17" s="1"/>
  <c r="X10" i="17"/>
  <c r="W10" i="17"/>
  <c r="V10" i="17"/>
  <c r="V17" i="17" s="1"/>
  <c r="V18" i="17" s="1"/>
  <c r="V20" i="17" s="1"/>
  <c r="U10" i="17"/>
  <c r="U17" i="17" s="1"/>
  <c r="U18" i="17" s="1"/>
  <c r="U20" i="17" s="1"/>
  <c r="T10" i="17"/>
  <c r="S10" i="17"/>
  <c r="R10" i="17"/>
  <c r="R17" i="17" s="1"/>
  <c r="R18" i="17" s="1"/>
  <c r="R20" i="17" s="1"/>
  <c r="Q10" i="17"/>
  <c r="Q17" i="17" s="1"/>
  <c r="Q18" i="17" s="1"/>
  <c r="Q20" i="17" s="1"/>
  <c r="P10" i="17"/>
  <c r="O10" i="17"/>
  <c r="N10" i="17"/>
  <c r="M10" i="17"/>
  <c r="L10" i="17"/>
  <c r="K10" i="17"/>
  <c r="J10" i="17"/>
  <c r="I10" i="17"/>
  <c r="H10" i="17"/>
  <c r="G10" i="17"/>
  <c r="F10" i="17"/>
  <c r="E10" i="17"/>
  <c r="I8" i="17"/>
  <c r="H8" i="17"/>
  <c r="G8" i="17"/>
  <c r="F8" i="17"/>
  <c r="E8" i="17"/>
  <c r="D8" i="17"/>
  <c r="C17" i="17"/>
  <c r="N7" i="17"/>
  <c r="M7" i="17"/>
  <c r="L7" i="17"/>
  <c r="L17" i="17" s="1"/>
  <c r="L18" i="17" s="1"/>
  <c r="L20" i="17" s="1"/>
  <c r="K7" i="17"/>
  <c r="K17" i="17" s="1"/>
  <c r="K18" i="17" s="1"/>
  <c r="K20" i="17" s="1"/>
  <c r="J7" i="17"/>
  <c r="I7" i="17"/>
  <c r="I17" i="17" s="1"/>
  <c r="I18" i="17" s="1"/>
  <c r="I20" i="17" s="1"/>
  <c r="H7" i="17"/>
  <c r="H17" i="17" s="1"/>
  <c r="H18" i="17" s="1"/>
  <c r="H20" i="17" s="1"/>
  <c r="G7" i="17"/>
  <c r="G17" i="17" s="1"/>
  <c r="G18" i="17" s="1"/>
  <c r="G20" i="17" s="1"/>
  <c r="F7" i="17"/>
  <c r="F17" i="17" s="1"/>
  <c r="F18" i="17" s="1"/>
  <c r="F20" i="17" s="1"/>
  <c r="E7" i="17"/>
  <c r="E17" i="17" s="1"/>
  <c r="E18" i="17" s="1"/>
  <c r="E20" i="17" s="1"/>
  <c r="D7" i="17"/>
  <c r="D17" i="17" s="1"/>
  <c r="D18" i="17" s="1"/>
  <c r="D20" i="17" s="1"/>
  <c r="D50" i="16"/>
  <c r="D49" i="16"/>
  <c r="E43" i="16"/>
  <c r="E44" i="16" s="1"/>
  <c r="D43" i="16"/>
  <c r="D39" i="16"/>
  <c r="D44" i="16" s="1"/>
  <c r="L35" i="16"/>
  <c r="I35" i="16"/>
  <c r="I27" i="16"/>
  <c r="E27" i="16"/>
  <c r="D27" i="16"/>
  <c r="I22" i="16"/>
  <c r="D22" i="16"/>
  <c r="D28" i="16" s="1"/>
  <c r="K21" i="16"/>
  <c r="I21" i="16"/>
  <c r="J20" i="16"/>
  <c r="E20" i="16"/>
  <c r="E28" i="16" s="1"/>
  <c r="J19" i="16"/>
  <c r="J18" i="16"/>
  <c r="J17" i="16"/>
  <c r="J16" i="16"/>
  <c r="J14" i="16"/>
  <c r="I28" i="16" l="1"/>
  <c r="I41" i="16" s="1"/>
  <c r="O17" i="17"/>
  <c r="O18" i="17" s="1"/>
  <c r="O20" i="17" s="1"/>
  <c r="S17" i="17"/>
  <c r="S18" i="17" s="1"/>
  <c r="S20" i="17" s="1"/>
  <c r="W17" i="17"/>
  <c r="W18" i="17" s="1"/>
  <c r="W20" i="17" s="1"/>
  <c r="M17" i="17"/>
  <c r="M18" i="17" s="1"/>
  <c r="M20" i="17" s="1"/>
  <c r="J21" i="16"/>
  <c r="J22" i="16" s="1"/>
  <c r="J28" i="16" s="1"/>
  <c r="J17" i="17"/>
  <c r="J18" i="17" s="1"/>
  <c r="J20" i="17" s="1"/>
  <c r="N17" i="17"/>
  <c r="N18" i="17" s="1"/>
  <c r="N20" i="17" s="1"/>
  <c r="C18" i="17"/>
  <c r="C20" i="17" s="1"/>
  <c r="C21" i="17" s="1"/>
  <c r="E46" i="16"/>
  <c r="F6" i="5"/>
</calcChain>
</file>

<file path=xl/comments1.xml><?xml version="1.0" encoding="utf-8"?>
<comments xmlns="http://schemas.openxmlformats.org/spreadsheetml/2006/main">
  <authors>
    <author>Lenovo 1</author>
  </authors>
  <commentList>
    <comment ref="C7" authorId="0" shapeId="0">
      <text>
        <r>
          <rPr>
            <b/>
            <sz val="9"/>
            <color indexed="81"/>
            <rFont val="Tahoma"/>
            <family val="2"/>
            <charset val="204"/>
          </rPr>
          <t>Lenovo 1:</t>
        </r>
        <r>
          <rPr>
            <sz val="9"/>
            <color indexed="81"/>
            <rFont val="Tahoma"/>
            <family val="2"/>
            <charset val="204"/>
          </rPr>
          <t xml:space="preserve">
Копим на депозит под сложный процент. Не забыть что 33тр еще на аренду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04"/>
          </rPr>
          <t>Lenovo 1:</t>
        </r>
        <r>
          <rPr>
            <sz val="9"/>
            <color indexed="81"/>
            <rFont val="Tahoma"/>
            <family val="2"/>
            <charset val="204"/>
          </rPr>
          <t xml:space="preserve">
Копим на депозит под сложный процент. Не забыть что 33тр еще на аренду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04"/>
          </rPr>
          <t>Lenovo 1:</t>
        </r>
        <r>
          <rPr>
            <sz val="9"/>
            <color indexed="81"/>
            <rFont val="Tahoma"/>
            <family val="2"/>
            <charset val="204"/>
          </rPr>
          <t xml:space="preserve">
Копим на депозит под сложный процент. Не забыть что 33тр еще на аренду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Lenovo 1:</t>
        </r>
        <r>
          <rPr>
            <sz val="9"/>
            <color indexed="81"/>
            <rFont val="Tahoma"/>
            <family val="2"/>
            <charset val="204"/>
          </rPr>
          <t xml:space="preserve">
Копим на депозит под сложный процент. Не забыть что 33тр еще на аренду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  <charset val="204"/>
          </rPr>
          <t>Lenovo 1:</t>
        </r>
        <r>
          <rPr>
            <sz val="9"/>
            <color indexed="81"/>
            <rFont val="Tahoma"/>
            <family val="2"/>
            <charset val="204"/>
          </rPr>
          <t xml:space="preserve">
Копим на депозит под сложный процент. Не забыть что 33тр еще на аренду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204"/>
          </rPr>
          <t>Lenovo 1:</t>
        </r>
        <r>
          <rPr>
            <sz val="9"/>
            <color indexed="81"/>
            <rFont val="Tahoma"/>
            <family val="2"/>
            <charset val="204"/>
          </rPr>
          <t xml:space="preserve">
Платим ипотеку. Тут аренду уже не платим
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  <charset val="204"/>
          </rPr>
          <t>Lenovo 1:</t>
        </r>
        <r>
          <rPr>
            <sz val="9"/>
            <color indexed="81"/>
            <rFont val="Tahoma"/>
            <family val="2"/>
            <charset val="204"/>
          </rPr>
          <t xml:space="preserve">
Платим ипотеку. Тут аренду уже не платим
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  <charset val="204"/>
          </rPr>
          <t>Lenovo 1:</t>
        </r>
        <r>
          <rPr>
            <sz val="9"/>
            <color indexed="81"/>
            <rFont val="Tahoma"/>
            <family val="2"/>
            <charset val="204"/>
          </rPr>
          <t xml:space="preserve">
Платим ипотеку. Тут аренду уже не платим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  <charset val="204"/>
          </rPr>
          <t>Lenovo 1:</t>
        </r>
        <r>
          <rPr>
            <sz val="9"/>
            <color indexed="81"/>
            <rFont val="Tahoma"/>
            <family val="2"/>
            <charset val="204"/>
          </rPr>
          <t xml:space="preserve">
Платим ипотеку. Тут аренду уже не платим
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  <charset val="204"/>
          </rPr>
          <t>Lenovo 1:</t>
        </r>
        <r>
          <rPr>
            <sz val="9"/>
            <color indexed="81"/>
            <rFont val="Tahoma"/>
            <family val="2"/>
            <charset val="204"/>
          </rPr>
          <t xml:space="preserve">
Платим ипотеку. Тут аренду уже не платим
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  <charset val="204"/>
          </rPr>
          <t>Lenovo 1:</t>
        </r>
        <r>
          <rPr>
            <sz val="9"/>
            <color indexed="81"/>
            <rFont val="Tahoma"/>
            <family val="2"/>
            <charset val="204"/>
          </rPr>
          <t xml:space="preserve">
Платим ипотеку. Тут аренду уже не платим
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  <charset val="204"/>
          </rPr>
          <t>Lenovo 1:</t>
        </r>
        <r>
          <rPr>
            <sz val="9"/>
            <color indexed="81"/>
            <rFont val="Tahoma"/>
            <family val="2"/>
            <charset val="204"/>
          </rPr>
          <t xml:space="preserve">
Платим ипотеку. Тут аренду уже не платим
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204"/>
          </rPr>
          <t>Lenovo 1:</t>
        </r>
        <r>
          <rPr>
            <sz val="9"/>
            <color indexed="81"/>
            <rFont val="Tahoma"/>
            <family val="2"/>
            <charset val="204"/>
          </rPr>
          <t xml:space="preserve">
Надо учесть что тут еще мат капитал должны дать на 2го ребенка
</t>
        </r>
      </text>
    </comment>
  </commentList>
</comments>
</file>

<file path=xl/sharedStrings.xml><?xml version="1.0" encoding="utf-8"?>
<sst xmlns="http://schemas.openxmlformats.org/spreadsheetml/2006/main" uniqueCount="366">
  <si>
    <t>дата</t>
  </si>
  <si>
    <t>сумма</t>
  </si>
  <si>
    <t>категория</t>
  </si>
  <si>
    <t>описание</t>
  </si>
  <si>
    <t>название</t>
  </si>
  <si>
    <t>тип</t>
  </si>
  <si>
    <t>отправитель</t>
  </si>
  <si>
    <t>имя шаблона</t>
  </si>
  <si>
    <t>содержание шаблона</t>
  </si>
  <si>
    <t>расход</t>
  </si>
  <si>
    <t>&lt;-- fix begin --&gt;покупка на сумму &lt;-- fix end --&gt;&lt;-- sum --&gt;&lt;-- fix begin --&gt; руб. &lt;-- fix end --&gt;&lt;-- place --&gt;&lt;-- fix begin --&gt; выполнена успешно&lt;-- fix end --&gt;</t>
  </si>
  <si>
    <t>Сбербанк оплата</t>
  </si>
  <si>
    <t>Raiffeisen</t>
  </si>
  <si>
    <t>&lt;-- fix begin --&gt;Provedena tranzakcija:&lt;-- fix end --&gt;&lt;-- sum --&gt;&lt;-- fix begin --&gt;RUB;&lt;-- fix end --&gt;&lt;-- fix begin --&gt;Mesto: &lt;-- fix end --&gt;&lt;-- place --&gt;&lt;-- fix begin --&gt;; &lt;-- fix end --&gt;</t>
  </si>
  <si>
    <t>Райффайзен оплата</t>
  </si>
  <si>
    <t>здоровье</t>
  </si>
  <si>
    <t>доход</t>
  </si>
  <si>
    <t>Сбербанк зачисление</t>
  </si>
  <si>
    <t>&lt;-- fix begin --&gt;операция зачисления на сумму &lt;-- fix end --&gt;&lt;-- sum --&gt;&lt;-- fix begin --&gt; руб.&lt;-- fix end --&gt;</t>
  </si>
  <si>
    <t>&lt;-- fix begin --&gt;na:&lt;-- fix end --&gt;&lt;-- sum --&gt;&lt;-- fix begin --&gt;RUB.&lt;-- fix end --&gt;</t>
  </si>
  <si>
    <t>Райффайзен пополнение</t>
  </si>
  <si>
    <t>счет</t>
  </si>
  <si>
    <t>счет перевода</t>
  </si>
  <si>
    <t>откуда</t>
  </si>
  <si>
    <t>куда</t>
  </si>
  <si>
    <t>SMS</t>
  </si>
  <si>
    <t>начальный остаток</t>
  </si>
  <si>
    <t>бюджет</t>
  </si>
  <si>
    <t>остаток</t>
  </si>
  <si>
    <t>подкатегория</t>
  </si>
  <si>
    <t>мр</t>
  </si>
  <si>
    <t>итого</t>
  </si>
  <si>
    <t>&lt;-- fix begin --&gt;Karta *8848; Provedena tranzakcija:&lt;-- fix end --&gt;&lt;-- place --&gt;&lt;-- fix begin --&gt;; Summa:&lt;-- fix end --&gt;&lt;-- sum --&gt;&lt;-- fix begin --&gt; RUR&lt;-- fix end --&gt;</t>
  </si>
  <si>
    <t>TCS Bank</t>
  </si>
  <si>
    <t>&lt;-- fix begin --&gt;Pokupka. Karta *7412. Summa &lt;-- fix end --&gt;&lt;-- sum --&gt;&lt;-- fix begin --&gt; RUB. &lt;-- fix end --&gt;&lt;-- place --&gt;&lt;-- fix begin --&gt; .&lt;-- fix end --&gt;</t>
  </si>
  <si>
    <t>2015</t>
  </si>
  <si>
    <t>Февраль</t>
  </si>
  <si>
    <t>Сальдо</t>
  </si>
  <si>
    <t>субъект</t>
  </si>
  <si>
    <t>дата гашения</t>
  </si>
  <si>
    <t>Tinkoff</t>
  </si>
  <si>
    <t>SvyaznoyBnk</t>
  </si>
  <si>
    <t>связной</t>
  </si>
  <si>
    <t>&lt;-- fix begin --&gt;summu&lt;-- fix end --&gt;&lt;-- sum --&gt;&lt;-- fix begin --&gt;RUR&lt;-- fix end --&gt;&lt;-- fix begin --&gt;ostatok&lt;-- fix end --&gt;&lt;-- balance --&gt;&lt;-- fix begin --&gt;RUR&lt;-- fix end --&gt;</t>
  </si>
  <si>
    <t>Питание</t>
  </si>
  <si>
    <t>Продукты</t>
  </si>
  <si>
    <t>Столовая</t>
  </si>
  <si>
    <t>Кафе</t>
  </si>
  <si>
    <t>Транспорт</t>
  </si>
  <si>
    <t>Дальнего</t>
  </si>
  <si>
    <t>Общественный</t>
  </si>
  <si>
    <t>Такси</t>
  </si>
  <si>
    <t>Досуг</t>
  </si>
  <si>
    <t>Алкоголь</t>
  </si>
  <si>
    <t>Кальян</t>
  </si>
  <si>
    <t>Кино</t>
  </si>
  <si>
    <t>Журналы, Книги</t>
  </si>
  <si>
    <t>Культ события</t>
  </si>
  <si>
    <t>Отпуск</t>
  </si>
  <si>
    <t>Рестораны, Кафе, Клубы</t>
  </si>
  <si>
    <t>Игры</t>
  </si>
  <si>
    <t>Одежда</t>
  </si>
  <si>
    <t>Софт</t>
  </si>
  <si>
    <t>Медицина</t>
  </si>
  <si>
    <t>Таблетки</t>
  </si>
  <si>
    <t>Медуслуги</t>
  </si>
  <si>
    <t>Страйкбол</t>
  </si>
  <si>
    <t>Подарки</t>
  </si>
  <si>
    <t>Денису</t>
  </si>
  <si>
    <t>Сонечке</t>
  </si>
  <si>
    <t>Семье</t>
  </si>
  <si>
    <t>Друзьям</t>
  </si>
  <si>
    <t>Коллегам</t>
  </si>
  <si>
    <t>Кредиты</t>
  </si>
  <si>
    <t>МКБ</t>
  </si>
  <si>
    <t>Приват</t>
  </si>
  <si>
    <t>Тинькофф</t>
  </si>
  <si>
    <t>Квартира</t>
  </si>
  <si>
    <t>Аренда</t>
  </si>
  <si>
    <t>Интернет</t>
  </si>
  <si>
    <t>Комуналка</t>
  </si>
  <si>
    <t>Саморазитие</t>
  </si>
  <si>
    <t>Дом хоз-во</t>
  </si>
  <si>
    <t>Хоз ср-ва</t>
  </si>
  <si>
    <t>Техника</t>
  </si>
  <si>
    <t>Услуги</t>
  </si>
  <si>
    <t>Мебель</t>
  </si>
  <si>
    <t>Профуслуги</t>
  </si>
  <si>
    <t>Юрист</t>
  </si>
  <si>
    <t>Риэлтор</t>
  </si>
  <si>
    <t>Мобильный</t>
  </si>
  <si>
    <t>ЗП Сони</t>
  </si>
  <si>
    <t>ЗП Дениса</t>
  </si>
  <si>
    <t>Долг Миши</t>
  </si>
  <si>
    <t>Консалтинг</t>
  </si>
  <si>
    <t>Другое</t>
  </si>
  <si>
    <t>Наличные Денис</t>
  </si>
  <si>
    <t>Наличные Соня</t>
  </si>
  <si>
    <t>Карта Сбер</t>
  </si>
  <si>
    <t>Тинькофф Кред</t>
  </si>
  <si>
    <t>Тинькофф Дебет</t>
  </si>
  <si>
    <t>ВТБ(Соня)</t>
  </si>
  <si>
    <t>Свадьба</t>
  </si>
  <si>
    <t>- Продукты</t>
  </si>
  <si>
    <t>- Столовая</t>
  </si>
  <si>
    <t>- Аренда</t>
  </si>
  <si>
    <t>План</t>
  </si>
  <si>
    <t>Итого</t>
  </si>
  <si>
    <t>СТАТЬИ РАСХОДОВ СЕМЬИ</t>
  </si>
  <si>
    <t>АКТИВЫ</t>
  </si>
  <si>
    <t>Статьи расходов</t>
  </si>
  <si>
    <t>Факт</t>
  </si>
  <si>
    <t>Факт, руб</t>
  </si>
  <si>
    <t>Активы</t>
  </si>
  <si>
    <t>Текущая стоимость</t>
  </si>
  <si>
    <t>Годовой доход</t>
  </si>
  <si>
    <t>Ежегодный доход (в %)</t>
  </si>
  <si>
    <t>Примечания   курс к рублю</t>
  </si>
  <si>
    <t>ЕЖЕМЕСЯЧНЫЕ РАСХОДЫ</t>
  </si>
  <si>
    <t>РЕАЛЬНЫЕ АКТИВЫ (приносящие доход)</t>
  </si>
  <si>
    <t>Коммун. платежи</t>
  </si>
  <si>
    <t>Налоги</t>
  </si>
  <si>
    <t>Телефон</t>
  </si>
  <si>
    <t>Продук-ты</t>
  </si>
  <si>
    <t>Хозяйств.расходы</t>
  </si>
  <si>
    <t>Одежда, обувь</t>
  </si>
  <si>
    <t>Авто (бензин, ремонт)</t>
  </si>
  <si>
    <t>Рубли</t>
  </si>
  <si>
    <t>Школа/ детсад</t>
  </si>
  <si>
    <t>Банк (текущий счет)</t>
  </si>
  <si>
    <t>Детям расход</t>
  </si>
  <si>
    <t>Долг Миша</t>
  </si>
  <si>
    <t>Спорт</t>
  </si>
  <si>
    <t>Бизнес</t>
  </si>
  <si>
    <t>Развленчения / Хобби</t>
  </si>
  <si>
    <t>Долг Иваново</t>
  </si>
  <si>
    <t>Прочее</t>
  </si>
  <si>
    <t>Другие</t>
  </si>
  <si>
    <t>Долг/ кредит   (+/-)</t>
  </si>
  <si>
    <t>ИТОГО</t>
  </si>
  <si>
    <t>ИТОГО ежемесячно</t>
  </si>
  <si>
    <t>ИТОГО РЕАЛЬНЫХ АКТИВОВ</t>
  </si>
  <si>
    <t>ЕЖЕГОДНЫЕ РАСХОДЫ</t>
  </si>
  <si>
    <t>ДРУГИЕ АКТИВЫ (не приносящие доход) - в руб</t>
  </si>
  <si>
    <t>Страховка</t>
  </si>
  <si>
    <t>ИТОГО ежегодных разовых</t>
  </si>
  <si>
    <t>ИТОГО ДРУГИХ АКТИВОВ</t>
  </si>
  <si>
    <t>ИТОГО РАСХОДЫ ЗА ГОД</t>
  </si>
  <si>
    <t>ВСЕГО АКТИВОВ</t>
  </si>
  <si>
    <t>СТАТЬИ ДОХОДОВ СЕМЬИ</t>
  </si>
  <si>
    <t>ПАССИВЫ</t>
  </si>
  <si>
    <t>Статьи доходов</t>
  </si>
  <si>
    <t>Пассивы</t>
  </si>
  <si>
    <t>Сумма</t>
  </si>
  <si>
    <t>Процентная ставка</t>
  </si>
  <si>
    <t>Сроки</t>
  </si>
  <si>
    <t>Ежемесячные выплаты</t>
  </si>
  <si>
    <t>ЕЖЕМЕСЯЧНЫЕ ДОХОДЫ</t>
  </si>
  <si>
    <t>Банковский кредит</t>
  </si>
  <si>
    <t>7 лет</t>
  </si>
  <si>
    <t>Заработная плата</t>
  </si>
  <si>
    <t>Кредитки</t>
  </si>
  <si>
    <t>-</t>
  </si>
  <si>
    <t>Рента от сдачи в аренду недвижимости</t>
  </si>
  <si>
    <t>ВСЕГО ПАССИВОВ</t>
  </si>
  <si>
    <t>Другие</t>
  </si>
  <si>
    <t>КАПИТАЛ =</t>
  </si>
  <si>
    <t>АКТИВ    -</t>
  </si>
  <si>
    <t>ПАССИВ</t>
  </si>
  <si>
    <t>ЕЖЕГОДНЫЕ ДОХОДЫ</t>
  </si>
  <si>
    <t>Дивиденды по акциям</t>
  </si>
  <si>
    <t>Другие (отпускные)</t>
  </si>
  <si>
    <t>ИТОГО ежегодных разовых</t>
  </si>
  <si>
    <t>ИТОГО ДОХОДЫ ЗА ГОД</t>
  </si>
  <si>
    <t>ЧИСТАЯ ПРИБЫЛЬ                  =</t>
  </si>
  <si>
    <t>Рассчитайте разницу между доходами и расходами.</t>
  </si>
  <si>
    <t>Полученная цифра – ВАША ЧИСТАЯ ПРИБЫЛЬ!</t>
  </si>
  <si>
    <t>КАРТА ЦЕЛЕЙ</t>
  </si>
  <si>
    <t>Годы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</si>
  <si>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</si>
  <si>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</si>
  <si>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</si>
  <si>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</si>
  <si>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</si>
  <si>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</si>
  <si>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</si>
  <si>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</si>
  <si>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</si>
  <si>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</si>
  <si>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</si>
  <si>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</si>
  <si>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</si>
  <si>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</si>
  <si>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</si>
  <si>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</si>
  <si>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</si>
  <si>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</si>
  <si>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</si>
  <si>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</si>
  <si>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</si>
  <si>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</si>
  <si>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Возраст Денис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</si>
  <si>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</si>
  <si>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</si>
  <si>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</si>
  <si>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</si>
  <si>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</si>
  <si>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</si>
  <si>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</si>
  <si>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</si>
  <si>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</si>
  <si>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</si>
  <si>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</si>
  <si>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</si>
  <si>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</si>
  <si>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</si>
  <si>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</si>
  <si>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</si>
  <si>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</si>
  <si>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</si>
  <si>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</si>
  <si>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</si>
  <si>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</si>
  <si>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</si>
  <si>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</si>
  <si>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Возраст Соня</t>
  </si>
  <si>
    <t>51</t>
  </si>
  <si>
    <t>52</t>
  </si>
  <si>
    <t>53</t>
  </si>
  <si>
    <t>54</t>
  </si>
  <si>
    <t>55</t>
  </si>
  <si>
    <t>56</t>
  </si>
  <si>
    <t>87 тр</t>
  </si>
  <si>
    <t>7 млн</t>
  </si>
  <si>
    <t>Кредит</t>
  </si>
  <si>
    <t>1 млн</t>
  </si>
  <si>
    <t>Накопит. Страхование</t>
  </si>
  <si>
    <t>7.2 млн</t>
  </si>
  <si>
    <t>Рождение 1 ребенка</t>
  </si>
  <si>
    <t>Обучение ребенка 1 реб</t>
  </si>
  <si>
    <t>2 млн</t>
  </si>
  <si>
    <t>Рождение 2 ребенка</t>
  </si>
  <si>
    <t>Обучение 2 го ребенка</t>
  </si>
  <si>
    <t>Покупка машины</t>
  </si>
  <si>
    <t>500 тр</t>
  </si>
  <si>
    <t>Нак. Страх. Соня</t>
  </si>
  <si>
    <t>6,8 млн</t>
  </si>
  <si>
    <t>Дом</t>
  </si>
  <si>
    <t>Затраты (год)</t>
  </si>
  <si>
    <t>Затраты (мес)</t>
  </si>
  <si>
    <t>Мин Доходы (мес)</t>
  </si>
  <si>
    <t>Потребление (мес)</t>
  </si>
  <si>
    <t>ТАБЛИЦА СОБЫТИЙ</t>
  </si>
  <si>
    <t>№ п/п</t>
  </si>
  <si>
    <t>Событие</t>
  </si>
  <si>
    <t>Показатели</t>
  </si>
  <si>
    <t>Год осуществления</t>
  </si>
  <si>
    <t>Стоимость</t>
  </si>
  <si>
    <t>июль 2015</t>
  </si>
  <si>
    <t>150 тр</t>
  </si>
  <si>
    <t>Копим на квартиру по 35 тр в мес. 5 лет=3,5 млн</t>
  </si>
  <si>
    <t>2 комнатная в Москве</t>
  </si>
  <si>
    <t>Заселение: 2019</t>
  </si>
  <si>
    <t>7 млн руб</t>
  </si>
  <si>
    <t>Берем Ипотеку на оставшиеся 50% стоимости</t>
  </si>
  <si>
    <t>12% год, 50% собственных средст</t>
  </si>
  <si>
    <t>150 000 руб</t>
  </si>
  <si>
    <t>Отдан кредит</t>
  </si>
  <si>
    <t>Ребенок</t>
  </si>
  <si>
    <t>К этому моенту увеличить кэшфлоу</t>
  </si>
  <si>
    <t>15000 р в мес</t>
  </si>
  <si>
    <t>Машина</t>
  </si>
  <si>
    <t>Какая нить обычная</t>
  </si>
  <si>
    <t>2020 год</t>
  </si>
  <si>
    <t>500 000р</t>
  </si>
  <si>
    <t>Покруче</t>
  </si>
  <si>
    <t>2024 год</t>
  </si>
  <si>
    <t>1й вариант</t>
  </si>
  <si>
    <t>Коплю потом краткосроч ипотека</t>
  </si>
  <si>
    <t>2 вариант</t>
  </si>
  <si>
    <t>сразу ипотека</t>
  </si>
  <si>
    <t>Ежемес платежи</t>
  </si>
  <si>
    <t>Аренда+35 накоаления</t>
  </si>
  <si>
    <t>Ежем платеж</t>
  </si>
  <si>
    <t>Аренда+45 накоаления</t>
  </si>
  <si>
    <t>Срок</t>
  </si>
  <si>
    <t>1,5 года</t>
  </si>
  <si>
    <t>Потом</t>
  </si>
  <si>
    <t>Ипотека</t>
  </si>
  <si>
    <t>3,5млн</t>
  </si>
  <si>
    <t>6,3 млн</t>
  </si>
  <si>
    <t>Платеж</t>
  </si>
  <si>
    <t>Платеж</t>
  </si>
  <si>
    <t>Срок 5 лет</t>
  </si>
  <si>
    <t>15 лет</t>
  </si>
  <si>
    <t>Итог: через 5 лет въезжаю в свою кв. Еще через 5 лет гашу ипотку. =10 лет</t>
  </si>
  <si>
    <t>Итог</t>
  </si>
  <si>
    <t>через 1,5 года въезжаю в квартиру. Через 15 лет она моя= 16,2 лет</t>
  </si>
  <si>
    <t>Через 10 лет 77 000 можно не платить</t>
  </si>
  <si>
    <t>Еще 6,5 лет платить по 77 000</t>
  </si>
  <si>
    <t>3 вариат</t>
  </si>
  <si>
    <t>Сначала гашу кредит потом коплю</t>
  </si>
  <si>
    <t>Аренда. 35 в погашение кредитов</t>
  </si>
  <si>
    <t>Отдал кредит</t>
  </si>
  <si>
    <t>22 мес (около 2х лет)</t>
  </si>
  <si>
    <t>Ежем  платеж</t>
  </si>
  <si>
    <t>Из них в накопление</t>
  </si>
  <si>
    <t>3,5 года</t>
  </si>
  <si>
    <t>Итого 5,5</t>
  </si>
  <si>
    <t>За выч Аренды</t>
  </si>
  <si>
    <t>Общ бюджет расходов</t>
  </si>
  <si>
    <t>Танцы</t>
  </si>
  <si>
    <t>Непр расходы</t>
  </si>
  <si>
    <t>недвижка растет а твоя цена не изменна</t>
  </si>
  <si>
    <t>ежем платеж не изменен а деньги дешевеет</t>
  </si>
  <si>
    <t>налоговый вычет 3млн</t>
  </si>
  <si>
    <t>платеж по аренде растетэ</t>
  </si>
  <si>
    <t>рефинансирование</t>
  </si>
  <si>
    <t>можно сдать в аренду</t>
  </si>
  <si>
    <t>мозг активизируется</t>
  </si>
  <si>
    <t>в случае чего сдать кв и уехать к родителям</t>
  </si>
  <si>
    <t>сдавать кв сони</t>
  </si>
  <si>
    <t>продать квсони</t>
  </si>
  <si>
    <t>на соню открть бизнес</t>
  </si>
  <si>
    <t>для сони одни плюсы</t>
  </si>
  <si>
    <t>вкладываю в себя-жизнь одна</t>
  </si>
  <si>
    <t>если я умираю кв остается</t>
  </si>
  <si>
    <t>увелич доход на 75</t>
  </si>
  <si>
    <t>отпуск в сочи как эконом вариант</t>
  </si>
  <si>
    <t>инфобиз на 75</t>
  </si>
  <si>
    <t>вагоне ресторан</t>
  </si>
  <si>
    <t>вагон ресторан</t>
  </si>
  <si>
    <t>Всего расходов</t>
  </si>
  <si>
    <t>др </t>
  </si>
  <si>
    <t>ключи </t>
  </si>
  <si>
    <t>сливки </t>
  </si>
  <si>
    <t>метро</t>
  </si>
  <si>
    <t>коза</t>
  </si>
  <si>
    <t>Сониной маме </t>
  </si>
  <si>
    <t>тупой сыр </t>
  </si>
  <si>
    <t>пиво </t>
  </si>
  <si>
    <t>МТС </t>
  </si>
  <si>
    <t>Март</t>
  </si>
  <si>
    <t>--  сливки </t>
  </si>
  <si>
    <t>--  тупой сыр </t>
  </si>
  <si>
    <t>- Кафе</t>
  </si>
  <si>
    <t>- Дальнего</t>
  </si>
  <si>
    <t>- Общественный</t>
  </si>
  <si>
    <t>--  метро</t>
  </si>
  <si>
    <t>- Алкоголь</t>
  </si>
  <si>
    <t>--  пиво </t>
  </si>
  <si>
    <t>- Рестораны, Кафе, Клубы</t>
  </si>
  <si>
    <t>--  вагоне ресторан</t>
  </si>
  <si>
    <t>--  вагон ресторан</t>
  </si>
  <si>
    <t>--  др </t>
  </si>
  <si>
    <t>- Таблетки</t>
  </si>
  <si>
    <t>- Сонечке</t>
  </si>
  <si>
    <t>--  коза</t>
  </si>
  <si>
    <t>- Семье</t>
  </si>
  <si>
    <t>--  Сониной маме </t>
  </si>
  <si>
    <t>- Коллегам</t>
  </si>
  <si>
    <t>- Интернет</t>
  </si>
  <si>
    <t>- Услуги</t>
  </si>
  <si>
    <t>--  ключи </t>
  </si>
  <si>
    <t>--  МТС </t>
  </si>
  <si>
    <t>поезд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</si>
</sst>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_-* #,##0_р_._-;\-* #,##0_р_._-;_-* &quot;-&quot;??_р_._-;_-@_-"/>
    <numFmt numFmtId="165" formatCode="_-[$$-409]* #,##0.00_ ;_-[$$-409]* \-#,##0.00\ ;_-[$$-409]* &quot;-&quot;??_ ;_-@_ "/>
    <numFmt numFmtId="166" formatCode="0.0%"/>
    <numFmt numFmtId="167" formatCode="_([$€-2]* #,##0.00_);_([$€-2]* \(#,##0.00\);_([$€-2]* &quot;-&quot;??_)"/>
    <numFmt numFmtId="168" formatCode="_([$€-2]* #,##0_);_([$€-2]* \(#,##0\);_([$€-2]* &quot;-&quot;??_)"/>
    <numFmt numFmtId="169" formatCode="_-[$€-2]\ * #,##0.00_-;\-[$€-2]\ * #,##0.00_-;_-[$€-2]\ * &quot;-&quot;??_-;_-@_-"/>
    <numFmt numFmtId="170" formatCode="#,##0.00\ &quot;₽&quot;"/>
  </numFmts>
  <fonts count="37" x14ac:knownFonts="1">
    <font>
      <sz val="11"/>
      <name val="Calibri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12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name val="Arial Cyr"/>
      <charset val="204"/>
    </font>
    <font>
      <b/>
      <sz val="11"/>
      <color indexed="12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1"/>
      <name val="Tahoma"/>
      <family val="2"/>
    </font>
    <font>
      <b/>
      <sz val="10"/>
      <color indexed="10"/>
      <name val="Arial Cyr"/>
      <charset val="204"/>
    </font>
    <font>
      <sz val="11"/>
      <color indexed="12"/>
      <name val="Arial"/>
      <family val="2"/>
      <charset val="204"/>
    </font>
    <font>
      <b/>
      <sz val="10"/>
      <color indexed="16"/>
      <name val="Arial"/>
      <family val="2"/>
      <charset val="204"/>
    </font>
    <font>
      <b/>
      <sz val="11"/>
      <color indexed="16"/>
      <name val="Arial"/>
      <family val="2"/>
      <charset val="204"/>
    </font>
    <font>
      <b/>
      <sz val="11"/>
      <color indexed="12"/>
      <name val="Arial Cyr"/>
      <charset val="204"/>
    </font>
    <font>
      <sz val="8"/>
      <name val="Verdana"/>
      <family val="2"/>
    </font>
    <font>
      <b/>
      <sz val="11"/>
      <color indexed="9"/>
      <name val="Arial"/>
      <family val="2"/>
      <charset val="204"/>
    </font>
    <font>
      <sz val="11"/>
      <color indexed="9"/>
      <name val="Arial"/>
      <family val="2"/>
      <charset val="204"/>
    </font>
    <font>
      <b/>
      <sz val="14"/>
      <name val="Arial"/>
      <family val="2"/>
      <charset val="204"/>
    </font>
    <font>
      <sz val="11"/>
      <color indexed="16"/>
      <name val="Arial"/>
      <family val="2"/>
      <charset val="204"/>
    </font>
    <font>
      <b/>
      <sz val="12"/>
      <color indexed="17"/>
      <name val="Verdana"/>
      <family val="2"/>
      <charset val="204"/>
    </font>
    <font>
      <sz val="10"/>
      <color indexed="16"/>
      <name val="Arial Cyr"/>
      <charset val="204"/>
    </font>
    <font>
      <b/>
      <sz val="12"/>
      <name val="Arial Black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b/>
      <sz val="10"/>
      <name val="Verdana"/>
      <family val="2"/>
      <charset val="204"/>
    </font>
    <font>
      <b/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4" fillId="0" borderId="0" applyFont="0" applyFill="0" applyBorder="0" applyAlignment="0" applyProtection="0"/>
  </cellStyleXfs>
  <cellXfs count="227">
    <xf numFmtId="0" fontId="0" fillId="0" borderId="0" xfId="0">
      <alignment vertical="center"/>
    </xf>
    <xf numFmtId="0" fontId="1" fillId="0" borderId="0" xfId="0" applyFont="1" applyAlignment="1"/>
    <xf numFmtId="14" fontId="0" fillId="0" borderId="0" xfId="0" applyNumberFormat="1" applyAlignment="1"/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3" fillId="0" borderId="0" xfId="1"/>
    <xf numFmtId="0" fontId="7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3" fillId="0" borderId="0" xfId="1" applyFill="1" applyAlignment="1">
      <alignment vertical="center"/>
    </xf>
    <xf numFmtId="0" fontId="3" fillId="0" borderId="0" xfId="1" applyAlignment="1">
      <alignment vertical="center"/>
    </xf>
    <xf numFmtId="0" fontId="9" fillId="0" borderId="6" xfId="1" applyFont="1" applyFill="1" applyBorder="1"/>
    <xf numFmtId="0" fontId="12" fillId="0" borderId="9" xfId="1" applyFont="1" applyFill="1" applyBorder="1" applyAlignment="1">
      <alignment horizontal="center"/>
    </xf>
    <xf numFmtId="0" fontId="12" fillId="0" borderId="10" xfId="1" applyFont="1" applyFill="1" applyBorder="1" applyAlignment="1">
      <alignment horizontal="center"/>
    </xf>
    <xf numFmtId="0" fontId="4" fillId="0" borderId="0" xfId="1" applyFont="1" applyFill="1"/>
    <xf numFmtId="0" fontId="7" fillId="0" borderId="14" xfId="1" applyFont="1" applyFill="1" applyBorder="1" applyAlignment="1">
      <alignment vertical="center" wrapText="1"/>
    </xf>
    <xf numFmtId="0" fontId="3" fillId="0" borderId="0" xfId="1" applyFill="1"/>
    <xf numFmtId="0" fontId="4" fillId="0" borderId="15" xfId="1" applyFont="1" applyFill="1" applyBorder="1"/>
    <xf numFmtId="0" fontId="13" fillId="3" borderId="16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vertical="center"/>
    </xf>
    <xf numFmtId="164" fontId="7" fillId="0" borderId="17" xfId="2" applyNumberFormat="1" applyFont="1" applyFill="1" applyBorder="1"/>
    <xf numFmtId="0" fontId="14" fillId="0" borderId="18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7" fillId="0" borderId="17" xfId="1" applyFont="1" applyFill="1" applyBorder="1"/>
    <xf numFmtId="0" fontId="15" fillId="0" borderId="0" xfId="1" applyFont="1" applyFill="1"/>
    <xf numFmtId="0" fontId="8" fillId="0" borderId="15" xfId="1" applyFont="1" applyFill="1" applyBorder="1"/>
    <xf numFmtId="165" fontId="7" fillId="0" borderId="16" xfId="2" applyNumberFormat="1" applyFont="1" applyFill="1" applyBorder="1" applyAlignment="1">
      <alignment horizontal="center"/>
    </xf>
    <xf numFmtId="166" fontId="7" fillId="0" borderId="16" xfId="3" applyNumberFormat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3" fillId="0" borderId="15" xfId="1" applyBorder="1"/>
    <xf numFmtId="165" fontId="16" fillId="0" borderId="16" xfId="1" applyNumberFormat="1" applyFont="1" applyBorder="1"/>
    <xf numFmtId="0" fontId="16" fillId="0" borderId="16" xfId="1" applyFont="1" applyBorder="1"/>
    <xf numFmtId="0" fontId="3" fillId="0" borderId="17" xfId="1" applyBorder="1"/>
    <xf numFmtId="10" fontId="7" fillId="0" borderId="16" xfId="3" applyNumberFormat="1" applyFont="1" applyFill="1" applyBorder="1" applyAlignment="1">
      <alignment horizontal="center"/>
    </xf>
    <xf numFmtId="0" fontId="7" fillId="0" borderId="17" xfId="1" applyFont="1" applyFill="1" applyBorder="1" applyAlignment="1">
      <alignment horizontal="right"/>
    </xf>
    <xf numFmtId="0" fontId="14" fillId="0" borderId="15" xfId="1" applyFont="1" applyFill="1" applyBorder="1" applyAlignment="1">
      <alignment horizontal="center"/>
    </xf>
    <xf numFmtId="164" fontId="7" fillId="0" borderId="16" xfId="2" applyNumberFormat="1" applyFont="1" applyFill="1" applyBorder="1" applyAlignment="1">
      <alignment horizontal="center"/>
    </xf>
    <xf numFmtId="164" fontId="7" fillId="0" borderId="16" xfId="2" applyNumberFormat="1" applyFont="1" applyFill="1" applyBorder="1"/>
    <xf numFmtId="10" fontId="7" fillId="0" borderId="16" xfId="3" applyNumberFormat="1" applyFont="1" applyFill="1" applyBorder="1"/>
    <xf numFmtId="168" fontId="17" fillId="0" borderId="16" xfId="4" applyNumberFormat="1" applyFont="1" applyBorder="1"/>
    <xf numFmtId="169" fontId="17" fillId="0" borderId="16" xfId="4" applyNumberFormat="1" applyFont="1" applyBorder="1"/>
    <xf numFmtId="169" fontId="7" fillId="0" borderId="16" xfId="2" applyNumberFormat="1" applyFont="1" applyFill="1" applyBorder="1" applyAlignment="1">
      <alignment horizontal="center"/>
    </xf>
    <xf numFmtId="43" fontId="7" fillId="0" borderId="17" xfId="1" applyNumberFormat="1" applyFont="1" applyFill="1" applyBorder="1" applyAlignment="1">
      <alignment horizontal="center"/>
    </xf>
    <xf numFmtId="0" fontId="18" fillId="3" borderId="16" xfId="1" applyFont="1" applyFill="1" applyBorder="1" applyAlignment="1">
      <alignment horizontal="left" vertical="center" wrapText="1"/>
    </xf>
    <xf numFmtId="164" fontId="7" fillId="0" borderId="16" xfId="1" applyNumberFormat="1" applyFont="1" applyFill="1" applyBorder="1" applyAlignment="1">
      <alignment vertical="center"/>
    </xf>
    <xf numFmtId="0" fontId="3" fillId="0" borderId="16" xfId="1" applyBorder="1"/>
    <xf numFmtId="164" fontId="8" fillId="0" borderId="16" xfId="1" applyNumberFormat="1" applyFont="1" applyFill="1" applyBorder="1" applyAlignment="1">
      <alignment horizontal="center"/>
    </xf>
    <xf numFmtId="10" fontId="8" fillId="0" borderId="16" xfId="3" applyNumberFormat="1" applyFont="1" applyFill="1" applyBorder="1" applyAlignment="1">
      <alignment horizontal="center"/>
    </xf>
    <xf numFmtId="0" fontId="9" fillId="0" borderId="15" xfId="1" applyFont="1" applyFill="1" applyBorder="1"/>
    <xf numFmtId="0" fontId="14" fillId="0" borderId="16" xfId="1" applyFont="1" applyFill="1" applyBorder="1" applyAlignment="1">
      <alignment vertical="center"/>
    </xf>
    <xf numFmtId="164" fontId="8" fillId="0" borderId="16" xfId="2" applyNumberFormat="1" applyFont="1" applyFill="1" applyBorder="1" applyAlignment="1">
      <alignment vertical="center"/>
    </xf>
    <xf numFmtId="164" fontId="8" fillId="0" borderId="17" xfId="1" applyNumberFormat="1" applyFont="1" applyFill="1" applyBorder="1"/>
    <xf numFmtId="0" fontId="14" fillId="0" borderId="15" xfId="1" applyFont="1" applyFill="1" applyBorder="1"/>
    <xf numFmtId="164" fontId="14" fillId="0" borderId="16" xfId="1" applyNumberFormat="1" applyFont="1" applyFill="1" applyBorder="1"/>
    <xf numFmtId="10" fontId="14" fillId="0" borderId="16" xfId="3" applyNumberFormat="1" applyFont="1" applyFill="1" applyBorder="1"/>
    <xf numFmtId="0" fontId="19" fillId="0" borderId="17" xfId="1" applyFont="1" applyFill="1" applyBorder="1"/>
    <xf numFmtId="0" fontId="8" fillId="0" borderId="16" xfId="1" applyFont="1" applyFill="1" applyBorder="1"/>
    <xf numFmtId="0" fontId="8" fillId="0" borderId="17" xfId="1" applyFont="1" applyFill="1" applyBorder="1"/>
    <xf numFmtId="0" fontId="8" fillId="3" borderId="16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6" fillId="0" borderId="15" xfId="1" applyFont="1" applyFill="1" applyBorder="1"/>
    <xf numFmtId="164" fontId="8" fillId="0" borderId="16" xfId="2" applyNumberFormat="1" applyFont="1" applyFill="1" applyBorder="1" applyAlignment="1">
      <alignment horizontal="center"/>
    </xf>
    <xf numFmtId="0" fontId="3" fillId="0" borderId="16" xfId="1" applyFill="1" applyBorder="1"/>
    <xf numFmtId="0" fontId="3" fillId="0" borderId="17" xfId="1" applyFill="1" applyBorder="1"/>
    <xf numFmtId="0" fontId="20" fillId="0" borderId="21" xfId="1" applyFont="1" applyFill="1" applyBorder="1"/>
    <xf numFmtId="0" fontId="21" fillId="0" borderId="22" xfId="1" applyFont="1" applyFill="1" applyBorder="1" applyAlignment="1">
      <alignment vertical="center"/>
    </xf>
    <xf numFmtId="164" fontId="21" fillId="0" borderId="22" xfId="1" applyNumberFormat="1" applyFont="1" applyFill="1" applyBorder="1" applyAlignment="1">
      <alignment vertical="center"/>
    </xf>
    <xf numFmtId="164" fontId="21" fillId="0" borderId="23" xfId="1" applyNumberFormat="1" applyFont="1" applyFill="1" applyBorder="1" applyAlignment="1">
      <alignment vertical="center"/>
    </xf>
    <xf numFmtId="0" fontId="14" fillId="0" borderId="21" xfId="1" applyFont="1" applyFill="1" applyBorder="1"/>
    <xf numFmtId="164" fontId="14" fillId="0" borderId="22" xfId="2" applyNumberFormat="1" applyFont="1" applyFill="1" applyBorder="1" applyAlignment="1">
      <alignment horizontal="center"/>
    </xf>
    <xf numFmtId="164" fontId="22" fillId="0" borderId="22" xfId="1" applyNumberFormat="1" applyFont="1" applyFill="1" applyBorder="1"/>
    <xf numFmtId="0" fontId="3" fillId="0" borderId="22" xfId="1" applyFill="1" applyBorder="1"/>
    <xf numFmtId="0" fontId="3" fillId="0" borderId="23" xfId="1" applyFill="1" applyBorder="1"/>
    <xf numFmtId="164" fontId="4" fillId="0" borderId="0" xfId="1" applyNumberFormat="1" applyFont="1" applyFill="1"/>
    <xf numFmtId="0" fontId="5" fillId="0" borderId="0" xfId="1" applyFont="1" applyFill="1"/>
    <xf numFmtId="0" fontId="6" fillId="0" borderId="0" xfId="1" applyFont="1" applyFill="1"/>
    <xf numFmtId="0" fontId="8" fillId="0" borderId="0" xfId="1" applyFont="1" applyFill="1" applyBorder="1"/>
    <xf numFmtId="164" fontId="5" fillId="0" borderId="0" xfId="2" applyNumberFormat="1" applyFont="1" applyFill="1" applyBorder="1" applyAlignment="1">
      <alignment horizontal="left"/>
    </xf>
    <xf numFmtId="164" fontId="7" fillId="0" borderId="0" xfId="2" applyNumberFormat="1" applyFont="1" applyFill="1" applyBorder="1"/>
    <xf numFmtId="0" fontId="7" fillId="0" borderId="0" xfId="1" applyFont="1" applyFill="1"/>
    <xf numFmtId="0" fontId="23" fillId="0" borderId="0" xfId="1" applyFont="1"/>
    <xf numFmtId="0" fontId="7" fillId="0" borderId="6" xfId="1" applyFont="1" applyFill="1" applyBorder="1" applyAlignment="1">
      <alignment vertical="center"/>
    </xf>
    <xf numFmtId="0" fontId="24" fillId="0" borderId="9" xfId="1" applyFont="1" applyFill="1" applyBorder="1" applyAlignment="1">
      <alignment horizontal="center"/>
    </xf>
    <xf numFmtId="0" fontId="24" fillId="0" borderId="10" xfId="1" applyFont="1" applyFill="1" applyBorder="1" applyAlignment="1">
      <alignment horizontal="center"/>
    </xf>
    <xf numFmtId="0" fontId="8" fillId="0" borderId="6" xfId="1" applyFont="1" applyFill="1" applyBorder="1" applyAlignment="1">
      <alignment vertical="center" wrapText="1"/>
    </xf>
    <xf numFmtId="49" fontId="7" fillId="0" borderId="16" xfId="3" applyNumberFormat="1" applyFont="1" applyFill="1" applyBorder="1" applyAlignment="1">
      <alignment horizontal="center"/>
    </xf>
    <xf numFmtId="0" fontId="25" fillId="0" borderId="15" xfId="1" applyFont="1" applyFill="1" applyBorder="1"/>
    <xf numFmtId="0" fontId="8" fillId="4" borderId="16" xfId="1" applyFont="1" applyFill="1" applyBorder="1" applyAlignment="1">
      <alignment vertical="center"/>
    </xf>
    <xf numFmtId="0" fontId="8" fillId="0" borderId="16" xfId="1" applyFont="1" applyFill="1" applyBorder="1" applyAlignment="1">
      <alignment vertical="center"/>
    </xf>
    <xf numFmtId="164" fontId="8" fillId="0" borderId="17" xfId="2" applyNumberFormat="1" applyFont="1" applyFill="1" applyBorder="1"/>
    <xf numFmtId="0" fontId="8" fillId="0" borderId="15" xfId="1" applyFont="1" applyFill="1" applyBorder="1" applyAlignment="1">
      <alignment vertical="center" wrapText="1"/>
    </xf>
    <xf numFmtId="9" fontId="7" fillId="0" borderId="16" xfId="3" applyNumberFormat="1" applyFont="1" applyFill="1" applyBorder="1" applyAlignment="1">
      <alignment horizontal="center"/>
    </xf>
    <xf numFmtId="0" fontId="7" fillId="0" borderId="15" xfId="1" applyFont="1" applyFill="1" applyBorder="1" applyAlignment="1">
      <alignment vertical="center" wrapText="1"/>
    </xf>
    <xf numFmtId="0" fontId="8" fillId="4" borderId="16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164" fontId="8" fillId="0" borderId="16" xfId="1" applyNumberFormat="1" applyFont="1" applyFill="1" applyBorder="1" applyAlignment="1">
      <alignment vertical="center" wrapText="1"/>
    </xf>
    <xf numFmtId="164" fontId="8" fillId="0" borderId="17" xfId="2" applyNumberFormat="1" applyFont="1" applyFill="1" applyBorder="1" applyAlignment="1">
      <alignment vertical="center" wrapText="1"/>
    </xf>
    <xf numFmtId="0" fontId="8" fillId="0" borderId="21" xfId="1" applyFont="1" applyFill="1" applyBorder="1"/>
    <xf numFmtId="164" fontId="8" fillId="0" borderId="22" xfId="2" applyNumberFormat="1" applyFont="1" applyFill="1" applyBorder="1"/>
    <xf numFmtId="9" fontId="24" fillId="0" borderId="22" xfId="3" applyFont="1" applyFill="1" applyBorder="1"/>
    <xf numFmtId="0" fontId="24" fillId="0" borderId="22" xfId="1" applyFont="1" applyFill="1" applyBorder="1"/>
    <xf numFmtId="164" fontId="8" fillId="0" borderId="23" xfId="2" applyNumberFormat="1" applyFont="1" applyFill="1" applyBorder="1" applyAlignment="1">
      <alignment horizontal="center"/>
    </xf>
    <xf numFmtId="164" fontId="8" fillId="0" borderId="0" xfId="2" applyNumberFormat="1" applyFont="1" applyFill="1" applyBorder="1"/>
    <xf numFmtId="9" fontId="24" fillId="0" borderId="0" xfId="3" applyFont="1" applyFill="1" applyBorder="1"/>
    <xf numFmtId="0" fontId="24" fillId="0" borderId="0" xfId="1" applyFont="1" applyFill="1" applyBorder="1"/>
    <xf numFmtId="0" fontId="7" fillId="0" borderId="15" xfId="1" applyFont="1" applyFill="1" applyBorder="1"/>
    <xf numFmtId="0" fontId="14" fillId="0" borderId="16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/>
    </xf>
    <xf numFmtId="164" fontId="8" fillId="0" borderId="16" xfId="2" applyNumberFormat="1" applyFont="1" applyFill="1" applyBorder="1"/>
    <xf numFmtId="0" fontId="7" fillId="0" borderId="24" xfId="1" applyFont="1" applyFill="1" applyBorder="1"/>
    <xf numFmtId="0" fontId="8" fillId="4" borderId="16" xfId="1" applyFont="1" applyFill="1" applyBorder="1" applyAlignment="1">
      <alignment horizontal="left" vertical="center"/>
    </xf>
    <xf numFmtId="0" fontId="8" fillId="0" borderId="16" xfId="1" applyFont="1" applyFill="1" applyBorder="1" applyAlignment="1">
      <alignment horizontal="center" vertical="center"/>
    </xf>
    <xf numFmtId="0" fontId="26" fillId="5" borderId="0" xfId="1" applyFont="1" applyFill="1" applyAlignment="1">
      <alignment horizontal="right"/>
    </xf>
    <xf numFmtId="164" fontId="26" fillId="5" borderId="0" xfId="1" applyNumberFormat="1" applyFont="1" applyFill="1" applyAlignment="1">
      <alignment horizontal="center"/>
    </xf>
    <xf numFmtId="0" fontId="27" fillId="0" borderId="21" xfId="1" applyFont="1" applyFill="1" applyBorder="1"/>
    <xf numFmtId="164" fontId="21" fillId="0" borderId="22" xfId="2" applyNumberFormat="1" applyFont="1" applyFill="1" applyBorder="1" applyAlignment="1">
      <alignment vertical="center"/>
    </xf>
    <xf numFmtId="164" fontId="21" fillId="0" borderId="22" xfId="2" applyNumberFormat="1" applyFont="1" applyFill="1" applyBorder="1" applyAlignment="1">
      <alignment horizontal="center" vertical="center"/>
    </xf>
    <xf numFmtId="164" fontId="21" fillId="0" borderId="23" xfId="2" applyNumberFormat="1" applyFont="1" applyFill="1" applyBorder="1" applyAlignment="1">
      <alignment vertical="center"/>
    </xf>
    <xf numFmtId="164" fontId="5" fillId="0" borderId="25" xfId="1" applyNumberFormat="1" applyFont="1" applyFill="1" applyBorder="1"/>
    <xf numFmtId="0" fontId="28" fillId="0" borderId="0" xfId="1" applyFont="1"/>
    <xf numFmtId="164" fontId="15" fillId="0" borderId="0" xfId="1" applyNumberFormat="1" applyFont="1"/>
    <xf numFmtId="0" fontId="15" fillId="0" borderId="0" xfId="1" applyFont="1"/>
    <xf numFmtId="0" fontId="29" fillId="0" borderId="0" xfId="1" applyFont="1"/>
    <xf numFmtId="0" fontId="30" fillId="0" borderId="0" xfId="1" applyFont="1"/>
    <xf numFmtId="0" fontId="13" fillId="0" borderId="26" xfId="1" applyFont="1" applyBorder="1"/>
    <xf numFmtId="0" fontId="13" fillId="0" borderId="12" xfId="1" applyFont="1" applyBorder="1"/>
    <xf numFmtId="49" fontId="31" fillId="0" borderId="13" xfId="1" applyNumberFormat="1" applyFont="1" applyBorder="1" applyAlignment="1">
      <alignment horizontal="center"/>
    </xf>
    <xf numFmtId="49" fontId="31" fillId="0" borderId="27" xfId="1" applyNumberFormat="1" applyFont="1" applyBorder="1" applyAlignment="1">
      <alignment horizontal="center"/>
    </xf>
    <xf numFmtId="49" fontId="31" fillId="0" borderId="28" xfId="1" applyNumberFormat="1" applyFont="1" applyFill="1" applyBorder="1" applyAlignment="1">
      <alignment horizontal="center"/>
    </xf>
    <xf numFmtId="0" fontId="13" fillId="0" borderId="16" xfId="1" applyFont="1" applyBorder="1"/>
    <xf numFmtId="49" fontId="32" fillId="0" borderId="16" xfId="1" applyNumberFormat="1" applyFont="1" applyBorder="1" applyAlignment="1">
      <alignment horizontal="center"/>
    </xf>
    <xf numFmtId="0" fontId="13" fillId="0" borderId="29" xfId="1" applyFont="1" applyBorder="1"/>
    <xf numFmtId="49" fontId="32" fillId="0" borderId="30" xfId="1" applyNumberFormat="1" applyFont="1" applyBorder="1" applyAlignment="1">
      <alignment horizontal="center"/>
    </xf>
    <xf numFmtId="0" fontId="13" fillId="0" borderId="31" xfId="1" applyFont="1" applyBorder="1"/>
    <xf numFmtId="0" fontId="13" fillId="0" borderId="27" xfId="1" applyFont="1" applyBorder="1"/>
    <xf numFmtId="0" fontId="3" fillId="2" borderId="32" xfId="1" applyNumberFormat="1" applyFont="1" applyFill="1" applyBorder="1" applyAlignment="1">
      <alignment horizontal="center"/>
    </xf>
    <xf numFmtId="0" fontId="3" fillId="6" borderId="32" xfId="1" applyNumberFormat="1" applyFont="1" applyFill="1" applyBorder="1" applyAlignment="1">
      <alignment horizontal="center"/>
    </xf>
    <xf numFmtId="0" fontId="3" fillId="6" borderId="27" xfId="1" applyNumberFormat="1" applyFont="1" applyFill="1" applyBorder="1" applyAlignment="1">
      <alignment horizontal="center"/>
    </xf>
    <xf numFmtId="0" fontId="3" fillId="6" borderId="14" xfId="1" applyNumberFormat="1" applyFont="1" applyFill="1" applyBorder="1" applyAlignment="1">
      <alignment horizontal="center"/>
    </xf>
    <xf numFmtId="0" fontId="13" fillId="0" borderId="15" xfId="1" applyFont="1" applyBorder="1"/>
    <xf numFmtId="0" fontId="13" fillId="0" borderId="19" xfId="1" applyFont="1" applyBorder="1"/>
    <xf numFmtId="0" fontId="3" fillId="4" borderId="33" xfId="1" applyNumberFormat="1" applyFont="1" applyFill="1" applyBorder="1" applyAlignment="1">
      <alignment horizontal="center"/>
    </xf>
    <xf numFmtId="0" fontId="3" fillId="7" borderId="19" xfId="1" applyNumberFormat="1" applyFont="1" applyFill="1" applyBorder="1" applyAlignment="1">
      <alignment horizontal="center"/>
    </xf>
    <xf numFmtId="0" fontId="3" fillId="7" borderId="33" xfId="1" applyNumberFormat="1" applyFont="1" applyFill="1" applyBorder="1" applyAlignment="1">
      <alignment horizontal="center"/>
    </xf>
    <xf numFmtId="0" fontId="3" fillId="7" borderId="20" xfId="1" applyNumberFormat="1" applyFont="1" applyFill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6" borderId="16" xfId="1" applyNumberFormat="1" applyFont="1" applyFill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8" borderId="9" xfId="1" applyNumberFormat="1" applyFont="1" applyFill="1" applyBorder="1" applyAlignment="1">
      <alignment horizontal="center"/>
    </xf>
    <xf numFmtId="0" fontId="3" fillId="0" borderId="9" xfId="1" applyNumberFormat="1" applyFont="1" applyBorder="1" applyAlignment="1">
      <alignment horizontal="center"/>
    </xf>
    <xf numFmtId="0" fontId="3" fillId="9" borderId="16" xfId="1" applyNumberFormat="1" applyFont="1" applyFill="1" applyBorder="1" applyAlignment="1">
      <alignment horizontal="center"/>
    </xf>
    <xf numFmtId="0" fontId="3" fillId="10" borderId="16" xfId="1" applyNumberFormat="1" applyFont="1" applyFill="1" applyBorder="1" applyAlignment="1">
      <alignment horizontal="center"/>
    </xf>
    <xf numFmtId="0" fontId="3" fillId="11" borderId="16" xfId="1" applyNumberFormat="1" applyFont="1" applyFill="1" applyBorder="1" applyAlignment="1">
      <alignment horizontal="center"/>
    </xf>
    <xf numFmtId="0" fontId="3" fillId="0" borderId="16" xfId="1" applyNumberFormat="1" applyFont="1" applyFill="1" applyBorder="1" applyAlignment="1">
      <alignment horizontal="center"/>
    </xf>
    <xf numFmtId="0" fontId="3" fillId="12" borderId="16" xfId="1" applyNumberFormat="1" applyFont="1" applyFill="1" applyBorder="1" applyAlignment="1">
      <alignment horizontal="center"/>
    </xf>
    <xf numFmtId="0" fontId="3" fillId="13" borderId="16" xfId="1" applyNumberFormat="1" applyFont="1" applyFill="1" applyBorder="1" applyAlignment="1">
      <alignment horizontal="center"/>
    </xf>
    <xf numFmtId="3" fontId="13" fillId="0" borderId="0" xfId="1" applyNumberFormat="1" applyFont="1"/>
    <xf numFmtId="0" fontId="13" fillId="0" borderId="24" xfId="1" applyFont="1" applyBorder="1"/>
    <xf numFmtId="0" fontId="13" fillId="0" borderId="30" xfId="1" applyFont="1" applyBorder="1"/>
    <xf numFmtId="0" fontId="3" fillId="0" borderId="30" xfId="1" applyNumberFormat="1" applyFont="1" applyBorder="1" applyAlignment="1">
      <alignment horizontal="center"/>
    </xf>
    <xf numFmtId="0" fontId="3" fillId="2" borderId="30" xfId="1" applyNumberFormat="1" applyFont="1" applyFill="1" applyBorder="1" applyAlignment="1">
      <alignment horizontal="center"/>
    </xf>
    <xf numFmtId="0" fontId="3" fillId="0" borderId="34" xfId="1" applyNumberFormat="1" applyFont="1" applyBorder="1" applyAlignment="1">
      <alignment horizontal="center"/>
    </xf>
    <xf numFmtId="0" fontId="13" fillId="14" borderId="31" xfId="1" applyFont="1" applyFill="1" applyBorder="1"/>
    <xf numFmtId="0" fontId="13" fillId="14" borderId="27" xfId="1" applyFont="1" applyFill="1" applyBorder="1"/>
    <xf numFmtId="3" fontId="13" fillId="14" borderId="27" xfId="1" applyNumberFormat="1" applyFont="1" applyFill="1" applyBorder="1" applyAlignment="1">
      <alignment horizontal="center"/>
    </xf>
    <xf numFmtId="0" fontId="13" fillId="14" borderId="15" xfId="1" applyFont="1" applyFill="1" applyBorder="1"/>
    <xf numFmtId="0" fontId="13" fillId="14" borderId="16" xfId="1" applyFont="1" applyFill="1" applyBorder="1"/>
    <xf numFmtId="3" fontId="13" fillId="14" borderId="16" xfId="1" applyNumberFormat="1" applyFont="1" applyFill="1" applyBorder="1" applyAlignment="1">
      <alignment horizontal="center"/>
    </xf>
    <xf numFmtId="0" fontId="13" fillId="14" borderId="21" xfId="1" applyFont="1" applyFill="1" applyBorder="1"/>
    <xf numFmtId="0" fontId="13" fillId="14" borderId="22" xfId="1" applyFont="1" applyFill="1" applyBorder="1"/>
    <xf numFmtId="3" fontId="13" fillId="14" borderId="22" xfId="1" applyNumberFormat="1" applyFont="1" applyFill="1" applyBorder="1"/>
    <xf numFmtId="170" fontId="13" fillId="14" borderId="22" xfId="1" applyNumberFormat="1" applyFont="1" applyFill="1" applyBorder="1"/>
    <xf numFmtId="0" fontId="33" fillId="0" borderId="0" xfId="1" applyFont="1" applyBorder="1" applyAlignment="1">
      <alignment horizontal="center" wrapText="1"/>
    </xf>
    <xf numFmtId="0" fontId="34" fillId="0" borderId="3" xfId="1" applyFont="1" applyBorder="1" applyAlignment="1">
      <alignment horizontal="center" wrapText="1"/>
    </xf>
    <xf numFmtId="0" fontId="3" fillId="0" borderId="9" xfId="1" applyBorder="1" applyAlignment="1">
      <alignment horizontal="center"/>
    </xf>
    <xf numFmtId="0" fontId="3" fillId="0" borderId="16" xfId="1" applyBorder="1" applyAlignment="1">
      <alignment horizontal="center"/>
    </xf>
    <xf numFmtId="0" fontId="13" fillId="0" borderId="19" xfId="1" applyFont="1" applyBorder="1" applyAlignment="1">
      <alignment horizontal="left"/>
    </xf>
    <xf numFmtId="0" fontId="13" fillId="0" borderId="33" xfId="1" applyFont="1" applyBorder="1" applyAlignment="1">
      <alignment horizontal="left"/>
    </xf>
    <xf numFmtId="0" fontId="13" fillId="0" borderId="20" xfId="1" applyFont="1" applyBorder="1" applyAlignment="1">
      <alignment horizontal="left"/>
    </xf>
    <xf numFmtId="0" fontId="13" fillId="0" borderId="16" xfId="1" applyFont="1" applyBorder="1" applyAlignment="1">
      <alignment horizontal="center"/>
    </xf>
    <xf numFmtId="3" fontId="3" fillId="0" borderId="0" xfId="1" applyNumberFormat="1"/>
    <xf numFmtId="0" fontId="3" fillId="6" borderId="19" xfId="1" applyNumberFormat="1" applyFont="1" applyFill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3" fillId="0" borderId="9" xfId="1" applyFont="1" applyBorder="1" applyAlignment="1">
      <alignment horizontal="left"/>
    </xf>
    <xf numFmtId="49" fontId="13" fillId="0" borderId="9" xfId="1" applyNumberFormat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16" xfId="1" applyFont="1" applyBorder="1" applyAlignment="1">
      <alignment horizontal="center"/>
    </xf>
    <xf numFmtId="0" fontId="13" fillId="0" borderId="16" xfId="1" applyFont="1" applyBorder="1" applyAlignment="1">
      <alignment horizontal="left"/>
    </xf>
    <xf numFmtId="0" fontId="13" fillId="0" borderId="19" xfId="1" applyFont="1" applyBorder="1" applyAlignment="1">
      <alignment horizontal="left"/>
    </xf>
    <xf numFmtId="0" fontId="3" fillId="0" borderId="33" xfId="1" applyBorder="1" applyAlignment="1">
      <alignment horizontal="left"/>
    </xf>
    <xf numFmtId="0" fontId="3" fillId="0" borderId="20" xfId="1" applyBorder="1" applyAlignment="1">
      <alignment horizontal="left"/>
    </xf>
    <xf numFmtId="0" fontId="13" fillId="0" borderId="19" xfId="1" applyFont="1" applyBorder="1" applyAlignment="1">
      <alignment horizontal="center"/>
    </xf>
    <xf numFmtId="0" fontId="3" fillId="0" borderId="33" xfId="1" applyBorder="1" applyAlignment="1">
      <alignment horizontal="center"/>
    </xf>
    <xf numFmtId="0" fontId="3" fillId="0" borderId="20" xfId="1" applyBorder="1" applyAlignment="1">
      <alignment horizontal="center"/>
    </xf>
    <xf numFmtId="0" fontId="13" fillId="0" borderId="19" xfId="1" applyFont="1" applyBorder="1" applyAlignment="1">
      <alignment horizontal="left" wrapText="1"/>
    </xf>
    <xf numFmtId="0" fontId="13" fillId="0" borderId="33" xfId="1" applyFont="1" applyBorder="1" applyAlignment="1">
      <alignment horizontal="left" wrapText="1"/>
    </xf>
    <xf numFmtId="0" fontId="13" fillId="0" borderId="20" xfId="1" applyFont="1" applyBorder="1" applyAlignment="1">
      <alignment horizontal="left" wrapText="1"/>
    </xf>
    <xf numFmtId="0" fontId="13" fillId="0" borderId="33" xfId="1" applyFont="1" applyBorder="1" applyAlignment="1">
      <alignment horizontal="left"/>
    </xf>
    <xf numFmtId="0" fontId="13" fillId="0" borderId="20" xfId="1" applyFont="1" applyBorder="1" applyAlignment="1">
      <alignment horizontal="left"/>
    </xf>
    <xf numFmtId="0" fontId="3" fillId="0" borderId="19" xfId="1" applyBorder="1" applyAlignment="1"/>
    <xf numFmtId="0" fontId="3" fillId="0" borderId="33" xfId="1" applyBorder="1" applyAlignment="1"/>
    <xf numFmtId="0" fontId="3" fillId="0" borderId="20" xfId="1" applyBorder="1" applyAlignment="1"/>
    <xf numFmtId="0" fontId="3" fillId="0" borderId="16" xfId="1" applyBorder="1" applyAlignment="1">
      <alignment horizontal="left"/>
    </xf>
    <xf numFmtId="0" fontId="3" fillId="0" borderId="16" xfId="1" applyBorder="1" applyAlignment="1"/>
    <xf numFmtId="0" fontId="14" fillId="0" borderId="19" xfId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/>
    </xf>
    <xf numFmtId="0" fontId="11" fillId="0" borderId="8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/>
    </xf>
    <xf numFmtId="0" fontId="7" fillId="0" borderId="16" xfId="1" applyFont="1" applyFill="1" applyBorder="1" applyAlignment="1">
      <alignment horizontal="center"/>
    </xf>
    <xf numFmtId="0" fontId="14" fillId="0" borderId="7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</cellXfs>
  <cellStyles count="5">
    <cellStyle name="Euro" xfId="4"/>
    <cellStyle name="Обычный" xfId="0" builtinId="0"/>
    <cellStyle name="Обычный 2" xfId="1"/>
    <cellStyle name="Процентный 2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topLeftCell="A16" zoomScale="159" zoomScaleNormal="100" workbookViewId="0">
      <selection activeCell="C20" sqref="C20"/>
    </sheetView>
  </sheetViews>
  <sheetFormatPr defaultRowHeight="12.75" x14ac:dyDescent="0.2"/>
  <cols>
    <col min="1" max="2" width="24.140625" style="9" customWidth="1"/>
    <col min="3" max="3" width="8.5703125" style="9" customWidth="1"/>
    <col min="4" max="4" width="9.42578125" style="9" customWidth="1"/>
    <col min="5" max="5" width="11" style="9" customWidth="1"/>
    <col min="6" max="6" width="8.85546875" style="9" customWidth="1"/>
    <col min="7" max="7" width="9.7109375" style="9" customWidth="1"/>
    <col min="8" max="8" width="11.5703125" style="9" customWidth="1"/>
    <col min="9" max="9" width="10.28515625" style="9" customWidth="1"/>
    <col min="10" max="10" width="10" style="9" customWidth="1"/>
    <col min="11" max="11" width="9.42578125" style="9" customWidth="1"/>
    <col min="12" max="12" width="9.5703125" style="9" customWidth="1"/>
    <col min="13" max="13" width="11.140625" style="9" customWidth="1"/>
    <col min="14" max="14" width="11.85546875" style="9" customWidth="1"/>
    <col min="15" max="16" width="9.85546875" style="9" customWidth="1"/>
    <col min="17" max="17" width="11.85546875" style="9" customWidth="1"/>
    <col min="18" max="19" width="12.28515625" style="9" customWidth="1"/>
    <col min="20" max="20" width="13" style="9" customWidth="1"/>
    <col min="21" max="21" width="13.5703125" style="9" customWidth="1"/>
    <col min="22" max="23" width="10.85546875" style="9" customWidth="1"/>
    <col min="24" max="24" width="12" style="9" customWidth="1"/>
    <col min="25" max="25" width="15.140625" style="9" customWidth="1"/>
    <col min="26" max="256" width="9.140625" style="9"/>
    <col min="257" max="258" width="24.140625" style="9" customWidth="1"/>
    <col min="259" max="259" width="8.5703125" style="9" customWidth="1"/>
    <col min="260" max="260" width="9.42578125" style="9" customWidth="1"/>
    <col min="261" max="261" width="9.140625" style="9" bestFit="1" customWidth="1"/>
    <col min="262" max="262" width="8.85546875" style="9" customWidth="1"/>
    <col min="263" max="263" width="9.7109375" style="9" customWidth="1"/>
    <col min="264" max="264" width="11.5703125" style="9" customWidth="1"/>
    <col min="265" max="265" width="10.28515625" style="9" customWidth="1"/>
    <col min="266" max="266" width="10" style="9" customWidth="1"/>
    <col min="267" max="267" width="9.42578125" style="9" customWidth="1"/>
    <col min="268" max="268" width="9.5703125" style="9" customWidth="1"/>
    <col min="269" max="269" width="9" style="9" customWidth="1"/>
    <col min="270" max="270" width="11.85546875" style="9" customWidth="1"/>
    <col min="271" max="272" width="9.85546875" style="9" customWidth="1"/>
    <col min="273" max="273" width="11.85546875" style="9" customWidth="1"/>
    <col min="274" max="275" width="12.28515625" style="9" customWidth="1"/>
    <col min="276" max="276" width="13" style="9" customWidth="1"/>
    <col min="277" max="277" width="13.5703125" style="9" customWidth="1"/>
    <col min="278" max="279" width="10.85546875" style="9" customWidth="1"/>
    <col min="280" max="280" width="12" style="9" customWidth="1"/>
    <col min="281" max="281" width="15.140625" style="9" customWidth="1"/>
    <col min="282" max="512" width="9.140625" style="9"/>
    <col min="513" max="514" width="24.140625" style="9" customWidth="1"/>
    <col min="515" max="515" width="8.5703125" style="9" customWidth="1"/>
    <col min="516" max="516" width="9.42578125" style="9" customWidth="1"/>
    <col min="517" max="517" width="9.140625" style="9" bestFit="1" customWidth="1"/>
    <col min="518" max="518" width="8.85546875" style="9" customWidth="1"/>
    <col min="519" max="519" width="9.7109375" style="9" customWidth="1"/>
    <col min="520" max="520" width="11.5703125" style="9" customWidth="1"/>
    <col min="521" max="521" width="10.28515625" style="9" customWidth="1"/>
    <col min="522" max="522" width="10" style="9" customWidth="1"/>
    <col min="523" max="523" width="9.42578125" style="9" customWidth="1"/>
    <col min="524" max="524" width="9.5703125" style="9" customWidth="1"/>
    <col min="525" max="525" width="9" style="9" customWidth="1"/>
    <col min="526" max="526" width="11.85546875" style="9" customWidth="1"/>
    <col min="527" max="528" width="9.85546875" style="9" customWidth="1"/>
    <col min="529" max="529" width="11.85546875" style="9" customWidth="1"/>
    <col min="530" max="531" width="12.28515625" style="9" customWidth="1"/>
    <col min="532" max="532" width="13" style="9" customWidth="1"/>
    <col min="533" max="533" width="13.5703125" style="9" customWidth="1"/>
    <col min="534" max="535" width="10.85546875" style="9" customWidth="1"/>
    <col min="536" max="536" width="12" style="9" customWidth="1"/>
    <col min="537" max="537" width="15.140625" style="9" customWidth="1"/>
    <col min="538" max="768" width="9.140625" style="9"/>
    <col min="769" max="770" width="24.140625" style="9" customWidth="1"/>
    <col min="771" max="771" width="8.5703125" style="9" customWidth="1"/>
    <col min="772" max="772" width="9.42578125" style="9" customWidth="1"/>
    <col min="773" max="773" width="9.140625" style="9" bestFit="1" customWidth="1"/>
    <col min="774" max="774" width="8.85546875" style="9" customWidth="1"/>
    <col min="775" max="775" width="9.7109375" style="9" customWidth="1"/>
    <col min="776" max="776" width="11.5703125" style="9" customWidth="1"/>
    <col min="777" max="777" width="10.28515625" style="9" customWidth="1"/>
    <col min="778" max="778" width="10" style="9" customWidth="1"/>
    <col min="779" max="779" width="9.42578125" style="9" customWidth="1"/>
    <col min="780" max="780" width="9.5703125" style="9" customWidth="1"/>
    <col min="781" max="781" width="9" style="9" customWidth="1"/>
    <col min="782" max="782" width="11.85546875" style="9" customWidth="1"/>
    <col min="783" max="784" width="9.85546875" style="9" customWidth="1"/>
    <col min="785" max="785" width="11.85546875" style="9" customWidth="1"/>
    <col min="786" max="787" width="12.28515625" style="9" customWidth="1"/>
    <col min="788" max="788" width="13" style="9" customWidth="1"/>
    <col min="789" max="789" width="13.5703125" style="9" customWidth="1"/>
    <col min="790" max="791" width="10.85546875" style="9" customWidth="1"/>
    <col min="792" max="792" width="12" style="9" customWidth="1"/>
    <col min="793" max="793" width="15.140625" style="9" customWidth="1"/>
    <col min="794" max="1024" width="9.140625" style="9"/>
    <col min="1025" max="1026" width="24.140625" style="9" customWidth="1"/>
    <col min="1027" max="1027" width="8.5703125" style="9" customWidth="1"/>
    <col min="1028" max="1028" width="9.42578125" style="9" customWidth="1"/>
    <col min="1029" max="1029" width="9.140625" style="9" bestFit="1" customWidth="1"/>
    <col min="1030" max="1030" width="8.85546875" style="9" customWidth="1"/>
    <col min="1031" max="1031" width="9.7109375" style="9" customWidth="1"/>
    <col min="1032" max="1032" width="11.5703125" style="9" customWidth="1"/>
    <col min="1033" max="1033" width="10.28515625" style="9" customWidth="1"/>
    <col min="1034" max="1034" width="10" style="9" customWidth="1"/>
    <col min="1035" max="1035" width="9.42578125" style="9" customWidth="1"/>
    <col min="1036" max="1036" width="9.5703125" style="9" customWidth="1"/>
    <col min="1037" max="1037" width="9" style="9" customWidth="1"/>
    <col min="1038" max="1038" width="11.85546875" style="9" customWidth="1"/>
    <col min="1039" max="1040" width="9.85546875" style="9" customWidth="1"/>
    <col min="1041" max="1041" width="11.85546875" style="9" customWidth="1"/>
    <col min="1042" max="1043" width="12.28515625" style="9" customWidth="1"/>
    <col min="1044" max="1044" width="13" style="9" customWidth="1"/>
    <col min="1045" max="1045" width="13.5703125" style="9" customWidth="1"/>
    <col min="1046" max="1047" width="10.85546875" style="9" customWidth="1"/>
    <col min="1048" max="1048" width="12" style="9" customWidth="1"/>
    <col min="1049" max="1049" width="15.140625" style="9" customWidth="1"/>
    <col min="1050" max="1280" width="9.140625" style="9"/>
    <col min="1281" max="1282" width="24.140625" style="9" customWidth="1"/>
    <col min="1283" max="1283" width="8.5703125" style="9" customWidth="1"/>
    <col min="1284" max="1284" width="9.42578125" style="9" customWidth="1"/>
    <col min="1285" max="1285" width="9.140625" style="9" bestFit="1" customWidth="1"/>
    <col min="1286" max="1286" width="8.85546875" style="9" customWidth="1"/>
    <col min="1287" max="1287" width="9.7109375" style="9" customWidth="1"/>
    <col min="1288" max="1288" width="11.5703125" style="9" customWidth="1"/>
    <col min="1289" max="1289" width="10.28515625" style="9" customWidth="1"/>
    <col min="1290" max="1290" width="10" style="9" customWidth="1"/>
    <col min="1291" max="1291" width="9.42578125" style="9" customWidth="1"/>
    <col min="1292" max="1292" width="9.5703125" style="9" customWidth="1"/>
    <col min="1293" max="1293" width="9" style="9" customWidth="1"/>
    <col min="1294" max="1294" width="11.85546875" style="9" customWidth="1"/>
    <col min="1295" max="1296" width="9.85546875" style="9" customWidth="1"/>
    <col min="1297" max="1297" width="11.85546875" style="9" customWidth="1"/>
    <col min="1298" max="1299" width="12.28515625" style="9" customWidth="1"/>
    <col min="1300" max="1300" width="13" style="9" customWidth="1"/>
    <col min="1301" max="1301" width="13.5703125" style="9" customWidth="1"/>
    <col min="1302" max="1303" width="10.85546875" style="9" customWidth="1"/>
    <col min="1304" max="1304" width="12" style="9" customWidth="1"/>
    <col min="1305" max="1305" width="15.140625" style="9" customWidth="1"/>
    <col min="1306" max="1536" width="9.140625" style="9"/>
    <col min="1537" max="1538" width="24.140625" style="9" customWidth="1"/>
    <col min="1539" max="1539" width="8.5703125" style="9" customWidth="1"/>
    <col min="1540" max="1540" width="9.42578125" style="9" customWidth="1"/>
    <col min="1541" max="1541" width="9.140625" style="9" bestFit="1" customWidth="1"/>
    <col min="1542" max="1542" width="8.85546875" style="9" customWidth="1"/>
    <col min="1543" max="1543" width="9.7109375" style="9" customWidth="1"/>
    <col min="1544" max="1544" width="11.5703125" style="9" customWidth="1"/>
    <col min="1545" max="1545" width="10.28515625" style="9" customWidth="1"/>
    <col min="1546" max="1546" width="10" style="9" customWidth="1"/>
    <col min="1547" max="1547" width="9.42578125" style="9" customWidth="1"/>
    <col min="1548" max="1548" width="9.5703125" style="9" customWidth="1"/>
    <col min="1549" max="1549" width="9" style="9" customWidth="1"/>
    <col min="1550" max="1550" width="11.85546875" style="9" customWidth="1"/>
    <col min="1551" max="1552" width="9.85546875" style="9" customWidth="1"/>
    <col min="1553" max="1553" width="11.85546875" style="9" customWidth="1"/>
    <col min="1554" max="1555" width="12.28515625" style="9" customWidth="1"/>
    <col min="1556" max="1556" width="13" style="9" customWidth="1"/>
    <col min="1557" max="1557" width="13.5703125" style="9" customWidth="1"/>
    <col min="1558" max="1559" width="10.85546875" style="9" customWidth="1"/>
    <col min="1560" max="1560" width="12" style="9" customWidth="1"/>
    <col min="1561" max="1561" width="15.140625" style="9" customWidth="1"/>
    <col min="1562" max="1792" width="9.140625" style="9"/>
    <col min="1793" max="1794" width="24.140625" style="9" customWidth="1"/>
    <col min="1795" max="1795" width="8.5703125" style="9" customWidth="1"/>
    <col min="1796" max="1796" width="9.42578125" style="9" customWidth="1"/>
    <col min="1797" max="1797" width="9.140625" style="9" bestFit="1" customWidth="1"/>
    <col min="1798" max="1798" width="8.85546875" style="9" customWidth="1"/>
    <col min="1799" max="1799" width="9.7109375" style="9" customWidth="1"/>
    <col min="1800" max="1800" width="11.5703125" style="9" customWidth="1"/>
    <col min="1801" max="1801" width="10.28515625" style="9" customWidth="1"/>
    <col min="1802" max="1802" width="10" style="9" customWidth="1"/>
    <col min="1803" max="1803" width="9.42578125" style="9" customWidth="1"/>
    <col min="1804" max="1804" width="9.5703125" style="9" customWidth="1"/>
    <col min="1805" max="1805" width="9" style="9" customWidth="1"/>
    <col min="1806" max="1806" width="11.85546875" style="9" customWidth="1"/>
    <col min="1807" max="1808" width="9.85546875" style="9" customWidth="1"/>
    <col min="1809" max="1809" width="11.85546875" style="9" customWidth="1"/>
    <col min="1810" max="1811" width="12.28515625" style="9" customWidth="1"/>
    <col min="1812" max="1812" width="13" style="9" customWidth="1"/>
    <col min="1813" max="1813" width="13.5703125" style="9" customWidth="1"/>
    <col min="1814" max="1815" width="10.85546875" style="9" customWidth="1"/>
    <col min="1816" max="1816" width="12" style="9" customWidth="1"/>
    <col min="1817" max="1817" width="15.140625" style="9" customWidth="1"/>
    <col min="1818" max="2048" width="9.140625" style="9"/>
    <col min="2049" max="2050" width="24.140625" style="9" customWidth="1"/>
    <col min="2051" max="2051" width="8.5703125" style="9" customWidth="1"/>
    <col min="2052" max="2052" width="9.42578125" style="9" customWidth="1"/>
    <col min="2053" max="2053" width="9.140625" style="9" bestFit="1" customWidth="1"/>
    <col min="2054" max="2054" width="8.85546875" style="9" customWidth="1"/>
    <col min="2055" max="2055" width="9.7109375" style="9" customWidth="1"/>
    <col min="2056" max="2056" width="11.5703125" style="9" customWidth="1"/>
    <col min="2057" max="2057" width="10.28515625" style="9" customWidth="1"/>
    <col min="2058" max="2058" width="10" style="9" customWidth="1"/>
    <col min="2059" max="2059" width="9.42578125" style="9" customWidth="1"/>
    <col min="2060" max="2060" width="9.5703125" style="9" customWidth="1"/>
    <col min="2061" max="2061" width="9" style="9" customWidth="1"/>
    <col min="2062" max="2062" width="11.85546875" style="9" customWidth="1"/>
    <col min="2063" max="2064" width="9.85546875" style="9" customWidth="1"/>
    <col min="2065" max="2065" width="11.85546875" style="9" customWidth="1"/>
    <col min="2066" max="2067" width="12.28515625" style="9" customWidth="1"/>
    <col min="2068" max="2068" width="13" style="9" customWidth="1"/>
    <col min="2069" max="2069" width="13.5703125" style="9" customWidth="1"/>
    <col min="2070" max="2071" width="10.85546875" style="9" customWidth="1"/>
    <col min="2072" max="2072" width="12" style="9" customWidth="1"/>
    <col min="2073" max="2073" width="15.140625" style="9" customWidth="1"/>
    <col min="2074" max="2304" width="9.140625" style="9"/>
    <col min="2305" max="2306" width="24.140625" style="9" customWidth="1"/>
    <col min="2307" max="2307" width="8.5703125" style="9" customWidth="1"/>
    <col min="2308" max="2308" width="9.42578125" style="9" customWidth="1"/>
    <col min="2309" max="2309" width="9.140625" style="9" bestFit="1" customWidth="1"/>
    <col min="2310" max="2310" width="8.85546875" style="9" customWidth="1"/>
    <col min="2311" max="2311" width="9.7109375" style="9" customWidth="1"/>
    <col min="2312" max="2312" width="11.5703125" style="9" customWidth="1"/>
    <col min="2313" max="2313" width="10.28515625" style="9" customWidth="1"/>
    <col min="2314" max="2314" width="10" style="9" customWidth="1"/>
    <col min="2315" max="2315" width="9.42578125" style="9" customWidth="1"/>
    <col min="2316" max="2316" width="9.5703125" style="9" customWidth="1"/>
    <col min="2317" max="2317" width="9" style="9" customWidth="1"/>
    <col min="2318" max="2318" width="11.85546875" style="9" customWidth="1"/>
    <col min="2319" max="2320" width="9.85546875" style="9" customWidth="1"/>
    <col min="2321" max="2321" width="11.85546875" style="9" customWidth="1"/>
    <col min="2322" max="2323" width="12.28515625" style="9" customWidth="1"/>
    <col min="2324" max="2324" width="13" style="9" customWidth="1"/>
    <col min="2325" max="2325" width="13.5703125" style="9" customWidth="1"/>
    <col min="2326" max="2327" width="10.85546875" style="9" customWidth="1"/>
    <col min="2328" max="2328" width="12" style="9" customWidth="1"/>
    <col min="2329" max="2329" width="15.140625" style="9" customWidth="1"/>
    <col min="2330" max="2560" width="9.140625" style="9"/>
    <col min="2561" max="2562" width="24.140625" style="9" customWidth="1"/>
    <col min="2563" max="2563" width="8.5703125" style="9" customWidth="1"/>
    <col min="2564" max="2564" width="9.42578125" style="9" customWidth="1"/>
    <col min="2565" max="2565" width="9.140625" style="9" bestFit="1" customWidth="1"/>
    <col min="2566" max="2566" width="8.85546875" style="9" customWidth="1"/>
    <col min="2567" max="2567" width="9.7109375" style="9" customWidth="1"/>
    <col min="2568" max="2568" width="11.5703125" style="9" customWidth="1"/>
    <col min="2569" max="2569" width="10.28515625" style="9" customWidth="1"/>
    <col min="2570" max="2570" width="10" style="9" customWidth="1"/>
    <col min="2571" max="2571" width="9.42578125" style="9" customWidth="1"/>
    <col min="2572" max="2572" width="9.5703125" style="9" customWidth="1"/>
    <col min="2573" max="2573" width="9" style="9" customWidth="1"/>
    <col min="2574" max="2574" width="11.85546875" style="9" customWidth="1"/>
    <col min="2575" max="2576" width="9.85546875" style="9" customWidth="1"/>
    <col min="2577" max="2577" width="11.85546875" style="9" customWidth="1"/>
    <col min="2578" max="2579" width="12.28515625" style="9" customWidth="1"/>
    <col min="2580" max="2580" width="13" style="9" customWidth="1"/>
    <col min="2581" max="2581" width="13.5703125" style="9" customWidth="1"/>
    <col min="2582" max="2583" width="10.85546875" style="9" customWidth="1"/>
    <col min="2584" max="2584" width="12" style="9" customWidth="1"/>
    <col min="2585" max="2585" width="15.140625" style="9" customWidth="1"/>
    <col min="2586" max="2816" width="9.140625" style="9"/>
    <col min="2817" max="2818" width="24.140625" style="9" customWidth="1"/>
    <col min="2819" max="2819" width="8.5703125" style="9" customWidth="1"/>
    <col min="2820" max="2820" width="9.42578125" style="9" customWidth="1"/>
    <col min="2821" max="2821" width="9.140625" style="9" bestFit="1" customWidth="1"/>
    <col min="2822" max="2822" width="8.85546875" style="9" customWidth="1"/>
    <col min="2823" max="2823" width="9.7109375" style="9" customWidth="1"/>
    <col min="2824" max="2824" width="11.5703125" style="9" customWidth="1"/>
    <col min="2825" max="2825" width="10.28515625" style="9" customWidth="1"/>
    <col min="2826" max="2826" width="10" style="9" customWidth="1"/>
    <col min="2827" max="2827" width="9.42578125" style="9" customWidth="1"/>
    <col min="2828" max="2828" width="9.5703125" style="9" customWidth="1"/>
    <col min="2829" max="2829" width="9" style="9" customWidth="1"/>
    <col min="2830" max="2830" width="11.85546875" style="9" customWidth="1"/>
    <col min="2831" max="2832" width="9.85546875" style="9" customWidth="1"/>
    <col min="2833" max="2833" width="11.85546875" style="9" customWidth="1"/>
    <col min="2834" max="2835" width="12.28515625" style="9" customWidth="1"/>
    <col min="2836" max="2836" width="13" style="9" customWidth="1"/>
    <col min="2837" max="2837" width="13.5703125" style="9" customWidth="1"/>
    <col min="2838" max="2839" width="10.85546875" style="9" customWidth="1"/>
    <col min="2840" max="2840" width="12" style="9" customWidth="1"/>
    <col min="2841" max="2841" width="15.140625" style="9" customWidth="1"/>
    <col min="2842" max="3072" width="9.140625" style="9"/>
    <col min="3073" max="3074" width="24.140625" style="9" customWidth="1"/>
    <col min="3075" max="3075" width="8.5703125" style="9" customWidth="1"/>
    <col min="3076" max="3076" width="9.42578125" style="9" customWidth="1"/>
    <col min="3077" max="3077" width="9.140625" style="9" bestFit="1" customWidth="1"/>
    <col min="3078" max="3078" width="8.85546875" style="9" customWidth="1"/>
    <col min="3079" max="3079" width="9.7109375" style="9" customWidth="1"/>
    <col min="3080" max="3080" width="11.5703125" style="9" customWidth="1"/>
    <col min="3081" max="3081" width="10.28515625" style="9" customWidth="1"/>
    <col min="3082" max="3082" width="10" style="9" customWidth="1"/>
    <col min="3083" max="3083" width="9.42578125" style="9" customWidth="1"/>
    <col min="3084" max="3084" width="9.5703125" style="9" customWidth="1"/>
    <col min="3085" max="3085" width="9" style="9" customWidth="1"/>
    <col min="3086" max="3086" width="11.85546875" style="9" customWidth="1"/>
    <col min="3087" max="3088" width="9.85546875" style="9" customWidth="1"/>
    <col min="3089" max="3089" width="11.85546875" style="9" customWidth="1"/>
    <col min="3090" max="3091" width="12.28515625" style="9" customWidth="1"/>
    <col min="3092" max="3092" width="13" style="9" customWidth="1"/>
    <col min="3093" max="3093" width="13.5703125" style="9" customWidth="1"/>
    <col min="3094" max="3095" width="10.85546875" style="9" customWidth="1"/>
    <col min="3096" max="3096" width="12" style="9" customWidth="1"/>
    <col min="3097" max="3097" width="15.140625" style="9" customWidth="1"/>
    <col min="3098" max="3328" width="9.140625" style="9"/>
    <col min="3329" max="3330" width="24.140625" style="9" customWidth="1"/>
    <col min="3331" max="3331" width="8.5703125" style="9" customWidth="1"/>
    <col min="3332" max="3332" width="9.42578125" style="9" customWidth="1"/>
    <col min="3333" max="3333" width="9.140625" style="9" bestFit="1" customWidth="1"/>
    <col min="3334" max="3334" width="8.85546875" style="9" customWidth="1"/>
    <col min="3335" max="3335" width="9.7109375" style="9" customWidth="1"/>
    <col min="3336" max="3336" width="11.5703125" style="9" customWidth="1"/>
    <col min="3337" max="3337" width="10.28515625" style="9" customWidth="1"/>
    <col min="3338" max="3338" width="10" style="9" customWidth="1"/>
    <col min="3339" max="3339" width="9.42578125" style="9" customWidth="1"/>
    <col min="3340" max="3340" width="9.5703125" style="9" customWidth="1"/>
    <col min="3341" max="3341" width="9" style="9" customWidth="1"/>
    <col min="3342" max="3342" width="11.85546875" style="9" customWidth="1"/>
    <col min="3343" max="3344" width="9.85546875" style="9" customWidth="1"/>
    <col min="3345" max="3345" width="11.85546875" style="9" customWidth="1"/>
    <col min="3346" max="3347" width="12.28515625" style="9" customWidth="1"/>
    <col min="3348" max="3348" width="13" style="9" customWidth="1"/>
    <col min="3349" max="3349" width="13.5703125" style="9" customWidth="1"/>
    <col min="3350" max="3351" width="10.85546875" style="9" customWidth="1"/>
    <col min="3352" max="3352" width="12" style="9" customWidth="1"/>
    <col min="3353" max="3353" width="15.140625" style="9" customWidth="1"/>
    <col min="3354" max="3584" width="9.140625" style="9"/>
    <col min="3585" max="3586" width="24.140625" style="9" customWidth="1"/>
    <col min="3587" max="3587" width="8.5703125" style="9" customWidth="1"/>
    <col min="3588" max="3588" width="9.42578125" style="9" customWidth="1"/>
    <col min="3589" max="3589" width="9.140625" style="9" bestFit="1" customWidth="1"/>
    <col min="3590" max="3590" width="8.85546875" style="9" customWidth="1"/>
    <col min="3591" max="3591" width="9.7109375" style="9" customWidth="1"/>
    <col min="3592" max="3592" width="11.5703125" style="9" customWidth="1"/>
    <col min="3593" max="3593" width="10.28515625" style="9" customWidth="1"/>
    <col min="3594" max="3594" width="10" style="9" customWidth="1"/>
    <col min="3595" max="3595" width="9.42578125" style="9" customWidth="1"/>
    <col min="3596" max="3596" width="9.5703125" style="9" customWidth="1"/>
    <col min="3597" max="3597" width="9" style="9" customWidth="1"/>
    <col min="3598" max="3598" width="11.85546875" style="9" customWidth="1"/>
    <col min="3599" max="3600" width="9.85546875" style="9" customWidth="1"/>
    <col min="3601" max="3601" width="11.85546875" style="9" customWidth="1"/>
    <col min="3602" max="3603" width="12.28515625" style="9" customWidth="1"/>
    <col min="3604" max="3604" width="13" style="9" customWidth="1"/>
    <col min="3605" max="3605" width="13.5703125" style="9" customWidth="1"/>
    <col min="3606" max="3607" width="10.85546875" style="9" customWidth="1"/>
    <col min="3608" max="3608" width="12" style="9" customWidth="1"/>
    <col min="3609" max="3609" width="15.140625" style="9" customWidth="1"/>
    <col min="3610" max="3840" width="9.140625" style="9"/>
    <col min="3841" max="3842" width="24.140625" style="9" customWidth="1"/>
    <col min="3843" max="3843" width="8.5703125" style="9" customWidth="1"/>
    <col min="3844" max="3844" width="9.42578125" style="9" customWidth="1"/>
    <col min="3845" max="3845" width="9.140625" style="9" bestFit="1" customWidth="1"/>
    <col min="3846" max="3846" width="8.85546875" style="9" customWidth="1"/>
    <col min="3847" max="3847" width="9.7109375" style="9" customWidth="1"/>
    <col min="3848" max="3848" width="11.5703125" style="9" customWidth="1"/>
    <col min="3849" max="3849" width="10.28515625" style="9" customWidth="1"/>
    <col min="3850" max="3850" width="10" style="9" customWidth="1"/>
    <col min="3851" max="3851" width="9.42578125" style="9" customWidth="1"/>
    <col min="3852" max="3852" width="9.5703125" style="9" customWidth="1"/>
    <col min="3853" max="3853" width="9" style="9" customWidth="1"/>
    <col min="3854" max="3854" width="11.85546875" style="9" customWidth="1"/>
    <col min="3855" max="3856" width="9.85546875" style="9" customWidth="1"/>
    <col min="3857" max="3857" width="11.85546875" style="9" customWidth="1"/>
    <col min="3858" max="3859" width="12.28515625" style="9" customWidth="1"/>
    <col min="3860" max="3860" width="13" style="9" customWidth="1"/>
    <col min="3861" max="3861" width="13.5703125" style="9" customWidth="1"/>
    <col min="3862" max="3863" width="10.85546875" style="9" customWidth="1"/>
    <col min="3864" max="3864" width="12" style="9" customWidth="1"/>
    <col min="3865" max="3865" width="15.140625" style="9" customWidth="1"/>
    <col min="3866" max="4096" width="9.140625" style="9"/>
    <col min="4097" max="4098" width="24.140625" style="9" customWidth="1"/>
    <col min="4099" max="4099" width="8.5703125" style="9" customWidth="1"/>
    <col min="4100" max="4100" width="9.42578125" style="9" customWidth="1"/>
    <col min="4101" max="4101" width="9.140625" style="9" bestFit="1" customWidth="1"/>
    <col min="4102" max="4102" width="8.85546875" style="9" customWidth="1"/>
    <col min="4103" max="4103" width="9.7109375" style="9" customWidth="1"/>
    <col min="4104" max="4104" width="11.5703125" style="9" customWidth="1"/>
    <col min="4105" max="4105" width="10.28515625" style="9" customWidth="1"/>
    <col min="4106" max="4106" width="10" style="9" customWidth="1"/>
    <col min="4107" max="4107" width="9.42578125" style="9" customWidth="1"/>
    <col min="4108" max="4108" width="9.5703125" style="9" customWidth="1"/>
    <col min="4109" max="4109" width="9" style="9" customWidth="1"/>
    <col min="4110" max="4110" width="11.85546875" style="9" customWidth="1"/>
    <col min="4111" max="4112" width="9.85546875" style="9" customWidth="1"/>
    <col min="4113" max="4113" width="11.85546875" style="9" customWidth="1"/>
    <col min="4114" max="4115" width="12.28515625" style="9" customWidth="1"/>
    <col min="4116" max="4116" width="13" style="9" customWidth="1"/>
    <col min="4117" max="4117" width="13.5703125" style="9" customWidth="1"/>
    <col min="4118" max="4119" width="10.85546875" style="9" customWidth="1"/>
    <col min="4120" max="4120" width="12" style="9" customWidth="1"/>
    <col min="4121" max="4121" width="15.140625" style="9" customWidth="1"/>
    <col min="4122" max="4352" width="9.140625" style="9"/>
    <col min="4353" max="4354" width="24.140625" style="9" customWidth="1"/>
    <col min="4355" max="4355" width="8.5703125" style="9" customWidth="1"/>
    <col min="4356" max="4356" width="9.42578125" style="9" customWidth="1"/>
    <col min="4357" max="4357" width="9.140625" style="9" bestFit="1" customWidth="1"/>
    <col min="4358" max="4358" width="8.85546875" style="9" customWidth="1"/>
    <col min="4359" max="4359" width="9.7109375" style="9" customWidth="1"/>
    <col min="4360" max="4360" width="11.5703125" style="9" customWidth="1"/>
    <col min="4361" max="4361" width="10.28515625" style="9" customWidth="1"/>
    <col min="4362" max="4362" width="10" style="9" customWidth="1"/>
    <col min="4363" max="4363" width="9.42578125" style="9" customWidth="1"/>
    <col min="4364" max="4364" width="9.5703125" style="9" customWidth="1"/>
    <col min="4365" max="4365" width="9" style="9" customWidth="1"/>
    <col min="4366" max="4366" width="11.85546875" style="9" customWidth="1"/>
    <col min="4367" max="4368" width="9.85546875" style="9" customWidth="1"/>
    <col min="4369" max="4369" width="11.85546875" style="9" customWidth="1"/>
    <col min="4370" max="4371" width="12.28515625" style="9" customWidth="1"/>
    <col min="4372" max="4372" width="13" style="9" customWidth="1"/>
    <col min="4373" max="4373" width="13.5703125" style="9" customWidth="1"/>
    <col min="4374" max="4375" width="10.85546875" style="9" customWidth="1"/>
    <col min="4376" max="4376" width="12" style="9" customWidth="1"/>
    <col min="4377" max="4377" width="15.140625" style="9" customWidth="1"/>
    <col min="4378" max="4608" width="9.140625" style="9"/>
    <col min="4609" max="4610" width="24.140625" style="9" customWidth="1"/>
    <col min="4611" max="4611" width="8.5703125" style="9" customWidth="1"/>
    <col min="4612" max="4612" width="9.42578125" style="9" customWidth="1"/>
    <col min="4613" max="4613" width="9.140625" style="9" bestFit="1" customWidth="1"/>
    <col min="4614" max="4614" width="8.85546875" style="9" customWidth="1"/>
    <col min="4615" max="4615" width="9.7109375" style="9" customWidth="1"/>
    <col min="4616" max="4616" width="11.5703125" style="9" customWidth="1"/>
    <col min="4617" max="4617" width="10.28515625" style="9" customWidth="1"/>
    <col min="4618" max="4618" width="10" style="9" customWidth="1"/>
    <col min="4619" max="4619" width="9.42578125" style="9" customWidth="1"/>
    <col min="4620" max="4620" width="9.5703125" style="9" customWidth="1"/>
    <col min="4621" max="4621" width="9" style="9" customWidth="1"/>
    <col min="4622" max="4622" width="11.85546875" style="9" customWidth="1"/>
    <col min="4623" max="4624" width="9.85546875" style="9" customWidth="1"/>
    <col min="4625" max="4625" width="11.85546875" style="9" customWidth="1"/>
    <col min="4626" max="4627" width="12.28515625" style="9" customWidth="1"/>
    <col min="4628" max="4628" width="13" style="9" customWidth="1"/>
    <col min="4629" max="4629" width="13.5703125" style="9" customWidth="1"/>
    <col min="4630" max="4631" width="10.85546875" style="9" customWidth="1"/>
    <col min="4632" max="4632" width="12" style="9" customWidth="1"/>
    <col min="4633" max="4633" width="15.140625" style="9" customWidth="1"/>
    <col min="4634" max="4864" width="9.140625" style="9"/>
    <col min="4865" max="4866" width="24.140625" style="9" customWidth="1"/>
    <col min="4867" max="4867" width="8.5703125" style="9" customWidth="1"/>
    <col min="4868" max="4868" width="9.42578125" style="9" customWidth="1"/>
    <col min="4869" max="4869" width="9.140625" style="9" bestFit="1" customWidth="1"/>
    <col min="4870" max="4870" width="8.85546875" style="9" customWidth="1"/>
    <col min="4871" max="4871" width="9.7109375" style="9" customWidth="1"/>
    <col min="4872" max="4872" width="11.5703125" style="9" customWidth="1"/>
    <col min="4873" max="4873" width="10.28515625" style="9" customWidth="1"/>
    <col min="4874" max="4874" width="10" style="9" customWidth="1"/>
    <col min="4875" max="4875" width="9.42578125" style="9" customWidth="1"/>
    <col min="4876" max="4876" width="9.5703125" style="9" customWidth="1"/>
    <col min="4877" max="4877" width="9" style="9" customWidth="1"/>
    <col min="4878" max="4878" width="11.85546875" style="9" customWidth="1"/>
    <col min="4879" max="4880" width="9.85546875" style="9" customWidth="1"/>
    <col min="4881" max="4881" width="11.85546875" style="9" customWidth="1"/>
    <col min="4882" max="4883" width="12.28515625" style="9" customWidth="1"/>
    <col min="4884" max="4884" width="13" style="9" customWidth="1"/>
    <col min="4885" max="4885" width="13.5703125" style="9" customWidth="1"/>
    <col min="4886" max="4887" width="10.85546875" style="9" customWidth="1"/>
    <col min="4888" max="4888" width="12" style="9" customWidth="1"/>
    <col min="4889" max="4889" width="15.140625" style="9" customWidth="1"/>
    <col min="4890" max="5120" width="9.140625" style="9"/>
    <col min="5121" max="5122" width="24.140625" style="9" customWidth="1"/>
    <col min="5123" max="5123" width="8.5703125" style="9" customWidth="1"/>
    <col min="5124" max="5124" width="9.42578125" style="9" customWidth="1"/>
    <col min="5125" max="5125" width="9.140625" style="9" bestFit="1" customWidth="1"/>
    <col min="5126" max="5126" width="8.85546875" style="9" customWidth="1"/>
    <col min="5127" max="5127" width="9.7109375" style="9" customWidth="1"/>
    <col min="5128" max="5128" width="11.5703125" style="9" customWidth="1"/>
    <col min="5129" max="5129" width="10.28515625" style="9" customWidth="1"/>
    <col min="5130" max="5130" width="10" style="9" customWidth="1"/>
    <col min="5131" max="5131" width="9.42578125" style="9" customWidth="1"/>
    <col min="5132" max="5132" width="9.5703125" style="9" customWidth="1"/>
    <col min="5133" max="5133" width="9" style="9" customWidth="1"/>
    <col min="5134" max="5134" width="11.85546875" style="9" customWidth="1"/>
    <col min="5135" max="5136" width="9.85546875" style="9" customWidth="1"/>
    <col min="5137" max="5137" width="11.85546875" style="9" customWidth="1"/>
    <col min="5138" max="5139" width="12.28515625" style="9" customWidth="1"/>
    <col min="5140" max="5140" width="13" style="9" customWidth="1"/>
    <col min="5141" max="5141" width="13.5703125" style="9" customWidth="1"/>
    <col min="5142" max="5143" width="10.85546875" style="9" customWidth="1"/>
    <col min="5144" max="5144" width="12" style="9" customWidth="1"/>
    <col min="5145" max="5145" width="15.140625" style="9" customWidth="1"/>
    <col min="5146" max="5376" width="9.140625" style="9"/>
    <col min="5377" max="5378" width="24.140625" style="9" customWidth="1"/>
    <col min="5379" max="5379" width="8.5703125" style="9" customWidth="1"/>
    <col min="5380" max="5380" width="9.42578125" style="9" customWidth="1"/>
    <col min="5381" max="5381" width="9.140625" style="9" bestFit="1" customWidth="1"/>
    <col min="5382" max="5382" width="8.85546875" style="9" customWidth="1"/>
    <col min="5383" max="5383" width="9.7109375" style="9" customWidth="1"/>
    <col min="5384" max="5384" width="11.5703125" style="9" customWidth="1"/>
    <col min="5385" max="5385" width="10.28515625" style="9" customWidth="1"/>
    <col min="5386" max="5386" width="10" style="9" customWidth="1"/>
    <col min="5387" max="5387" width="9.42578125" style="9" customWidth="1"/>
    <col min="5388" max="5388" width="9.5703125" style="9" customWidth="1"/>
    <col min="5389" max="5389" width="9" style="9" customWidth="1"/>
    <col min="5390" max="5390" width="11.85546875" style="9" customWidth="1"/>
    <col min="5391" max="5392" width="9.85546875" style="9" customWidth="1"/>
    <col min="5393" max="5393" width="11.85546875" style="9" customWidth="1"/>
    <col min="5394" max="5395" width="12.28515625" style="9" customWidth="1"/>
    <col min="5396" max="5396" width="13" style="9" customWidth="1"/>
    <col min="5397" max="5397" width="13.5703125" style="9" customWidth="1"/>
    <col min="5398" max="5399" width="10.85546875" style="9" customWidth="1"/>
    <col min="5400" max="5400" width="12" style="9" customWidth="1"/>
    <col min="5401" max="5401" width="15.140625" style="9" customWidth="1"/>
    <col min="5402" max="5632" width="9.140625" style="9"/>
    <col min="5633" max="5634" width="24.140625" style="9" customWidth="1"/>
    <col min="5635" max="5635" width="8.5703125" style="9" customWidth="1"/>
    <col min="5636" max="5636" width="9.42578125" style="9" customWidth="1"/>
    <col min="5637" max="5637" width="9.140625" style="9" bestFit="1" customWidth="1"/>
    <col min="5638" max="5638" width="8.85546875" style="9" customWidth="1"/>
    <col min="5639" max="5639" width="9.7109375" style="9" customWidth="1"/>
    <col min="5640" max="5640" width="11.5703125" style="9" customWidth="1"/>
    <col min="5641" max="5641" width="10.28515625" style="9" customWidth="1"/>
    <col min="5642" max="5642" width="10" style="9" customWidth="1"/>
    <col min="5643" max="5643" width="9.42578125" style="9" customWidth="1"/>
    <col min="5644" max="5644" width="9.5703125" style="9" customWidth="1"/>
    <col min="5645" max="5645" width="9" style="9" customWidth="1"/>
    <col min="5646" max="5646" width="11.85546875" style="9" customWidth="1"/>
    <col min="5647" max="5648" width="9.85546875" style="9" customWidth="1"/>
    <col min="5649" max="5649" width="11.85546875" style="9" customWidth="1"/>
    <col min="5650" max="5651" width="12.28515625" style="9" customWidth="1"/>
    <col min="5652" max="5652" width="13" style="9" customWidth="1"/>
    <col min="5653" max="5653" width="13.5703125" style="9" customWidth="1"/>
    <col min="5654" max="5655" width="10.85546875" style="9" customWidth="1"/>
    <col min="5656" max="5656" width="12" style="9" customWidth="1"/>
    <col min="5657" max="5657" width="15.140625" style="9" customWidth="1"/>
    <col min="5658" max="5888" width="9.140625" style="9"/>
    <col min="5889" max="5890" width="24.140625" style="9" customWidth="1"/>
    <col min="5891" max="5891" width="8.5703125" style="9" customWidth="1"/>
    <col min="5892" max="5892" width="9.42578125" style="9" customWidth="1"/>
    <col min="5893" max="5893" width="9.140625" style="9" bestFit="1" customWidth="1"/>
    <col min="5894" max="5894" width="8.85546875" style="9" customWidth="1"/>
    <col min="5895" max="5895" width="9.7109375" style="9" customWidth="1"/>
    <col min="5896" max="5896" width="11.5703125" style="9" customWidth="1"/>
    <col min="5897" max="5897" width="10.28515625" style="9" customWidth="1"/>
    <col min="5898" max="5898" width="10" style="9" customWidth="1"/>
    <col min="5899" max="5899" width="9.42578125" style="9" customWidth="1"/>
    <col min="5900" max="5900" width="9.5703125" style="9" customWidth="1"/>
    <col min="5901" max="5901" width="9" style="9" customWidth="1"/>
    <col min="5902" max="5902" width="11.85546875" style="9" customWidth="1"/>
    <col min="5903" max="5904" width="9.85546875" style="9" customWidth="1"/>
    <col min="5905" max="5905" width="11.85546875" style="9" customWidth="1"/>
    <col min="5906" max="5907" width="12.28515625" style="9" customWidth="1"/>
    <col min="5908" max="5908" width="13" style="9" customWidth="1"/>
    <col min="5909" max="5909" width="13.5703125" style="9" customWidth="1"/>
    <col min="5910" max="5911" width="10.85546875" style="9" customWidth="1"/>
    <col min="5912" max="5912" width="12" style="9" customWidth="1"/>
    <col min="5913" max="5913" width="15.140625" style="9" customWidth="1"/>
    <col min="5914" max="6144" width="9.140625" style="9"/>
    <col min="6145" max="6146" width="24.140625" style="9" customWidth="1"/>
    <col min="6147" max="6147" width="8.5703125" style="9" customWidth="1"/>
    <col min="6148" max="6148" width="9.42578125" style="9" customWidth="1"/>
    <col min="6149" max="6149" width="9.140625" style="9" bestFit="1" customWidth="1"/>
    <col min="6150" max="6150" width="8.85546875" style="9" customWidth="1"/>
    <col min="6151" max="6151" width="9.7109375" style="9" customWidth="1"/>
    <col min="6152" max="6152" width="11.5703125" style="9" customWidth="1"/>
    <col min="6153" max="6153" width="10.28515625" style="9" customWidth="1"/>
    <col min="6154" max="6154" width="10" style="9" customWidth="1"/>
    <col min="6155" max="6155" width="9.42578125" style="9" customWidth="1"/>
    <col min="6156" max="6156" width="9.5703125" style="9" customWidth="1"/>
    <col min="6157" max="6157" width="9" style="9" customWidth="1"/>
    <col min="6158" max="6158" width="11.85546875" style="9" customWidth="1"/>
    <col min="6159" max="6160" width="9.85546875" style="9" customWidth="1"/>
    <col min="6161" max="6161" width="11.85546875" style="9" customWidth="1"/>
    <col min="6162" max="6163" width="12.28515625" style="9" customWidth="1"/>
    <col min="6164" max="6164" width="13" style="9" customWidth="1"/>
    <col min="6165" max="6165" width="13.5703125" style="9" customWidth="1"/>
    <col min="6166" max="6167" width="10.85546875" style="9" customWidth="1"/>
    <col min="6168" max="6168" width="12" style="9" customWidth="1"/>
    <col min="6169" max="6169" width="15.140625" style="9" customWidth="1"/>
    <col min="6170" max="6400" width="9.140625" style="9"/>
    <col min="6401" max="6402" width="24.140625" style="9" customWidth="1"/>
    <col min="6403" max="6403" width="8.5703125" style="9" customWidth="1"/>
    <col min="6404" max="6404" width="9.42578125" style="9" customWidth="1"/>
    <col min="6405" max="6405" width="9.140625" style="9" bestFit="1" customWidth="1"/>
    <col min="6406" max="6406" width="8.85546875" style="9" customWidth="1"/>
    <col min="6407" max="6407" width="9.7109375" style="9" customWidth="1"/>
    <col min="6408" max="6408" width="11.5703125" style="9" customWidth="1"/>
    <col min="6409" max="6409" width="10.28515625" style="9" customWidth="1"/>
    <col min="6410" max="6410" width="10" style="9" customWidth="1"/>
    <col min="6411" max="6411" width="9.42578125" style="9" customWidth="1"/>
    <col min="6412" max="6412" width="9.5703125" style="9" customWidth="1"/>
    <col min="6413" max="6413" width="9" style="9" customWidth="1"/>
    <col min="6414" max="6414" width="11.85546875" style="9" customWidth="1"/>
    <col min="6415" max="6416" width="9.85546875" style="9" customWidth="1"/>
    <col min="6417" max="6417" width="11.85546875" style="9" customWidth="1"/>
    <col min="6418" max="6419" width="12.28515625" style="9" customWidth="1"/>
    <col min="6420" max="6420" width="13" style="9" customWidth="1"/>
    <col min="6421" max="6421" width="13.5703125" style="9" customWidth="1"/>
    <col min="6422" max="6423" width="10.85546875" style="9" customWidth="1"/>
    <col min="6424" max="6424" width="12" style="9" customWidth="1"/>
    <col min="6425" max="6425" width="15.140625" style="9" customWidth="1"/>
    <col min="6426" max="6656" width="9.140625" style="9"/>
    <col min="6657" max="6658" width="24.140625" style="9" customWidth="1"/>
    <col min="6659" max="6659" width="8.5703125" style="9" customWidth="1"/>
    <col min="6660" max="6660" width="9.42578125" style="9" customWidth="1"/>
    <col min="6661" max="6661" width="9.140625" style="9" bestFit="1" customWidth="1"/>
    <col min="6662" max="6662" width="8.85546875" style="9" customWidth="1"/>
    <col min="6663" max="6663" width="9.7109375" style="9" customWidth="1"/>
    <col min="6664" max="6664" width="11.5703125" style="9" customWidth="1"/>
    <col min="6665" max="6665" width="10.28515625" style="9" customWidth="1"/>
    <col min="6666" max="6666" width="10" style="9" customWidth="1"/>
    <col min="6667" max="6667" width="9.42578125" style="9" customWidth="1"/>
    <col min="6668" max="6668" width="9.5703125" style="9" customWidth="1"/>
    <col min="6669" max="6669" width="9" style="9" customWidth="1"/>
    <col min="6670" max="6670" width="11.85546875" style="9" customWidth="1"/>
    <col min="6671" max="6672" width="9.85546875" style="9" customWidth="1"/>
    <col min="6673" max="6673" width="11.85546875" style="9" customWidth="1"/>
    <col min="6674" max="6675" width="12.28515625" style="9" customWidth="1"/>
    <col min="6676" max="6676" width="13" style="9" customWidth="1"/>
    <col min="6677" max="6677" width="13.5703125" style="9" customWidth="1"/>
    <col min="6678" max="6679" width="10.85546875" style="9" customWidth="1"/>
    <col min="6680" max="6680" width="12" style="9" customWidth="1"/>
    <col min="6681" max="6681" width="15.140625" style="9" customWidth="1"/>
    <col min="6682" max="6912" width="9.140625" style="9"/>
    <col min="6913" max="6914" width="24.140625" style="9" customWidth="1"/>
    <col min="6915" max="6915" width="8.5703125" style="9" customWidth="1"/>
    <col min="6916" max="6916" width="9.42578125" style="9" customWidth="1"/>
    <col min="6917" max="6917" width="9.140625" style="9" bestFit="1" customWidth="1"/>
    <col min="6918" max="6918" width="8.85546875" style="9" customWidth="1"/>
    <col min="6919" max="6919" width="9.7109375" style="9" customWidth="1"/>
    <col min="6920" max="6920" width="11.5703125" style="9" customWidth="1"/>
    <col min="6921" max="6921" width="10.28515625" style="9" customWidth="1"/>
    <col min="6922" max="6922" width="10" style="9" customWidth="1"/>
    <col min="6923" max="6923" width="9.42578125" style="9" customWidth="1"/>
    <col min="6924" max="6924" width="9.5703125" style="9" customWidth="1"/>
    <col min="6925" max="6925" width="9" style="9" customWidth="1"/>
    <col min="6926" max="6926" width="11.85546875" style="9" customWidth="1"/>
    <col min="6927" max="6928" width="9.85546875" style="9" customWidth="1"/>
    <col min="6929" max="6929" width="11.85546875" style="9" customWidth="1"/>
    <col min="6930" max="6931" width="12.28515625" style="9" customWidth="1"/>
    <col min="6932" max="6932" width="13" style="9" customWidth="1"/>
    <col min="6933" max="6933" width="13.5703125" style="9" customWidth="1"/>
    <col min="6934" max="6935" width="10.85546875" style="9" customWidth="1"/>
    <col min="6936" max="6936" width="12" style="9" customWidth="1"/>
    <col min="6937" max="6937" width="15.140625" style="9" customWidth="1"/>
    <col min="6938" max="7168" width="9.140625" style="9"/>
    <col min="7169" max="7170" width="24.140625" style="9" customWidth="1"/>
    <col min="7171" max="7171" width="8.5703125" style="9" customWidth="1"/>
    <col min="7172" max="7172" width="9.42578125" style="9" customWidth="1"/>
    <col min="7173" max="7173" width="9.140625" style="9" bestFit="1" customWidth="1"/>
    <col min="7174" max="7174" width="8.85546875" style="9" customWidth="1"/>
    <col min="7175" max="7175" width="9.7109375" style="9" customWidth="1"/>
    <col min="7176" max="7176" width="11.5703125" style="9" customWidth="1"/>
    <col min="7177" max="7177" width="10.28515625" style="9" customWidth="1"/>
    <col min="7178" max="7178" width="10" style="9" customWidth="1"/>
    <col min="7179" max="7179" width="9.42578125" style="9" customWidth="1"/>
    <col min="7180" max="7180" width="9.5703125" style="9" customWidth="1"/>
    <col min="7181" max="7181" width="9" style="9" customWidth="1"/>
    <col min="7182" max="7182" width="11.85546875" style="9" customWidth="1"/>
    <col min="7183" max="7184" width="9.85546875" style="9" customWidth="1"/>
    <col min="7185" max="7185" width="11.85546875" style="9" customWidth="1"/>
    <col min="7186" max="7187" width="12.28515625" style="9" customWidth="1"/>
    <col min="7188" max="7188" width="13" style="9" customWidth="1"/>
    <col min="7189" max="7189" width="13.5703125" style="9" customWidth="1"/>
    <col min="7190" max="7191" width="10.85546875" style="9" customWidth="1"/>
    <col min="7192" max="7192" width="12" style="9" customWidth="1"/>
    <col min="7193" max="7193" width="15.140625" style="9" customWidth="1"/>
    <col min="7194" max="7424" width="9.140625" style="9"/>
    <col min="7425" max="7426" width="24.140625" style="9" customWidth="1"/>
    <col min="7427" max="7427" width="8.5703125" style="9" customWidth="1"/>
    <col min="7428" max="7428" width="9.42578125" style="9" customWidth="1"/>
    <col min="7429" max="7429" width="9.140625" style="9" bestFit="1" customWidth="1"/>
    <col min="7430" max="7430" width="8.85546875" style="9" customWidth="1"/>
    <col min="7431" max="7431" width="9.7109375" style="9" customWidth="1"/>
    <col min="7432" max="7432" width="11.5703125" style="9" customWidth="1"/>
    <col min="7433" max="7433" width="10.28515625" style="9" customWidth="1"/>
    <col min="7434" max="7434" width="10" style="9" customWidth="1"/>
    <col min="7435" max="7435" width="9.42578125" style="9" customWidth="1"/>
    <col min="7436" max="7436" width="9.5703125" style="9" customWidth="1"/>
    <col min="7437" max="7437" width="9" style="9" customWidth="1"/>
    <col min="7438" max="7438" width="11.85546875" style="9" customWidth="1"/>
    <col min="7439" max="7440" width="9.85546875" style="9" customWidth="1"/>
    <col min="7441" max="7441" width="11.85546875" style="9" customWidth="1"/>
    <col min="7442" max="7443" width="12.28515625" style="9" customWidth="1"/>
    <col min="7444" max="7444" width="13" style="9" customWidth="1"/>
    <col min="7445" max="7445" width="13.5703125" style="9" customWidth="1"/>
    <col min="7446" max="7447" width="10.85546875" style="9" customWidth="1"/>
    <col min="7448" max="7448" width="12" style="9" customWidth="1"/>
    <col min="7449" max="7449" width="15.140625" style="9" customWidth="1"/>
    <col min="7450" max="7680" width="9.140625" style="9"/>
    <col min="7681" max="7682" width="24.140625" style="9" customWidth="1"/>
    <col min="7683" max="7683" width="8.5703125" style="9" customWidth="1"/>
    <col min="7684" max="7684" width="9.42578125" style="9" customWidth="1"/>
    <col min="7685" max="7685" width="9.140625" style="9" bestFit="1" customWidth="1"/>
    <col min="7686" max="7686" width="8.85546875" style="9" customWidth="1"/>
    <col min="7687" max="7687" width="9.7109375" style="9" customWidth="1"/>
    <col min="7688" max="7688" width="11.5703125" style="9" customWidth="1"/>
    <col min="7689" max="7689" width="10.28515625" style="9" customWidth="1"/>
    <col min="7690" max="7690" width="10" style="9" customWidth="1"/>
    <col min="7691" max="7691" width="9.42578125" style="9" customWidth="1"/>
    <col min="7692" max="7692" width="9.5703125" style="9" customWidth="1"/>
    <col min="7693" max="7693" width="9" style="9" customWidth="1"/>
    <col min="7694" max="7694" width="11.85546875" style="9" customWidth="1"/>
    <col min="7695" max="7696" width="9.85546875" style="9" customWidth="1"/>
    <col min="7697" max="7697" width="11.85546875" style="9" customWidth="1"/>
    <col min="7698" max="7699" width="12.28515625" style="9" customWidth="1"/>
    <col min="7700" max="7700" width="13" style="9" customWidth="1"/>
    <col min="7701" max="7701" width="13.5703125" style="9" customWidth="1"/>
    <col min="7702" max="7703" width="10.85546875" style="9" customWidth="1"/>
    <col min="7704" max="7704" width="12" style="9" customWidth="1"/>
    <col min="7705" max="7705" width="15.140625" style="9" customWidth="1"/>
    <col min="7706" max="7936" width="9.140625" style="9"/>
    <col min="7937" max="7938" width="24.140625" style="9" customWidth="1"/>
    <col min="7939" max="7939" width="8.5703125" style="9" customWidth="1"/>
    <col min="7940" max="7940" width="9.42578125" style="9" customWidth="1"/>
    <col min="7941" max="7941" width="9.140625" style="9" bestFit="1" customWidth="1"/>
    <col min="7942" max="7942" width="8.85546875" style="9" customWidth="1"/>
    <col min="7943" max="7943" width="9.7109375" style="9" customWidth="1"/>
    <col min="7944" max="7944" width="11.5703125" style="9" customWidth="1"/>
    <col min="7945" max="7945" width="10.28515625" style="9" customWidth="1"/>
    <col min="7946" max="7946" width="10" style="9" customWidth="1"/>
    <col min="7947" max="7947" width="9.42578125" style="9" customWidth="1"/>
    <col min="7948" max="7948" width="9.5703125" style="9" customWidth="1"/>
    <col min="7949" max="7949" width="9" style="9" customWidth="1"/>
    <col min="7950" max="7950" width="11.85546875" style="9" customWidth="1"/>
    <col min="7951" max="7952" width="9.85546875" style="9" customWidth="1"/>
    <col min="7953" max="7953" width="11.85546875" style="9" customWidth="1"/>
    <col min="7954" max="7955" width="12.28515625" style="9" customWidth="1"/>
    <col min="7956" max="7956" width="13" style="9" customWidth="1"/>
    <col min="7957" max="7957" width="13.5703125" style="9" customWidth="1"/>
    <col min="7958" max="7959" width="10.85546875" style="9" customWidth="1"/>
    <col min="7960" max="7960" width="12" style="9" customWidth="1"/>
    <col min="7961" max="7961" width="15.140625" style="9" customWidth="1"/>
    <col min="7962" max="8192" width="9.140625" style="9"/>
    <col min="8193" max="8194" width="24.140625" style="9" customWidth="1"/>
    <col min="8195" max="8195" width="8.5703125" style="9" customWidth="1"/>
    <col min="8196" max="8196" width="9.42578125" style="9" customWidth="1"/>
    <col min="8197" max="8197" width="9.140625" style="9" bestFit="1" customWidth="1"/>
    <col min="8198" max="8198" width="8.85546875" style="9" customWidth="1"/>
    <col min="8199" max="8199" width="9.7109375" style="9" customWidth="1"/>
    <col min="8200" max="8200" width="11.5703125" style="9" customWidth="1"/>
    <col min="8201" max="8201" width="10.28515625" style="9" customWidth="1"/>
    <col min="8202" max="8202" width="10" style="9" customWidth="1"/>
    <col min="8203" max="8203" width="9.42578125" style="9" customWidth="1"/>
    <col min="8204" max="8204" width="9.5703125" style="9" customWidth="1"/>
    <col min="8205" max="8205" width="9" style="9" customWidth="1"/>
    <col min="8206" max="8206" width="11.85546875" style="9" customWidth="1"/>
    <col min="8207" max="8208" width="9.85546875" style="9" customWidth="1"/>
    <col min="8209" max="8209" width="11.85546875" style="9" customWidth="1"/>
    <col min="8210" max="8211" width="12.28515625" style="9" customWidth="1"/>
    <col min="8212" max="8212" width="13" style="9" customWidth="1"/>
    <col min="8213" max="8213" width="13.5703125" style="9" customWidth="1"/>
    <col min="8214" max="8215" width="10.85546875" style="9" customWidth="1"/>
    <col min="8216" max="8216" width="12" style="9" customWidth="1"/>
    <col min="8217" max="8217" width="15.140625" style="9" customWidth="1"/>
    <col min="8218" max="8448" width="9.140625" style="9"/>
    <col min="8449" max="8450" width="24.140625" style="9" customWidth="1"/>
    <col min="8451" max="8451" width="8.5703125" style="9" customWidth="1"/>
    <col min="8452" max="8452" width="9.42578125" style="9" customWidth="1"/>
    <col min="8453" max="8453" width="9.140625" style="9" bestFit="1" customWidth="1"/>
    <col min="8454" max="8454" width="8.85546875" style="9" customWidth="1"/>
    <col min="8455" max="8455" width="9.7109375" style="9" customWidth="1"/>
    <col min="8456" max="8456" width="11.5703125" style="9" customWidth="1"/>
    <col min="8457" max="8457" width="10.28515625" style="9" customWidth="1"/>
    <col min="8458" max="8458" width="10" style="9" customWidth="1"/>
    <col min="8459" max="8459" width="9.42578125" style="9" customWidth="1"/>
    <col min="8460" max="8460" width="9.5703125" style="9" customWidth="1"/>
    <col min="8461" max="8461" width="9" style="9" customWidth="1"/>
    <col min="8462" max="8462" width="11.85546875" style="9" customWidth="1"/>
    <col min="8463" max="8464" width="9.85546875" style="9" customWidth="1"/>
    <col min="8465" max="8465" width="11.85546875" style="9" customWidth="1"/>
    <col min="8466" max="8467" width="12.28515625" style="9" customWidth="1"/>
    <col min="8468" max="8468" width="13" style="9" customWidth="1"/>
    <col min="8469" max="8469" width="13.5703125" style="9" customWidth="1"/>
    <col min="8470" max="8471" width="10.85546875" style="9" customWidth="1"/>
    <col min="8472" max="8472" width="12" style="9" customWidth="1"/>
    <col min="8473" max="8473" width="15.140625" style="9" customWidth="1"/>
    <col min="8474" max="8704" width="9.140625" style="9"/>
    <col min="8705" max="8706" width="24.140625" style="9" customWidth="1"/>
    <col min="8707" max="8707" width="8.5703125" style="9" customWidth="1"/>
    <col min="8708" max="8708" width="9.42578125" style="9" customWidth="1"/>
    <col min="8709" max="8709" width="9.140625" style="9" bestFit="1" customWidth="1"/>
    <col min="8710" max="8710" width="8.85546875" style="9" customWidth="1"/>
    <col min="8711" max="8711" width="9.7109375" style="9" customWidth="1"/>
    <col min="8712" max="8712" width="11.5703125" style="9" customWidth="1"/>
    <col min="8713" max="8713" width="10.28515625" style="9" customWidth="1"/>
    <col min="8714" max="8714" width="10" style="9" customWidth="1"/>
    <col min="8715" max="8715" width="9.42578125" style="9" customWidth="1"/>
    <col min="8716" max="8716" width="9.5703125" style="9" customWidth="1"/>
    <col min="8717" max="8717" width="9" style="9" customWidth="1"/>
    <col min="8718" max="8718" width="11.85546875" style="9" customWidth="1"/>
    <col min="8719" max="8720" width="9.85546875" style="9" customWidth="1"/>
    <col min="8721" max="8721" width="11.85546875" style="9" customWidth="1"/>
    <col min="8722" max="8723" width="12.28515625" style="9" customWidth="1"/>
    <col min="8724" max="8724" width="13" style="9" customWidth="1"/>
    <col min="8725" max="8725" width="13.5703125" style="9" customWidth="1"/>
    <col min="8726" max="8727" width="10.85546875" style="9" customWidth="1"/>
    <col min="8728" max="8728" width="12" style="9" customWidth="1"/>
    <col min="8729" max="8729" width="15.140625" style="9" customWidth="1"/>
    <col min="8730" max="8960" width="9.140625" style="9"/>
    <col min="8961" max="8962" width="24.140625" style="9" customWidth="1"/>
    <col min="8963" max="8963" width="8.5703125" style="9" customWidth="1"/>
    <col min="8964" max="8964" width="9.42578125" style="9" customWidth="1"/>
    <col min="8965" max="8965" width="9.140625" style="9" bestFit="1" customWidth="1"/>
    <col min="8966" max="8966" width="8.85546875" style="9" customWidth="1"/>
    <col min="8967" max="8967" width="9.7109375" style="9" customWidth="1"/>
    <col min="8968" max="8968" width="11.5703125" style="9" customWidth="1"/>
    <col min="8969" max="8969" width="10.28515625" style="9" customWidth="1"/>
    <col min="8970" max="8970" width="10" style="9" customWidth="1"/>
    <col min="8971" max="8971" width="9.42578125" style="9" customWidth="1"/>
    <col min="8972" max="8972" width="9.5703125" style="9" customWidth="1"/>
    <col min="8973" max="8973" width="9" style="9" customWidth="1"/>
    <col min="8974" max="8974" width="11.85546875" style="9" customWidth="1"/>
    <col min="8975" max="8976" width="9.85546875" style="9" customWidth="1"/>
    <col min="8977" max="8977" width="11.85546875" style="9" customWidth="1"/>
    <col min="8978" max="8979" width="12.28515625" style="9" customWidth="1"/>
    <col min="8980" max="8980" width="13" style="9" customWidth="1"/>
    <col min="8981" max="8981" width="13.5703125" style="9" customWidth="1"/>
    <col min="8982" max="8983" width="10.85546875" style="9" customWidth="1"/>
    <col min="8984" max="8984" width="12" style="9" customWidth="1"/>
    <col min="8985" max="8985" width="15.140625" style="9" customWidth="1"/>
    <col min="8986" max="9216" width="9.140625" style="9"/>
    <col min="9217" max="9218" width="24.140625" style="9" customWidth="1"/>
    <col min="9219" max="9219" width="8.5703125" style="9" customWidth="1"/>
    <col min="9220" max="9220" width="9.42578125" style="9" customWidth="1"/>
    <col min="9221" max="9221" width="9.140625" style="9" bestFit="1" customWidth="1"/>
    <col min="9222" max="9222" width="8.85546875" style="9" customWidth="1"/>
    <col min="9223" max="9223" width="9.7109375" style="9" customWidth="1"/>
    <col min="9224" max="9224" width="11.5703125" style="9" customWidth="1"/>
    <col min="9225" max="9225" width="10.28515625" style="9" customWidth="1"/>
    <col min="9226" max="9226" width="10" style="9" customWidth="1"/>
    <col min="9227" max="9227" width="9.42578125" style="9" customWidth="1"/>
    <col min="9228" max="9228" width="9.5703125" style="9" customWidth="1"/>
    <col min="9229" max="9229" width="9" style="9" customWidth="1"/>
    <col min="9230" max="9230" width="11.85546875" style="9" customWidth="1"/>
    <col min="9231" max="9232" width="9.85546875" style="9" customWidth="1"/>
    <col min="9233" max="9233" width="11.85546875" style="9" customWidth="1"/>
    <col min="9234" max="9235" width="12.28515625" style="9" customWidth="1"/>
    <col min="9236" max="9236" width="13" style="9" customWidth="1"/>
    <col min="9237" max="9237" width="13.5703125" style="9" customWidth="1"/>
    <col min="9238" max="9239" width="10.85546875" style="9" customWidth="1"/>
    <col min="9240" max="9240" width="12" style="9" customWidth="1"/>
    <col min="9241" max="9241" width="15.140625" style="9" customWidth="1"/>
    <col min="9242" max="9472" width="9.140625" style="9"/>
    <col min="9473" max="9474" width="24.140625" style="9" customWidth="1"/>
    <col min="9475" max="9475" width="8.5703125" style="9" customWidth="1"/>
    <col min="9476" max="9476" width="9.42578125" style="9" customWidth="1"/>
    <col min="9477" max="9477" width="9.140625" style="9" bestFit="1" customWidth="1"/>
    <col min="9478" max="9478" width="8.85546875" style="9" customWidth="1"/>
    <col min="9479" max="9479" width="9.7109375" style="9" customWidth="1"/>
    <col min="9480" max="9480" width="11.5703125" style="9" customWidth="1"/>
    <col min="9481" max="9481" width="10.28515625" style="9" customWidth="1"/>
    <col min="9482" max="9482" width="10" style="9" customWidth="1"/>
    <col min="9483" max="9483" width="9.42578125" style="9" customWidth="1"/>
    <col min="9484" max="9484" width="9.5703125" style="9" customWidth="1"/>
    <col min="9485" max="9485" width="9" style="9" customWidth="1"/>
    <col min="9486" max="9486" width="11.85546875" style="9" customWidth="1"/>
    <col min="9487" max="9488" width="9.85546875" style="9" customWidth="1"/>
    <col min="9489" max="9489" width="11.85546875" style="9" customWidth="1"/>
    <col min="9490" max="9491" width="12.28515625" style="9" customWidth="1"/>
    <col min="9492" max="9492" width="13" style="9" customWidth="1"/>
    <col min="9493" max="9493" width="13.5703125" style="9" customWidth="1"/>
    <col min="9494" max="9495" width="10.85546875" style="9" customWidth="1"/>
    <col min="9496" max="9496" width="12" style="9" customWidth="1"/>
    <col min="9497" max="9497" width="15.140625" style="9" customWidth="1"/>
    <col min="9498" max="9728" width="9.140625" style="9"/>
    <col min="9729" max="9730" width="24.140625" style="9" customWidth="1"/>
    <col min="9731" max="9731" width="8.5703125" style="9" customWidth="1"/>
    <col min="9732" max="9732" width="9.42578125" style="9" customWidth="1"/>
    <col min="9733" max="9733" width="9.140625" style="9" bestFit="1" customWidth="1"/>
    <col min="9734" max="9734" width="8.85546875" style="9" customWidth="1"/>
    <col min="9735" max="9735" width="9.7109375" style="9" customWidth="1"/>
    <col min="9736" max="9736" width="11.5703125" style="9" customWidth="1"/>
    <col min="9737" max="9737" width="10.28515625" style="9" customWidth="1"/>
    <col min="9738" max="9738" width="10" style="9" customWidth="1"/>
    <col min="9739" max="9739" width="9.42578125" style="9" customWidth="1"/>
    <col min="9740" max="9740" width="9.5703125" style="9" customWidth="1"/>
    <col min="9741" max="9741" width="9" style="9" customWidth="1"/>
    <col min="9742" max="9742" width="11.85546875" style="9" customWidth="1"/>
    <col min="9743" max="9744" width="9.85546875" style="9" customWidth="1"/>
    <col min="9745" max="9745" width="11.85546875" style="9" customWidth="1"/>
    <col min="9746" max="9747" width="12.28515625" style="9" customWidth="1"/>
    <col min="9748" max="9748" width="13" style="9" customWidth="1"/>
    <col min="9749" max="9749" width="13.5703125" style="9" customWidth="1"/>
    <col min="9750" max="9751" width="10.85546875" style="9" customWidth="1"/>
    <col min="9752" max="9752" width="12" style="9" customWidth="1"/>
    <col min="9753" max="9753" width="15.140625" style="9" customWidth="1"/>
    <col min="9754" max="9984" width="9.140625" style="9"/>
    <col min="9985" max="9986" width="24.140625" style="9" customWidth="1"/>
    <col min="9987" max="9987" width="8.5703125" style="9" customWidth="1"/>
    <col min="9988" max="9988" width="9.42578125" style="9" customWidth="1"/>
    <col min="9989" max="9989" width="9.140625" style="9" bestFit="1" customWidth="1"/>
    <col min="9990" max="9990" width="8.85546875" style="9" customWidth="1"/>
    <col min="9991" max="9991" width="9.7109375" style="9" customWidth="1"/>
    <col min="9992" max="9992" width="11.5703125" style="9" customWidth="1"/>
    <col min="9993" max="9993" width="10.28515625" style="9" customWidth="1"/>
    <col min="9994" max="9994" width="10" style="9" customWidth="1"/>
    <col min="9995" max="9995" width="9.42578125" style="9" customWidth="1"/>
    <col min="9996" max="9996" width="9.5703125" style="9" customWidth="1"/>
    <col min="9997" max="9997" width="9" style="9" customWidth="1"/>
    <col min="9998" max="9998" width="11.85546875" style="9" customWidth="1"/>
    <col min="9999" max="10000" width="9.85546875" style="9" customWidth="1"/>
    <col min="10001" max="10001" width="11.85546875" style="9" customWidth="1"/>
    <col min="10002" max="10003" width="12.28515625" style="9" customWidth="1"/>
    <col min="10004" max="10004" width="13" style="9" customWidth="1"/>
    <col min="10005" max="10005" width="13.5703125" style="9" customWidth="1"/>
    <col min="10006" max="10007" width="10.85546875" style="9" customWidth="1"/>
    <col min="10008" max="10008" width="12" style="9" customWidth="1"/>
    <col min="10009" max="10009" width="15.140625" style="9" customWidth="1"/>
    <col min="10010" max="10240" width="9.140625" style="9"/>
    <col min="10241" max="10242" width="24.140625" style="9" customWidth="1"/>
    <col min="10243" max="10243" width="8.5703125" style="9" customWidth="1"/>
    <col min="10244" max="10244" width="9.42578125" style="9" customWidth="1"/>
    <col min="10245" max="10245" width="9.140625" style="9" bestFit="1" customWidth="1"/>
    <col min="10246" max="10246" width="8.85546875" style="9" customWidth="1"/>
    <col min="10247" max="10247" width="9.7109375" style="9" customWidth="1"/>
    <col min="10248" max="10248" width="11.5703125" style="9" customWidth="1"/>
    <col min="10249" max="10249" width="10.28515625" style="9" customWidth="1"/>
    <col min="10250" max="10250" width="10" style="9" customWidth="1"/>
    <col min="10251" max="10251" width="9.42578125" style="9" customWidth="1"/>
    <col min="10252" max="10252" width="9.5703125" style="9" customWidth="1"/>
    <col min="10253" max="10253" width="9" style="9" customWidth="1"/>
    <col min="10254" max="10254" width="11.85546875" style="9" customWidth="1"/>
    <col min="10255" max="10256" width="9.85546875" style="9" customWidth="1"/>
    <col min="10257" max="10257" width="11.85546875" style="9" customWidth="1"/>
    <col min="10258" max="10259" width="12.28515625" style="9" customWidth="1"/>
    <col min="10260" max="10260" width="13" style="9" customWidth="1"/>
    <col min="10261" max="10261" width="13.5703125" style="9" customWidth="1"/>
    <col min="10262" max="10263" width="10.85546875" style="9" customWidth="1"/>
    <col min="10264" max="10264" width="12" style="9" customWidth="1"/>
    <col min="10265" max="10265" width="15.140625" style="9" customWidth="1"/>
    <col min="10266" max="10496" width="9.140625" style="9"/>
    <col min="10497" max="10498" width="24.140625" style="9" customWidth="1"/>
    <col min="10499" max="10499" width="8.5703125" style="9" customWidth="1"/>
    <col min="10500" max="10500" width="9.42578125" style="9" customWidth="1"/>
    <col min="10501" max="10501" width="9.140625" style="9" bestFit="1" customWidth="1"/>
    <col min="10502" max="10502" width="8.85546875" style="9" customWidth="1"/>
    <col min="10503" max="10503" width="9.7109375" style="9" customWidth="1"/>
    <col min="10504" max="10504" width="11.5703125" style="9" customWidth="1"/>
    <col min="10505" max="10505" width="10.28515625" style="9" customWidth="1"/>
    <col min="10506" max="10506" width="10" style="9" customWidth="1"/>
    <col min="10507" max="10507" width="9.42578125" style="9" customWidth="1"/>
    <col min="10508" max="10508" width="9.5703125" style="9" customWidth="1"/>
    <col min="10509" max="10509" width="9" style="9" customWidth="1"/>
    <col min="10510" max="10510" width="11.85546875" style="9" customWidth="1"/>
    <col min="10511" max="10512" width="9.85546875" style="9" customWidth="1"/>
    <col min="10513" max="10513" width="11.85546875" style="9" customWidth="1"/>
    <col min="10514" max="10515" width="12.28515625" style="9" customWidth="1"/>
    <col min="10516" max="10516" width="13" style="9" customWidth="1"/>
    <col min="10517" max="10517" width="13.5703125" style="9" customWidth="1"/>
    <col min="10518" max="10519" width="10.85546875" style="9" customWidth="1"/>
    <col min="10520" max="10520" width="12" style="9" customWidth="1"/>
    <col min="10521" max="10521" width="15.140625" style="9" customWidth="1"/>
    <col min="10522" max="10752" width="9.140625" style="9"/>
    <col min="10753" max="10754" width="24.140625" style="9" customWidth="1"/>
    <col min="10755" max="10755" width="8.5703125" style="9" customWidth="1"/>
    <col min="10756" max="10756" width="9.42578125" style="9" customWidth="1"/>
    <col min="10757" max="10757" width="9.140625" style="9" bestFit="1" customWidth="1"/>
    <col min="10758" max="10758" width="8.85546875" style="9" customWidth="1"/>
    <col min="10759" max="10759" width="9.7109375" style="9" customWidth="1"/>
    <col min="10760" max="10760" width="11.5703125" style="9" customWidth="1"/>
    <col min="10761" max="10761" width="10.28515625" style="9" customWidth="1"/>
    <col min="10762" max="10762" width="10" style="9" customWidth="1"/>
    <col min="10763" max="10763" width="9.42578125" style="9" customWidth="1"/>
    <col min="10764" max="10764" width="9.5703125" style="9" customWidth="1"/>
    <col min="10765" max="10765" width="9" style="9" customWidth="1"/>
    <col min="10766" max="10766" width="11.85546875" style="9" customWidth="1"/>
    <col min="10767" max="10768" width="9.85546875" style="9" customWidth="1"/>
    <col min="10769" max="10769" width="11.85546875" style="9" customWidth="1"/>
    <col min="10770" max="10771" width="12.28515625" style="9" customWidth="1"/>
    <col min="10772" max="10772" width="13" style="9" customWidth="1"/>
    <col min="10773" max="10773" width="13.5703125" style="9" customWidth="1"/>
    <col min="10774" max="10775" width="10.85546875" style="9" customWidth="1"/>
    <col min="10776" max="10776" width="12" style="9" customWidth="1"/>
    <col min="10777" max="10777" width="15.140625" style="9" customWidth="1"/>
    <col min="10778" max="11008" width="9.140625" style="9"/>
    <col min="11009" max="11010" width="24.140625" style="9" customWidth="1"/>
    <col min="11011" max="11011" width="8.5703125" style="9" customWidth="1"/>
    <col min="11012" max="11012" width="9.42578125" style="9" customWidth="1"/>
    <col min="11013" max="11013" width="9.140625" style="9" bestFit="1" customWidth="1"/>
    <col min="11014" max="11014" width="8.85546875" style="9" customWidth="1"/>
    <col min="11015" max="11015" width="9.7109375" style="9" customWidth="1"/>
    <col min="11016" max="11016" width="11.5703125" style="9" customWidth="1"/>
    <col min="11017" max="11017" width="10.28515625" style="9" customWidth="1"/>
    <col min="11018" max="11018" width="10" style="9" customWidth="1"/>
    <col min="11019" max="11019" width="9.42578125" style="9" customWidth="1"/>
    <col min="11020" max="11020" width="9.5703125" style="9" customWidth="1"/>
    <col min="11021" max="11021" width="9" style="9" customWidth="1"/>
    <col min="11022" max="11022" width="11.85546875" style="9" customWidth="1"/>
    <col min="11023" max="11024" width="9.85546875" style="9" customWidth="1"/>
    <col min="11025" max="11025" width="11.85546875" style="9" customWidth="1"/>
    <col min="11026" max="11027" width="12.28515625" style="9" customWidth="1"/>
    <col min="11028" max="11028" width="13" style="9" customWidth="1"/>
    <col min="11029" max="11029" width="13.5703125" style="9" customWidth="1"/>
    <col min="11030" max="11031" width="10.85546875" style="9" customWidth="1"/>
    <col min="11032" max="11032" width="12" style="9" customWidth="1"/>
    <col min="11033" max="11033" width="15.140625" style="9" customWidth="1"/>
    <col min="11034" max="11264" width="9.140625" style="9"/>
    <col min="11265" max="11266" width="24.140625" style="9" customWidth="1"/>
    <col min="11267" max="11267" width="8.5703125" style="9" customWidth="1"/>
    <col min="11268" max="11268" width="9.42578125" style="9" customWidth="1"/>
    <col min="11269" max="11269" width="9.140625" style="9" bestFit="1" customWidth="1"/>
    <col min="11270" max="11270" width="8.85546875" style="9" customWidth="1"/>
    <col min="11271" max="11271" width="9.7109375" style="9" customWidth="1"/>
    <col min="11272" max="11272" width="11.5703125" style="9" customWidth="1"/>
    <col min="11273" max="11273" width="10.28515625" style="9" customWidth="1"/>
    <col min="11274" max="11274" width="10" style="9" customWidth="1"/>
    <col min="11275" max="11275" width="9.42578125" style="9" customWidth="1"/>
    <col min="11276" max="11276" width="9.5703125" style="9" customWidth="1"/>
    <col min="11277" max="11277" width="9" style="9" customWidth="1"/>
    <col min="11278" max="11278" width="11.85546875" style="9" customWidth="1"/>
    <col min="11279" max="11280" width="9.85546875" style="9" customWidth="1"/>
    <col min="11281" max="11281" width="11.85546875" style="9" customWidth="1"/>
    <col min="11282" max="11283" width="12.28515625" style="9" customWidth="1"/>
    <col min="11284" max="11284" width="13" style="9" customWidth="1"/>
    <col min="11285" max="11285" width="13.5703125" style="9" customWidth="1"/>
    <col min="11286" max="11287" width="10.85546875" style="9" customWidth="1"/>
    <col min="11288" max="11288" width="12" style="9" customWidth="1"/>
    <col min="11289" max="11289" width="15.140625" style="9" customWidth="1"/>
    <col min="11290" max="11520" width="9.140625" style="9"/>
    <col min="11521" max="11522" width="24.140625" style="9" customWidth="1"/>
    <col min="11523" max="11523" width="8.5703125" style="9" customWidth="1"/>
    <col min="11524" max="11524" width="9.42578125" style="9" customWidth="1"/>
    <col min="11525" max="11525" width="9.140625" style="9" bestFit="1" customWidth="1"/>
    <col min="11526" max="11526" width="8.85546875" style="9" customWidth="1"/>
    <col min="11527" max="11527" width="9.7109375" style="9" customWidth="1"/>
    <col min="11528" max="11528" width="11.5703125" style="9" customWidth="1"/>
    <col min="11529" max="11529" width="10.28515625" style="9" customWidth="1"/>
    <col min="11530" max="11530" width="10" style="9" customWidth="1"/>
    <col min="11531" max="11531" width="9.42578125" style="9" customWidth="1"/>
    <col min="11532" max="11532" width="9.5703125" style="9" customWidth="1"/>
    <col min="11533" max="11533" width="9" style="9" customWidth="1"/>
    <col min="11534" max="11534" width="11.85546875" style="9" customWidth="1"/>
    <col min="11535" max="11536" width="9.85546875" style="9" customWidth="1"/>
    <col min="11537" max="11537" width="11.85546875" style="9" customWidth="1"/>
    <col min="11538" max="11539" width="12.28515625" style="9" customWidth="1"/>
    <col min="11540" max="11540" width="13" style="9" customWidth="1"/>
    <col min="11541" max="11541" width="13.5703125" style="9" customWidth="1"/>
    <col min="11542" max="11543" width="10.85546875" style="9" customWidth="1"/>
    <col min="11544" max="11544" width="12" style="9" customWidth="1"/>
    <col min="11545" max="11545" width="15.140625" style="9" customWidth="1"/>
    <col min="11546" max="11776" width="9.140625" style="9"/>
    <col min="11777" max="11778" width="24.140625" style="9" customWidth="1"/>
    <col min="11779" max="11779" width="8.5703125" style="9" customWidth="1"/>
    <col min="11780" max="11780" width="9.42578125" style="9" customWidth="1"/>
    <col min="11781" max="11781" width="9.140625" style="9" bestFit="1" customWidth="1"/>
    <col min="11782" max="11782" width="8.85546875" style="9" customWidth="1"/>
    <col min="11783" max="11783" width="9.7109375" style="9" customWidth="1"/>
    <col min="11784" max="11784" width="11.5703125" style="9" customWidth="1"/>
    <col min="11785" max="11785" width="10.28515625" style="9" customWidth="1"/>
    <col min="11786" max="11786" width="10" style="9" customWidth="1"/>
    <col min="11787" max="11787" width="9.42578125" style="9" customWidth="1"/>
    <col min="11788" max="11788" width="9.5703125" style="9" customWidth="1"/>
    <col min="11789" max="11789" width="9" style="9" customWidth="1"/>
    <col min="11790" max="11790" width="11.85546875" style="9" customWidth="1"/>
    <col min="11791" max="11792" width="9.85546875" style="9" customWidth="1"/>
    <col min="11793" max="11793" width="11.85546875" style="9" customWidth="1"/>
    <col min="11794" max="11795" width="12.28515625" style="9" customWidth="1"/>
    <col min="11796" max="11796" width="13" style="9" customWidth="1"/>
    <col min="11797" max="11797" width="13.5703125" style="9" customWidth="1"/>
    <col min="11798" max="11799" width="10.85546875" style="9" customWidth="1"/>
    <col min="11800" max="11800" width="12" style="9" customWidth="1"/>
    <col min="11801" max="11801" width="15.140625" style="9" customWidth="1"/>
    <col min="11802" max="12032" width="9.140625" style="9"/>
    <col min="12033" max="12034" width="24.140625" style="9" customWidth="1"/>
    <col min="12035" max="12035" width="8.5703125" style="9" customWidth="1"/>
    <col min="12036" max="12036" width="9.42578125" style="9" customWidth="1"/>
    <col min="12037" max="12037" width="9.140625" style="9" bestFit="1" customWidth="1"/>
    <col min="12038" max="12038" width="8.85546875" style="9" customWidth="1"/>
    <col min="12039" max="12039" width="9.7109375" style="9" customWidth="1"/>
    <col min="12040" max="12040" width="11.5703125" style="9" customWidth="1"/>
    <col min="12041" max="12041" width="10.28515625" style="9" customWidth="1"/>
    <col min="12042" max="12042" width="10" style="9" customWidth="1"/>
    <col min="12043" max="12043" width="9.42578125" style="9" customWidth="1"/>
    <col min="12044" max="12044" width="9.5703125" style="9" customWidth="1"/>
    <col min="12045" max="12045" width="9" style="9" customWidth="1"/>
    <col min="12046" max="12046" width="11.85546875" style="9" customWidth="1"/>
    <col min="12047" max="12048" width="9.85546875" style="9" customWidth="1"/>
    <col min="12049" max="12049" width="11.85546875" style="9" customWidth="1"/>
    <col min="12050" max="12051" width="12.28515625" style="9" customWidth="1"/>
    <col min="12052" max="12052" width="13" style="9" customWidth="1"/>
    <col min="12053" max="12053" width="13.5703125" style="9" customWidth="1"/>
    <col min="12054" max="12055" width="10.85546875" style="9" customWidth="1"/>
    <col min="12056" max="12056" width="12" style="9" customWidth="1"/>
    <col min="12057" max="12057" width="15.140625" style="9" customWidth="1"/>
    <col min="12058" max="12288" width="9.140625" style="9"/>
    <col min="12289" max="12290" width="24.140625" style="9" customWidth="1"/>
    <col min="12291" max="12291" width="8.5703125" style="9" customWidth="1"/>
    <col min="12292" max="12292" width="9.42578125" style="9" customWidth="1"/>
    <col min="12293" max="12293" width="9.140625" style="9" bestFit="1" customWidth="1"/>
    <col min="12294" max="12294" width="8.85546875" style="9" customWidth="1"/>
    <col min="12295" max="12295" width="9.7109375" style="9" customWidth="1"/>
    <col min="12296" max="12296" width="11.5703125" style="9" customWidth="1"/>
    <col min="12297" max="12297" width="10.28515625" style="9" customWidth="1"/>
    <col min="12298" max="12298" width="10" style="9" customWidth="1"/>
    <col min="12299" max="12299" width="9.42578125" style="9" customWidth="1"/>
    <col min="12300" max="12300" width="9.5703125" style="9" customWidth="1"/>
    <col min="12301" max="12301" width="9" style="9" customWidth="1"/>
    <col min="12302" max="12302" width="11.85546875" style="9" customWidth="1"/>
    <col min="12303" max="12304" width="9.85546875" style="9" customWidth="1"/>
    <col min="12305" max="12305" width="11.85546875" style="9" customWidth="1"/>
    <col min="12306" max="12307" width="12.28515625" style="9" customWidth="1"/>
    <col min="12308" max="12308" width="13" style="9" customWidth="1"/>
    <col min="12309" max="12309" width="13.5703125" style="9" customWidth="1"/>
    <col min="12310" max="12311" width="10.85546875" style="9" customWidth="1"/>
    <col min="12312" max="12312" width="12" style="9" customWidth="1"/>
    <col min="12313" max="12313" width="15.140625" style="9" customWidth="1"/>
    <col min="12314" max="12544" width="9.140625" style="9"/>
    <col min="12545" max="12546" width="24.140625" style="9" customWidth="1"/>
    <col min="12547" max="12547" width="8.5703125" style="9" customWidth="1"/>
    <col min="12548" max="12548" width="9.42578125" style="9" customWidth="1"/>
    <col min="12549" max="12549" width="9.140625" style="9" bestFit="1" customWidth="1"/>
    <col min="12550" max="12550" width="8.85546875" style="9" customWidth="1"/>
    <col min="12551" max="12551" width="9.7109375" style="9" customWidth="1"/>
    <col min="12552" max="12552" width="11.5703125" style="9" customWidth="1"/>
    <col min="12553" max="12553" width="10.28515625" style="9" customWidth="1"/>
    <col min="12554" max="12554" width="10" style="9" customWidth="1"/>
    <col min="12555" max="12555" width="9.42578125" style="9" customWidth="1"/>
    <col min="12556" max="12556" width="9.5703125" style="9" customWidth="1"/>
    <col min="12557" max="12557" width="9" style="9" customWidth="1"/>
    <col min="12558" max="12558" width="11.85546875" style="9" customWidth="1"/>
    <col min="12559" max="12560" width="9.85546875" style="9" customWidth="1"/>
    <col min="12561" max="12561" width="11.85546875" style="9" customWidth="1"/>
    <col min="12562" max="12563" width="12.28515625" style="9" customWidth="1"/>
    <col min="12564" max="12564" width="13" style="9" customWidth="1"/>
    <col min="12565" max="12565" width="13.5703125" style="9" customWidth="1"/>
    <col min="12566" max="12567" width="10.85546875" style="9" customWidth="1"/>
    <col min="12568" max="12568" width="12" style="9" customWidth="1"/>
    <col min="12569" max="12569" width="15.140625" style="9" customWidth="1"/>
    <col min="12570" max="12800" width="9.140625" style="9"/>
    <col min="12801" max="12802" width="24.140625" style="9" customWidth="1"/>
    <col min="12803" max="12803" width="8.5703125" style="9" customWidth="1"/>
    <col min="12804" max="12804" width="9.42578125" style="9" customWidth="1"/>
    <col min="12805" max="12805" width="9.140625" style="9" bestFit="1" customWidth="1"/>
    <col min="12806" max="12806" width="8.85546875" style="9" customWidth="1"/>
    <col min="12807" max="12807" width="9.7109375" style="9" customWidth="1"/>
    <col min="12808" max="12808" width="11.5703125" style="9" customWidth="1"/>
    <col min="12809" max="12809" width="10.28515625" style="9" customWidth="1"/>
    <col min="12810" max="12810" width="10" style="9" customWidth="1"/>
    <col min="12811" max="12811" width="9.42578125" style="9" customWidth="1"/>
    <col min="12812" max="12812" width="9.5703125" style="9" customWidth="1"/>
    <col min="12813" max="12813" width="9" style="9" customWidth="1"/>
    <col min="12814" max="12814" width="11.85546875" style="9" customWidth="1"/>
    <col min="12815" max="12816" width="9.85546875" style="9" customWidth="1"/>
    <col min="12817" max="12817" width="11.85546875" style="9" customWidth="1"/>
    <col min="12818" max="12819" width="12.28515625" style="9" customWidth="1"/>
    <col min="12820" max="12820" width="13" style="9" customWidth="1"/>
    <col min="12821" max="12821" width="13.5703125" style="9" customWidth="1"/>
    <col min="12822" max="12823" width="10.85546875" style="9" customWidth="1"/>
    <col min="12824" max="12824" width="12" style="9" customWidth="1"/>
    <col min="12825" max="12825" width="15.140625" style="9" customWidth="1"/>
    <col min="12826" max="13056" width="9.140625" style="9"/>
    <col min="13057" max="13058" width="24.140625" style="9" customWidth="1"/>
    <col min="13059" max="13059" width="8.5703125" style="9" customWidth="1"/>
    <col min="13060" max="13060" width="9.42578125" style="9" customWidth="1"/>
    <col min="13061" max="13061" width="9.140625" style="9" bestFit="1" customWidth="1"/>
    <col min="13062" max="13062" width="8.85546875" style="9" customWidth="1"/>
    <col min="13063" max="13063" width="9.7109375" style="9" customWidth="1"/>
    <col min="13064" max="13064" width="11.5703125" style="9" customWidth="1"/>
    <col min="13065" max="13065" width="10.28515625" style="9" customWidth="1"/>
    <col min="13066" max="13066" width="10" style="9" customWidth="1"/>
    <col min="13067" max="13067" width="9.42578125" style="9" customWidth="1"/>
    <col min="13068" max="13068" width="9.5703125" style="9" customWidth="1"/>
    <col min="13069" max="13069" width="9" style="9" customWidth="1"/>
    <col min="13070" max="13070" width="11.85546875" style="9" customWidth="1"/>
    <col min="13071" max="13072" width="9.85546875" style="9" customWidth="1"/>
    <col min="13073" max="13073" width="11.85546875" style="9" customWidth="1"/>
    <col min="13074" max="13075" width="12.28515625" style="9" customWidth="1"/>
    <col min="13076" max="13076" width="13" style="9" customWidth="1"/>
    <col min="13077" max="13077" width="13.5703125" style="9" customWidth="1"/>
    <col min="13078" max="13079" width="10.85546875" style="9" customWidth="1"/>
    <col min="13080" max="13080" width="12" style="9" customWidth="1"/>
    <col min="13081" max="13081" width="15.140625" style="9" customWidth="1"/>
    <col min="13082" max="13312" width="9.140625" style="9"/>
    <col min="13313" max="13314" width="24.140625" style="9" customWidth="1"/>
    <col min="13315" max="13315" width="8.5703125" style="9" customWidth="1"/>
    <col min="13316" max="13316" width="9.42578125" style="9" customWidth="1"/>
    <col min="13317" max="13317" width="9.140625" style="9" bestFit="1" customWidth="1"/>
    <col min="13318" max="13318" width="8.85546875" style="9" customWidth="1"/>
    <col min="13319" max="13319" width="9.7109375" style="9" customWidth="1"/>
    <col min="13320" max="13320" width="11.5703125" style="9" customWidth="1"/>
    <col min="13321" max="13321" width="10.28515625" style="9" customWidth="1"/>
    <col min="13322" max="13322" width="10" style="9" customWidth="1"/>
    <col min="13323" max="13323" width="9.42578125" style="9" customWidth="1"/>
    <col min="13324" max="13324" width="9.5703125" style="9" customWidth="1"/>
    <col min="13325" max="13325" width="9" style="9" customWidth="1"/>
    <col min="13326" max="13326" width="11.85546875" style="9" customWidth="1"/>
    <col min="13327" max="13328" width="9.85546875" style="9" customWidth="1"/>
    <col min="13329" max="13329" width="11.85546875" style="9" customWidth="1"/>
    <col min="13330" max="13331" width="12.28515625" style="9" customWidth="1"/>
    <col min="13332" max="13332" width="13" style="9" customWidth="1"/>
    <col min="13333" max="13333" width="13.5703125" style="9" customWidth="1"/>
    <col min="13334" max="13335" width="10.85546875" style="9" customWidth="1"/>
    <col min="13336" max="13336" width="12" style="9" customWidth="1"/>
    <col min="13337" max="13337" width="15.140625" style="9" customWidth="1"/>
    <col min="13338" max="13568" width="9.140625" style="9"/>
    <col min="13569" max="13570" width="24.140625" style="9" customWidth="1"/>
    <col min="13571" max="13571" width="8.5703125" style="9" customWidth="1"/>
    <col min="13572" max="13572" width="9.42578125" style="9" customWidth="1"/>
    <col min="13573" max="13573" width="9.140625" style="9" bestFit="1" customWidth="1"/>
    <col min="13574" max="13574" width="8.85546875" style="9" customWidth="1"/>
    <col min="13575" max="13575" width="9.7109375" style="9" customWidth="1"/>
    <col min="13576" max="13576" width="11.5703125" style="9" customWidth="1"/>
    <col min="13577" max="13577" width="10.28515625" style="9" customWidth="1"/>
    <col min="13578" max="13578" width="10" style="9" customWidth="1"/>
    <col min="13579" max="13579" width="9.42578125" style="9" customWidth="1"/>
    <col min="13580" max="13580" width="9.5703125" style="9" customWidth="1"/>
    <col min="13581" max="13581" width="9" style="9" customWidth="1"/>
    <col min="13582" max="13582" width="11.85546875" style="9" customWidth="1"/>
    <col min="13583" max="13584" width="9.85546875" style="9" customWidth="1"/>
    <col min="13585" max="13585" width="11.85546875" style="9" customWidth="1"/>
    <col min="13586" max="13587" width="12.28515625" style="9" customWidth="1"/>
    <col min="13588" max="13588" width="13" style="9" customWidth="1"/>
    <col min="13589" max="13589" width="13.5703125" style="9" customWidth="1"/>
    <col min="13590" max="13591" width="10.85546875" style="9" customWidth="1"/>
    <col min="13592" max="13592" width="12" style="9" customWidth="1"/>
    <col min="13593" max="13593" width="15.140625" style="9" customWidth="1"/>
    <col min="13594" max="13824" width="9.140625" style="9"/>
    <col min="13825" max="13826" width="24.140625" style="9" customWidth="1"/>
    <col min="13827" max="13827" width="8.5703125" style="9" customWidth="1"/>
    <col min="13828" max="13828" width="9.42578125" style="9" customWidth="1"/>
    <col min="13829" max="13829" width="9.140625" style="9" bestFit="1" customWidth="1"/>
    <col min="13830" max="13830" width="8.85546875" style="9" customWidth="1"/>
    <col min="13831" max="13831" width="9.7109375" style="9" customWidth="1"/>
    <col min="13832" max="13832" width="11.5703125" style="9" customWidth="1"/>
    <col min="13833" max="13833" width="10.28515625" style="9" customWidth="1"/>
    <col min="13834" max="13834" width="10" style="9" customWidth="1"/>
    <col min="13835" max="13835" width="9.42578125" style="9" customWidth="1"/>
    <col min="13836" max="13836" width="9.5703125" style="9" customWidth="1"/>
    <col min="13837" max="13837" width="9" style="9" customWidth="1"/>
    <col min="13838" max="13838" width="11.85546875" style="9" customWidth="1"/>
    <col min="13839" max="13840" width="9.85546875" style="9" customWidth="1"/>
    <col min="13841" max="13841" width="11.85546875" style="9" customWidth="1"/>
    <col min="13842" max="13843" width="12.28515625" style="9" customWidth="1"/>
    <col min="13844" max="13844" width="13" style="9" customWidth="1"/>
    <col min="13845" max="13845" width="13.5703125" style="9" customWidth="1"/>
    <col min="13846" max="13847" width="10.85546875" style="9" customWidth="1"/>
    <col min="13848" max="13848" width="12" style="9" customWidth="1"/>
    <col min="13849" max="13849" width="15.140625" style="9" customWidth="1"/>
    <col min="13850" max="14080" width="9.140625" style="9"/>
    <col min="14081" max="14082" width="24.140625" style="9" customWidth="1"/>
    <col min="14083" max="14083" width="8.5703125" style="9" customWidth="1"/>
    <col min="14084" max="14084" width="9.42578125" style="9" customWidth="1"/>
    <col min="14085" max="14085" width="9.140625" style="9" bestFit="1" customWidth="1"/>
    <col min="14086" max="14086" width="8.85546875" style="9" customWidth="1"/>
    <col min="14087" max="14087" width="9.7109375" style="9" customWidth="1"/>
    <col min="14088" max="14088" width="11.5703125" style="9" customWidth="1"/>
    <col min="14089" max="14089" width="10.28515625" style="9" customWidth="1"/>
    <col min="14090" max="14090" width="10" style="9" customWidth="1"/>
    <col min="14091" max="14091" width="9.42578125" style="9" customWidth="1"/>
    <col min="14092" max="14092" width="9.5703125" style="9" customWidth="1"/>
    <col min="14093" max="14093" width="9" style="9" customWidth="1"/>
    <col min="14094" max="14094" width="11.85546875" style="9" customWidth="1"/>
    <col min="14095" max="14096" width="9.85546875" style="9" customWidth="1"/>
    <col min="14097" max="14097" width="11.85546875" style="9" customWidth="1"/>
    <col min="14098" max="14099" width="12.28515625" style="9" customWidth="1"/>
    <col min="14100" max="14100" width="13" style="9" customWidth="1"/>
    <col min="14101" max="14101" width="13.5703125" style="9" customWidth="1"/>
    <col min="14102" max="14103" width="10.85546875" style="9" customWidth="1"/>
    <col min="14104" max="14104" width="12" style="9" customWidth="1"/>
    <col min="14105" max="14105" width="15.140625" style="9" customWidth="1"/>
    <col min="14106" max="14336" width="9.140625" style="9"/>
    <col min="14337" max="14338" width="24.140625" style="9" customWidth="1"/>
    <col min="14339" max="14339" width="8.5703125" style="9" customWidth="1"/>
    <col min="14340" max="14340" width="9.42578125" style="9" customWidth="1"/>
    <col min="14341" max="14341" width="9.140625" style="9" bestFit="1" customWidth="1"/>
    <col min="14342" max="14342" width="8.85546875" style="9" customWidth="1"/>
    <col min="14343" max="14343" width="9.7109375" style="9" customWidth="1"/>
    <col min="14344" max="14344" width="11.5703125" style="9" customWidth="1"/>
    <col min="14345" max="14345" width="10.28515625" style="9" customWidth="1"/>
    <col min="14346" max="14346" width="10" style="9" customWidth="1"/>
    <col min="14347" max="14347" width="9.42578125" style="9" customWidth="1"/>
    <col min="14348" max="14348" width="9.5703125" style="9" customWidth="1"/>
    <col min="14349" max="14349" width="9" style="9" customWidth="1"/>
    <col min="14350" max="14350" width="11.85546875" style="9" customWidth="1"/>
    <col min="14351" max="14352" width="9.85546875" style="9" customWidth="1"/>
    <col min="14353" max="14353" width="11.85546875" style="9" customWidth="1"/>
    <col min="14354" max="14355" width="12.28515625" style="9" customWidth="1"/>
    <col min="14356" max="14356" width="13" style="9" customWidth="1"/>
    <col min="14357" max="14357" width="13.5703125" style="9" customWidth="1"/>
    <col min="14358" max="14359" width="10.85546875" style="9" customWidth="1"/>
    <col min="14360" max="14360" width="12" style="9" customWidth="1"/>
    <col min="14361" max="14361" width="15.140625" style="9" customWidth="1"/>
    <col min="14362" max="14592" width="9.140625" style="9"/>
    <col min="14593" max="14594" width="24.140625" style="9" customWidth="1"/>
    <col min="14595" max="14595" width="8.5703125" style="9" customWidth="1"/>
    <col min="14596" max="14596" width="9.42578125" style="9" customWidth="1"/>
    <col min="14597" max="14597" width="9.140625" style="9" bestFit="1" customWidth="1"/>
    <col min="14598" max="14598" width="8.85546875" style="9" customWidth="1"/>
    <col min="14599" max="14599" width="9.7109375" style="9" customWidth="1"/>
    <col min="14600" max="14600" width="11.5703125" style="9" customWidth="1"/>
    <col min="14601" max="14601" width="10.28515625" style="9" customWidth="1"/>
    <col min="14602" max="14602" width="10" style="9" customWidth="1"/>
    <col min="14603" max="14603" width="9.42578125" style="9" customWidth="1"/>
    <col min="14604" max="14604" width="9.5703125" style="9" customWidth="1"/>
    <col min="14605" max="14605" width="9" style="9" customWidth="1"/>
    <col min="14606" max="14606" width="11.85546875" style="9" customWidth="1"/>
    <col min="14607" max="14608" width="9.85546875" style="9" customWidth="1"/>
    <col min="14609" max="14609" width="11.85546875" style="9" customWidth="1"/>
    <col min="14610" max="14611" width="12.28515625" style="9" customWidth="1"/>
    <col min="14612" max="14612" width="13" style="9" customWidth="1"/>
    <col min="14613" max="14613" width="13.5703125" style="9" customWidth="1"/>
    <col min="14614" max="14615" width="10.85546875" style="9" customWidth="1"/>
    <col min="14616" max="14616" width="12" style="9" customWidth="1"/>
    <col min="14617" max="14617" width="15.140625" style="9" customWidth="1"/>
    <col min="14618" max="14848" width="9.140625" style="9"/>
    <col min="14849" max="14850" width="24.140625" style="9" customWidth="1"/>
    <col min="14851" max="14851" width="8.5703125" style="9" customWidth="1"/>
    <col min="14852" max="14852" width="9.42578125" style="9" customWidth="1"/>
    <col min="14853" max="14853" width="9.140625" style="9" bestFit="1" customWidth="1"/>
    <col min="14854" max="14854" width="8.85546875" style="9" customWidth="1"/>
    <col min="14855" max="14855" width="9.7109375" style="9" customWidth="1"/>
    <col min="14856" max="14856" width="11.5703125" style="9" customWidth="1"/>
    <col min="14857" max="14857" width="10.28515625" style="9" customWidth="1"/>
    <col min="14858" max="14858" width="10" style="9" customWidth="1"/>
    <col min="14859" max="14859" width="9.42578125" style="9" customWidth="1"/>
    <col min="14860" max="14860" width="9.5703125" style="9" customWidth="1"/>
    <col min="14861" max="14861" width="9" style="9" customWidth="1"/>
    <col min="14862" max="14862" width="11.85546875" style="9" customWidth="1"/>
    <col min="14863" max="14864" width="9.85546875" style="9" customWidth="1"/>
    <col min="14865" max="14865" width="11.85546875" style="9" customWidth="1"/>
    <col min="14866" max="14867" width="12.28515625" style="9" customWidth="1"/>
    <col min="14868" max="14868" width="13" style="9" customWidth="1"/>
    <col min="14869" max="14869" width="13.5703125" style="9" customWidth="1"/>
    <col min="14870" max="14871" width="10.85546875" style="9" customWidth="1"/>
    <col min="14872" max="14872" width="12" style="9" customWidth="1"/>
    <col min="14873" max="14873" width="15.140625" style="9" customWidth="1"/>
    <col min="14874" max="15104" width="9.140625" style="9"/>
    <col min="15105" max="15106" width="24.140625" style="9" customWidth="1"/>
    <col min="15107" max="15107" width="8.5703125" style="9" customWidth="1"/>
    <col min="15108" max="15108" width="9.42578125" style="9" customWidth="1"/>
    <col min="15109" max="15109" width="9.140625" style="9" bestFit="1" customWidth="1"/>
    <col min="15110" max="15110" width="8.85546875" style="9" customWidth="1"/>
    <col min="15111" max="15111" width="9.7109375" style="9" customWidth="1"/>
    <col min="15112" max="15112" width="11.5703125" style="9" customWidth="1"/>
    <col min="15113" max="15113" width="10.28515625" style="9" customWidth="1"/>
    <col min="15114" max="15114" width="10" style="9" customWidth="1"/>
    <col min="15115" max="15115" width="9.42578125" style="9" customWidth="1"/>
    <col min="15116" max="15116" width="9.5703125" style="9" customWidth="1"/>
    <col min="15117" max="15117" width="9" style="9" customWidth="1"/>
    <col min="15118" max="15118" width="11.85546875" style="9" customWidth="1"/>
    <col min="15119" max="15120" width="9.85546875" style="9" customWidth="1"/>
    <col min="15121" max="15121" width="11.85546875" style="9" customWidth="1"/>
    <col min="15122" max="15123" width="12.28515625" style="9" customWidth="1"/>
    <col min="15124" max="15124" width="13" style="9" customWidth="1"/>
    <col min="15125" max="15125" width="13.5703125" style="9" customWidth="1"/>
    <col min="15126" max="15127" width="10.85546875" style="9" customWidth="1"/>
    <col min="15128" max="15128" width="12" style="9" customWidth="1"/>
    <col min="15129" max="15129" width="15.140625" style="9" customWidth="1"/>
    <col min="15130" max="15360" width="9.140625" style="9"/>
    <col min="15361" max="15362" width="24.140625" style="9" customWidth="1"/>
    <col min="15363" max="15363" width="8.5703125" style="9" customWidth="1"/>
    <col min="15364" max="15364" width="9.42578125" style="9" customWidth="1"/>
    <col min="15365" max="15365" width="9.140625" style="9" bestFit="1" customWidth="1"/>
    <col min="15366" max="15366" width="8.85546875" style="9" customWidth="1"/>
    <col min="15367" max="15367" width="9.7109375" style="9" customWidth="1"/>
    <col min="15368" max="15368" width="11.5703125" style="9" customWidth="1"/>
    <col min="15369" max="15369" width="10.28515625" style="9" customWidth="1"/>
    <col min="15370" max="15370" width="10" style="9" customWidth="1"/>
    <col min="15371" max="15371" width="9.42578125" style="9" customWidth="1"/>
    <col min="15372" max="15372" width="9.5703125" style="9" customWidth="1"/>
    <col min="15373" max="15373" width="9" style="9" customWidth="1"/>
    <col min="15374" max="15374" width="11.85546875" style="9" customWidth="1"/>
    <col min="15375" max="15376" width="9.85546875" style="9" customWidth="1"/>
    <col min="15377" max="15377" width="11.85546875" style="9" customWidth="1"/>
    <col min="15378" max="15379" width="12.28515625" style="9" customWidth="1"/>
    <col min="15380" max="15380" width="13" style="9" customWidth="1"/>
    <col min="15381" max="15381" width="13.5703125" style="9" customWidth="1"/>
    <col min="15382" max="15383" width="10.85546875" style="9" customWidth="1"/>
    <col min="15384" max="15384" width="12" style="9" customWidth="1"/>
    <col min="15385" max="15385" width="15.140625" style="9" customWidth="1"/>
    <col min="15386" max="15616" width="9.140625" style="9"/>
    <col min="15617" max="15618" width="24.140625" style="9" customWidth="1"/>
    <col min="15619" max="15619" width="8.5703125" style="9" customWidth="1"/>
    <col min="15620" max="15620" width="9.42578125" style="9" customWidth="1"/>
    <col min="15621" max="15621" width="9.140625" style="9" bestFit="1" customWidth="1"/>
    <col min="15622" max="15622" width="8.85546875" style="9" customWidth="1"/>
    <col min="15623" max="15623" width="9.7109375" style="9" customWidth="1"/>
    <col min="15624" max="15624" width="11.5703125" style="9" customWidth="1"/>
    <col min="15625" max="15625" width="10.28515625" style="9" customWidth="1"/>
    <col min="15626" max="15626" width="10" style="9" customWidth="1"/>
    <col min="15627" max="15627" width="9.42578125" style="9" customWidth="1"/>
    <col min="15628" max="15628" width="9.5703125" style="9" customWidth="1"/>
    <col min="15629" max="15629" width="9" style="9" customWidth="1"/>
    <col min="15630" max="15630" width="11.85546875" style="9" customWidth="1"/>
    <col min="15631" max="15632" width="9.85546875" style="9" customWidth="1"/>
    <col min="15633" max="15633" width="11.85546875" style="9" customWidth="1"/>
    <col min="15634" max="15635" width="12.28515625" style="9" customWidth="1"/>
    <col min="15636" max="15636" width="13" style="9" customWidth="1"/>
    <col min="15637" max="15637" width="13.5703125" style="9" customWidth="1"/>
    <col min="15638" max="15639" width="10.85546875" style="9" customWidth="1"/>
    <col min="15640" max="15640" width="12" style="9" customWidth="1"/>
    <col min="15641" max="15641" width="15.140625" style="9" customWidth="1"/>
    <col min="15642" max="15872" width="9.140625" style="9"/>
    <col min="15873" max="15874" width="24.140625" style="9" customWidth="1"/>
    <col min="15875" max="15875" width="8.5703125" style="9" customWidth="1"/>
    <col min="15876" max="15876" width="9.42578125" style="9" customWidth="1"/>
    <col min="15877" max="15877" width="9.140625" style="9" bestFit="1" customWidth="1"/>
    <col min="15878" max="15878" width="8.85546875" style="9" customWidth="1"/>
    <col min="15879" max="15879" width="9.7109375" style="9" customWidth="1"/>
    <col min="15880" max="15880" width="11.5703125" style="9" customWidth="1"/>
    <col min="15881" max="15881" width="10.28515625" style="9" customWidth="1"/>
    <col min="15882" max="15882" width="10" style="9" customWidth="1"/>
    <col min="15883" max="15883" width="9.42578125" style="9" customWidth="1"/>
    <col min="15884" max="15884" width="9.5703125" style="9" customWidth="1"/>
    <col min="15885" max="15885" width="9" style="9" customWidth="1"/>
    <col min="15886" max="15886" width="11.85546875" style="9" customWidth="1"/>
    <col min="15887" max="15888" width="9.85546875" style="9" customWidth="1"/>
    <col min="15889" max="15889" width="11.85546875" style="9" customWidth="1"/>
    <col min="15890" max="15891" width="12.28515625" style="9" customWidth="1"/>
    <col min="15892" max="15892" width="13" style="9" customWidth="1"/>
    <col min="15893" max="15893" width="13.5703125" style="9" customWidth="1"/>
    <col min="15894" max="15895" width="10.85546875" style="9" customWidth="1"/>
    <col min="15896" max="15896" width="12" style="9" customWidth="1"/>
    <col min="15897" max="15897" width="15.140625" style="9" customWidth="1"/>
    <col min="15898" max="16128" width="9.140625" style="9"/>
    <col min="16129" max="16130" width="24.140625" style="9" customWidth="1"/>
    <col min="16131" max="16131" width="8.5703125" style="9" customWidth="1"/>
    <col min="16132" max="16132" width="9.42578125" style="9" customWidth="1"/>
    <col min="16133" max="16133" width="9.140625" style="9" bestFit="1" customWidth="1"/>
    <col min="16134" max="16134" width="8.85546875" style="9" customWidth="1"/>
    <col min="16135" max="16135" width="9.7109375" style="9" customWidth="1"/>
    <col min="16136" max="16136" width="11.5703125" style="9" customWidth="1"/>
    <col min="16137" max="16137" width="10.28515625" style="9" customWidth="1"/>
    <col min="16138" max="16138" width="10" style="9" customWidth="1"/>
    <col min="16139" max="16139" width="9.42578125" style="9" customWidth="1"/>
    <col min="16140" max="16140" width="9.5703125" style="9" customWidth="1"/>
    <col min="16141" max="16141" width="9" style="9" customWidth="1"/>
    <col min="16142" max="16142" width="11.85546875" style="9" customWidth="1"/>
    <col min="16143" max="16144" width="9.85546875" style="9" customWidth="1"/>
    <col min="16145" max="16145" width="11.85546875" style="9" customWidth="1"/>
    <col min="16146" max="16147" width="12.28515625" style="9" customWidth="1"/>
    <col min="16148" max="16148" width="13" style="9" customWidth="1"/>
    <col min="16149" max="16149" width="13.5703125" style="9" customWidth="1"/>
    <col min="16150" max="16151" width="10.85546875" style="9" customWidth="1"/>
    <col min="16152" max="16152" width="12" style="9" customWidth="1"/>
    <col min="16153" max="16153" width="15.140625" style="9" customWidth="1"/>
    <col min="16154" max="16384" width="9.140625" style="9"/>
  </cols>
  <sheetData>
    <row r="1" spans="1:29" ht="19.5" x14ac:dyDescent="0.4">
      <c r="C1" s="132"/>
      <c r="I1" s="132" t="s">
        <v>177</v>
      </c>
    </row>
    <row r="2" spans="1:29" ht="13.5" thickBot="1" x14ac:dyDescent="0.25"/>
    <row r="3" spans="1:29" x14ac:dyDescent="0.2">
      <c r="A3" s="133" t="s">
        <v>178</v>
      </c>
      <c r="B3" s="134"/>
      <c r="C3" s="135" t="s">
        <v>35</v>
      </c>
      <c r="D3" s="136" t="s">
        <v>179</v>
      </c>
      <c r="E3" s="135" t="s">
        <v>180</v>
      </c>
      <c r="F3" s="136" t="s">
        <v>181</v>
      </c>
      <c r="G3" s="135" t="s">
        <v>182</v>
      </c>
      <c r="H3" s="136" t="s">
        <v>183</v>
      </c>
      <c r="I3" s="135" t="s">
        <v>184</v>
      </c>
      <c r="J3" s="136" t="s">
        <v>185</v>
      </c>
      <c r="K3" s="135" t="s">
        <v>186</v>
      </c>
      <c r="L3" s="136" t="s">
        <v>187</v>
      </c>
      <c r="M3" s="135" t="s">
        <v>188</v>
      </c>
      <c r="N3" s="136" t="s">
        <v>189</v>
      </c>
      <c r="O3" s="135" t="s">
        <v>190</v>
      </c>
      <c r="P3" s="136" t="s">
        <v>191</v>
      </c>
      <c r="Q3" s="135" t="s">
        <v>192</v>
      </c>
      <c r="R3" s="136" t="s">
        <v>193</v>
      </c>
      <c r="S3" s="135" t="s">
        <v>194</v>
      </c>
      <c r="T3" s="136" t="s">
        <v>195</v>
      </c>
      <c r="U3" s="135" t="s">
        <v>196</v>
      </c>
      <c r="V3" s="136" t="s">
        <v>197</v>
      </c>
      <c r="W3" s="135" t="s">
        <v>198</v>
      </c>
      <c r="X3" s="136" t="s">
        <v>199</v>
      </c>
      <c r="Y3" s="135" t="s">
        <v>200</v>
      </c>
      <c r="Z3" s="137"/>
      <c r="AA3" s="137"/>
      <c r="AB3" s="137"/>
      <c r="AC3" s="137"/>
    </row>
    <row r="4" spans="1:29" x14ac:dyDescent="0.2">
      <c r="A4" s="138" t="s">
        <v>201</v>
      </c>
      <c r="B4" s="138"/>
      <c r="C4" s="139" t="s">
        <v>202</v>
      </c>
      <c r="D4" s="139" t="s">
        <v>203</v>
      </c>
      <c r="E4" s="139" t="s">
        <v>204</v>
      </c>
      <c r="F4" s="139" t="s">
        <v>205</v>
      </c>
      <c r="G4" s="139" t="s">
        <v>206</v>
      </c>
      <c r="H4" s="139" t="s">
        <v>207</v>
      </c>
      <c r="I4" s="139" t="s">
        <v>208</v>
      </c>
      <c r="J4" s="139" t="s">
        <v>209</v>
      </c>
      <c r="K4" s="139" t="s">
        <v>210</v>
      </c>
      <c r="L4" s="139" t="s">
        <v>211</v>
      </c>
      <c r="M4" s="139" t="s">
        <v>212</v>
      </c>
      <c r="N4" s="139" t="s">
        <v>213</v>
      </c>
      <c r="O4" s="139" t="s">
        <v>214</v>
      </c>
      <c r="P4" s="139" t="s">
        <v>215</v>
      </c>
      <c r="Q4" s="139" t="s">
        <v>216</v>
      </c>
      <c r="R4" s="139" t="s">
        <v>217</v>
      </c>
      <c r="S4" s="139" t="s">
        <v>218</v>
      </c>
      <c r="T4" s="139" t="s">
        <v>219</v>
      </c>
      <c r="U4" s="139" t="s">
        <v>220</v>
      </c>
      <c r="V4" s="139" t="s">
        <v>221</v>
      </c>
      <c r="W4" s="139" t="s">
        <v>222</v>
      </c>
      <c r="X4" s="139" t="s">
        <v>223</v>
      </c>
      <c r="Y4" s="139" t="s">
        <v>224</v>
      </c>
    </row>
    <row r="5" spans="1:29" ht="13.5" thickBot="1" x14ac:dyDescent="0.25">
      <c r="A5" s="140" t="s">
        <v>225</v>
      </c>
      <c r="B5" s="140"/>
      <c r="C5" s="141" t="s">
        <v>208</v>
      </c>
      <c r="D5" s="141" t="s">
        <v>209</v>
      </c>
      <c r="E5" s="141" t="s">
        <v>210</v>
      </c>
      <c r="F5" s="141" t="s">
        <v>211</v>
      </c>
      <c r="G5" s="141" t="s">
        <v>212</v>
      </c>
      <c r="H5" s="141" t="s">
        <v>213</v>
      </c>
      <c r="I5" s="141" t="s">
        <v>214</v>
      </c>
      <c r="J5" s="141" t="s">
        <v>215</v>
      </c>
      <c r="K5" s="141" t="s">
        <v>216</v>
      </c>
      <c r="L5" s="141" t="s">
        <v>217</v>
      </c>
      <c r="M5" s="141" t="s">
        <v>218</v>
      </c>
      <c r="N5" s="141" t="s">
        <v>219</v>
      </c>
      <c r="O5" s="141" t="s">
        <v>220</v>
      </c>
      <c r="P5" s="141" t="s">
        <v>221</v>
      </c>
      <c r="Q5" s="141" t="s">
        <v>222</v>
      </c>
      <c r="R5" s="141" t="s">
        <v>223</v>
      </c>
      <c r="S5" s="141" t="s">
        <v>224</v>
      </c>
      <c r="T5" s="141" t="s">
        <v>226</v>
      </c>
      <c r="U5" s="141" t="s">
        <v>227</v>
      </c>
      <c r="V5" s="141" t="s">
        <v>228</v>
      </c>
      <c r="W5" s="141" t="s">
        <v>229</v>
      </c>
      <c r="X5" s="141" t="s">
        <v>230</v>
      </c>
      <c r="Y5" s="141" t="s">
        <v>231</v>
      </c>
    </row>
    <row r="6" spans="1:29" x14ac:dyDescent="0.2">
      <c r="A6" s="142" t="s">
        <v>102</v>
      </c>
      <c r="B6" s="143" t="s">
        <v>232</v>
      </c>
      <c r="C6" s="144">
        <v>87000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7"/>
    </row>
    <row r="7" spans="1:29" x14ac:dyDescent="0.2">
      <c r="A7" s="148" t="s">
        <v>77</v>
      </c>
      <c r="B7" s="149" t="s">
        <v>233</v>
      </c>
      <c r="C7" s="191"/>
      <c r="D7" s="150">
        <f t="shared" ref="D7:G7" si="0">35000*12</f>
        <v>420000</v>
      </c>
      <c r="E7" s="150">
        <f t="shared" si="0"/>
        <v>420000</v>
      </c>
      <c r="F7" s="150">
        <f t="shared" si="0"/>
        <v>420000</v>
      </c>
      <c r="G7" s="150">
        <f t="shared" si="0"/>
        <v>420000</v>
      </c>
      <c r="H7" s="151">
        <f>77000*12</f>
        <v>924000</v>
      </c>
      <c r="I7" s="152">
        <f t="shared" ref="I7:N7" si="1">77000*12</f>
        <v>924000</v>
      </c>
      <c r="J7" s="152">
        <f t="shared" si="1"/>
        <v>924000</v>
      </c>
      <c r="K7" s="152">
        <f t="shared" si="1"/>
        <v>924000</v>
      </c>
      <c r="L7" s="152">
        <f t="shared" si="1"/>
        <v>924000</v>
      </c>
      <c r="M7" s="152">
        <f t="shared" si="1"/>
        <v>924000</v>
      </c>
      <c r="N7" s="153">
        <f t="shared" si="1"/>
        <v>924000</v>
      </c>
      <c r="O7" s="154"/>
      <c r="P7" s="155"/>
      <c r="Q7" s="155"/>
      <c r="R7" s="155"/>
      <c r="S7" s="156"/>
      <c r="T7" s="155"/>
      <c r="U7" s="155"/>
      <c r="V7" s="155"/>
      <c r="W7" s="155"/>
      <c r="X7" s="156"/>
      <c r="Y7" s="157"/>
    </row>
    <row r="8" spans="1:29" x14ac:dyDescent="0.2">
      <c r="A8" s="148" t="s">
        <v>234</v>
      </c>
      <c r="B8" s="138" t="s">
        <v>235</v>
      </c>
      <c r="C8" s="158">
        <f>26000*6</f>
        <v>156000</v>
      </c>
      <c r="D8" s="158">
        <f t="shared" ref="D8:I8" si="2">26000*12</f>
        <v>312000</v>
      </c>
      <c r="E8" s="158">
        <f t="shared" si="2"/>
        <v>312000</v>
      </c>
      <c r="F8" s="158">
        <f t="shared" si="2"/>
        <v>312000</v>
      </c>
      <c r="G8" s="158">
        <f t="shared" si="2"/>
        <v>312000</v>
      </c>
      <c r="H8" s="158">
        <f t="shared" si="2"/>
        <v>312000</v>
      </c>
      <c r="I8" s="158">
        <f t="shared" si="2"/>
        <v>312000</v>
      </c>
      <c r="J8" s="159"/>
      <c r="K8" s="159"/>
      <c r="L8" s="159"/>
      <c r="M8" s="159"/>
      <c r="N8" s="159"/>
      <c r="O8" s="155"/>
      <c r="P8" s="155"/>
      <c r="Q8" s="155"/>
      <c r="R8" s="155"/>
      <c r="S8" s="156"/>
      <c r="T8" s="156"/>
      <c r="U8" s="156"/>
      <c r="V8" s="156"/>
      <c r="W8" s="156"/>
      <c r="X8" s="156"/>
      <c r="Y8" s="157"/>
    </row>
    <row r="9" spans="1:29" x14ac:dyDescent="0.2">
      <c r="A9" s="148" t="s">
        <v>236</v>
      </c>
      <c r="B9" s="138" t="s">
        <v>237</v>
      </c>
      <c r="D9" s="160">
        <v>50000</v>
      </c>
      <c r="E9" s="160">
        <v>50000</v>
      </c>
      <c r="F9" s="160">
        <v>50000</v>
      </c>
      <c r="G9" s="160">
        <v>50000</v>
      </c>
      <c r="H9" s="160">
        <v>50000</v>
      </c>
      <c r="I9" s="160">
        <v>50000</v>
      </c>
      <c r="J9" s="160">
        <v>50000</v>
      </c>
      <c r="K9" s="160">
        <v>50000</v>
      </c>
      <c r="L9" s="160">
        <v>50000</v>
      </c>
      <c r="M9" s="160">
        <v>50000</v>
      </c>
      <c r="N9" s="160">
        <v>50000</v>
      </c>
      <c r="O9" s="160">
        <v>50000</v>
      </c>
      <c r="P9" s="160">
        <v>50000</v>
      </c>
      <c r="Q9" s="160">
        <v>50000</v>
      </c>
      <c r="R9" s="160">
        <v>50000</v>
      </c>
      <c r="S9" s="160">
        <v>50000</v>
      </c>
      <c r="T9" s="160">
        <v>50000</v>
      </c>
      <c r="U9" s="160">
        <v>50000</v>
      </c>
      <c r="V9" s="160">
        <v>50000</v>
      </c>
      <c r="W9" s="160">
        <v>50000</v>
      </c>
      <c r="X9" s="160">
        <v>50000</v>
      </c>
      <c r="Y9" s="160">
        <v>50000</v>
      </c>
    </row>
    <row r="10" spans="1:29" x14ac:dyDescent="0.2">
      <c r="A10" s="148" t="s">
        <v>238</v>
      </c>
      <c r="B10" s="138"/>
      <c r="C10" s="156"/>
      <c r="D10" s="156"/>
      <c r="E10" s="161">
        <f>35000*12</f>
        <v>420000</v>
      </c>
      <c r="F10" s="161">
        <f t="shared" ref="F10:Y12" si="3">35000*12</f>
        <v>420000</v>
      </c>
      <c r="G10" s="161">
        <f t="shared" si="3"/>
        <v>420000</v>
      </c>
      <c r="H10" s="161">
        <f t="shared" si="3"/>
        <v>420000</v>
      </c>
      <c r="I10" s="161">
        <f t="shared" si="3"/>
        <v>420000</v>
      </c>
      <c r="J10" s="161">
        <f t="shared" si="3"/>
        <v>420000</v>
      </c>
      <c r="K10" s="161">
        <f t="shared" si="3"/>
        <v>420000</v>
      </c>
      <c r="L10" s="161">
        <f t="shared" si="3"/>
        <v>420000</v>
      </c>
      <c r="M10" s="161">
        <f t="shared" si="3"/>
        <v>420000</v>
      </c>
      <c r="N10" s="161">
        <f t="shared" si="3"/>
        <v>420000</v>
      </c>
      <c r="O10" s="161">
        <f t="shared" si="3"/>
        <v>420000</v>
      </c>
      <c r="P10" s="161">
        <f t="shared" si="3"/>
        <v>420000</v>
      </c>
      <c r="Q10" s="161">
        <f t="shared" si="3"/>
        <v>420000</v>
      </c>
      <c r="R10" s="161">
        <f t="shared" si="3"/>
        <v>420000</v>
      </c>
      <c r="S10" s="161">
        <f t="shared" si="3"/>
        <v>420000</v>
      </c>
      <c r="T10" s="161">
        <f t="shared" si="3"/>
        <v>420000</v>
      </c>
      <c r="U10" s="161">
        <f t="shared" si="3"/>
        <v>420000</v>
      </c>
      <c r="V10" s="161">
        <f t="shared" si="3"/>
        <v>420000</v>
      </c>
      <c r="W10" s="161">
        <f t="shared" si="3"/>
        <v>420000</v>
      </c>
      <c r="X10" s="161">
        <f t="shared" si="3"/>
        <v>420000</v>
      </c>
      <c r="Y10" s="161">
        <f t="shared" si="3"/>
        <v>420000</v>
      </c>
    </row>
    <row r="11" spans="1:29" x14ac:dyDescent="0.2">
      <c r="A11" s="148" t="s">
        <v>239</v>
      </c>
      <c r="B11" s="138" t="s">
        <v>240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62">
        <v>400000</v>
      </c>
      <c r="P11" s="162">
        <v>400000</v>
      </c>
      <c r="Q11" s="162">
        <v>400000</v>
      </c>
      <c r="R11" s="162">
        <v>400000</v>
      </c>
      <c r="S11" s="162">
        <v>400000</v>
      </c>
      <c r="T11" s="162">
        <v>400000</v>
      </c>
      <c r="U11" s="162">
        <v>400000</v>
      </c>
      <c r="V11" s="162">
        <v>400000</v>
      </c>
      <c r="W11" s="162">
        <v>400000</v>
      </c>
      <c r="X11" s="155"/>
      <c r="Y11" s="157"/>
    </row>
    <row r="12" spans="1:29" x14ac:dyDescent="0.2">
      <c r="A12" s="148" t="s">
        <v>241</v>
      </c>
      <c r="B12" s="138"/>
      <c r="C12" s="156"/>
      <c r="D12" s="155"/>
      <c r="E12" s="155"/>
      <c r="F12" s="155"/>
      <c r="G12" s="161">
        <f t="shared" si="3"/>
        <v>420000</v>
      </c>
      <c r="H12" s="161">
        <f t="shared" si="3"/>
        <v>420000</v>
      </c>
      <c r="I12" s="161">
        <f t="shared" si="3"/>
        <v>420000</v>
      </c>
      <c r="J12" s="161">
        <f t="shared" si="3"/>
        <v>420000</v>
      </c>
      <c r="K12" s="161">
        <f t="shared" si="3"/>
        <v>420000</v>
      </c>
      <c r="L12" s="161">
        <f t="shared" si="3"/>
        <v>420000</v>
      </c>
      <c r="M12" s="161">
        <f t="shared" si="3"/>
        <v>420000</v>
      </c>
      <c r="N12" s="161">
        <f t="shared" si="3"/>
        <v>420000</v>
      </c>
      <c r="O12" s="161">
        <f t="shared" si="3"/>
        <v>420000</v>
      </c>
      <c r="P12" s="161">
        <f t="shared" si="3"/>
        <v>420000</v>
      </c>
      <c r="Q12" s="161">
        <f t="shared" si="3"/>
        <v>420000</v>
      </c>
      <c r="R12" s="161">
        <f t="shared" si="3"/>
        <v>420000</v>
      </c>
      <c r="S12" s="161">
        <f t="shared" si="3"/>
        <v>420000</v>
      </c>
      <c r="T12" s="161">
        <f t="shared" si="3"/>
        <v>420000</v>
      </c>
      <c r="U12" s="161">
        <f t="shared" si="3"/>
        <v>420000</v>
      </c>
      <c r="V12" s="161">
        <f t="shared" si="3"/>
        <v>420000</v>
      </c>
      <c r="W12" s="161">
        <f t="shared" si="3"/>
        <v>420000</v>
      </c>
      <c r="X12" s="161">
        <f t="shared" si="3"/>
        <v>420000</v>
      </c>
      <c r="Y12" s="161">
        <f t="shared" si="3"/>
        <v>420000</v>
      </c>
      <c r="Z12" s="161">
        <f t="shared" ref="Z12" si="4">35000*12</f>
        <v>420000</v>
      </c>
    </row>
    <row r="13" spans="1:29" x14ac:dyDescent="0.2">
      <c r="A13" s="148" t="s">
        <v>242</v>
      </c>
      <c r="B13" s="138" t="s">
        <v>240</v>
      </c>
      <c r="C13" s="156"/>
      <c r="D13" s="163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62">
        <v>400000</v>
      </c>
      <c r="R13" s="162">
        <v>400000</v>
      </c>
      <c r="S13" s="162">
        <v>400000</v>
      </c>
      <c r="T13" s="162">
        <v>400000</v>
      </c>
      <c r="U13" s="162">
        <v>400000</v>
      </c>
      <c r="V13" s="162">
        <v>400000</v>
      </c>
      <c r="W13" s="162">
        <v>400000</v>
      </c>
      <c r="X13" s="162">
        <v>400000</v>
      </c>
      <c r="Y13" s="162">
        <v>400000</v>
      </c>
    </row>
    <row r="14" spans="1:29" x14ac:dyDescent="0.2">
      <c r="A14" s="148" t="s">
        <v>243</v>
      </c>
      <c r="B14" s="138" t="s">
        <v>244</v>
      </c>
      <c r="C14" s="156"/>
      <c r="D14" s="156"/>
      <c r="E14" s="156"/>
      <c r="F14" s="155"/>
      <c r="H14" s="164">
        <v>500000</v>
      </c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7"/>
    </row>
    <row r="15" spans="1:29" x14ac:dyDescent="0.2">
      <c r="A15" s="148" t="s">
        <v>245</v>
      </c>
      <c r="B15" s="138" t="s">
        <v>246</v>
      </c>
      <c r="C15" s="156"/>
      <c r="D15" s="156"/>
      <c r="E15" s="156"/>
      <c r="F15" s="156"/>
      <c r="G15" s="156"/>
      <c r="H15" s="165">
        <v>50000</v>
      </c>
      <c r="I15" s="165">
        <v>50000</v>
      </c>
      <c r="J15" s="165">
        <v>50000</v>
      </c>
      <c r="K15" s="165">
        <v>50000</v>
      </c>
      <c r="L15" s="165">
        <v>50000</v>
      </c>
      <c r="M15" s="165">
        <v>50000</v>
      </c>
      <c r="N15" s="165">
        <v>50000</v>
      </c>
      <c r="O15" s="165">
        <v>50000</v>
      </c>
      <c r="P15" s="165">
        <v>50000</v>
      </c>
      <c r="Q15" s="165">
        <v>50000</v>
      </c>
      <c r="R15" s="165">
        <v>50000</v>
      </c>
      <c r="S15" s="165">
        <v>50000</v>
      </c>
      <c r="T15" s="165">
        <v>50000</v>
      </c>
      <c r="U15" s="165">
        <v>50000</v>
      </c>
      <c r="V15" s="165">
        <v>50000</v>
      </c>
      <c r="W15" s="165">
        <v>50000</v>
      </c>
      <c r="X15" s="165">
        <v>50000</v>
      </c>
      <c r="Y15" s="165">
        <v>50000</v>
      </c>
      <c r="Z15" s="166"/>
    </row>
    <row r="16" spans="1:29" ht="13.5" thickBot="1" x14ac:dyDescent="0.25">
      <c r="A16" s="167" t="s">
        <v>247</v>
      </c>
      <c r="B16" s="168" t="s">
        <v>233</v>
      </c>
      <c r="C16" s="156"/>
      <c r="D16" s="169"/>
      <c r="E16" s="169"/>
      <c r="F16" s="169"/>
      <c r="G16" s="169"/>
      <c r="H16" s="169"/>
      <c r="I16" s="169"/>
      <c r="J16" s="169"/>
      <c r="K16" s="170">
        <v>2500000</v>
      </c>
      <c r="L16" s="170">
        <v>2500000</v>
      </c>
      <c r="M16" s="170">
        <v>2500000</v>
      </c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1"/>
    </row>
    <row r="17" spans="1:25" x14ac:dyDescent="0.2">
      <c r="A17" s="172" t="s">
        <v>248</v>
      </c>
      <c r="B17" s="173"/>
      <c r="C17" s="174">
        <f t="shared" ref="C17:Y17" si="5">SUM(C6:C16)</f>
        <v>243000</v>
      </c>
      <c r="D17" s="174">
        <f t="shared" si="5"/>
        <v>782000</v>
      </c>
      <c r="E17" s="174">
        <f t="shared" si="5"/>
        <v>1202000</v>
      </c>
      <c r="F17" s="174">
        <f t="shared" si="5"/>
        <v>1202000</v>
      </c>
      <c r="G17" s="174">
        <f t="shared" si="5"/>
        <v>1622000</v>
      </c>
      <c r="H17" s="174">
        <f t="shared" si="5"/>
        <v>2676000</v>
      </c>
      <c r="I17" s="174">
        <f t="shared" si="5"/>
        <v>2176000</v>
      </c>
      <c r="J17" s="174">
        <f t="shared" si="5"/>
        <v>1864000</v>
      </c>
      <c r="K17" s="174">
        <f t="shared" si="5"/>
        <v>4364000</v>
      </c>
      <c r="L17" s="174">
        <f t="shared" si="5"/>
        <v>4364000</v>
      </c>
      <c r="M17" s="174">
        <f t="shared" si="5"/>
        <v>4364000</v>
      </c>
      <c r="N17" s="174">
        <f t="shared" si="5"/>
        <v>1864000</v>
      </c>
      <c r="O17" s="174">
        <f t="shared" si="5"/>
        <v>1340000</v>
      </c>
      <c r="P17" s="174">
        <f t="shared" si="5"/>
        <v>1340000</v>
      </c>
      <c r="Q17" s="174">
        <f t="shared" si="5"/>
        <v>1740000</v>
      </c>
      <c r="R17" s="174">
        <f t="shared" si="5"/>
        <v>1740000</v>
      </c>
      <c r="S17" s="174">
        <f t="shared" si="5"/>
        <v>1740000</v>
      </c>
      <c r="T17" s="174">
        <f t="shared" si="5"/>
        <v>1740000</v>
      </c>
      <c r="U17" s="174">
        <f t="shared" si="5"/>
        <v>1740000</v>
      </c>
      <c r="V17" s="174">
        <f t="shared" si="5"/>
        <v>1740000</v>
      </c>
      <c r="W17" s="174">
        <f t="shared" si="5"/>
        <v>1740000</v>
      </c>
      <c r="X17" s="174">
        <f t="shared" si="5"/>
        <v>1340000</v>
      </c>
      <c r="Y17" s="174">
        <f t="shared" si="5"/>
        <v>1340000</v>
      </c>
    </row>
    <row r="18" spans="1:25" x14ac:dyDescent="0.2">
      <c r="A18" s="175" t="s">
        <v>249</v>
      </c>
      <c r="B18" s="176"/>
      <c r="C18" s="177">
        <f>C17/6</f>
        <v>40500</v>
      </c>
      <c r="D18" s="177">
        <f t="shared" ref="D18:Y18" si="6">D17/12</f>
        <v>65166.666666666664</v>
      </c>
      <c r="E18" s="177">
        <f t="shared" si="6"/>
        <v>100166.66666666667</v>
      </c>
      <c r="F18" s="177">
        <f t="shared" si="6"/>
        <v>100166.66666666667</v>
      </c>
      <c r="G18" s="177">
        <f t="shared" si="6"/>
        <v>135166.66666666666</v>
      </c>
      <c r="H18" s="177">
        <f t="shared" si="6"/>
        <v>223000</v>
      </c>
      <c r="I18" s="177">
        <f t="shared" si="6"/>
        <v>181333.33333333334</v>
      </c>
      <c r="J18" s="177">
        <f t="shared" si="6"/>
        <v>155333.33333333334</v>
      </c>
      <c r="K18" s="177">
        <f t="shared" si="6"/>
        <v>363666.66666666669</v>
      </c>
      <c r="L18" s="177">
        <f t="shared" si="6"/>
        <v>363666.66666666669</v>
      </c>
      <c r="M18" s="177">
        <f t="shared" si="6"/>
        <v>363666.66666666669</v>
      </c>
      <c r="N18" s="177">
        <f t="shared" si="6"/>
        <v>155333.33333333334</v>
      </c>
      <c r="O18" s="177">
        <f t="shared" si="6"/>
        <v>111666.66666666667</v>
      </c>
      <c r="P18" s="177">
        <f t="shared" si="6"/>
        <v>111666.66666666667</v>
      </c>
      <c r="Q18" s="177">
        <f t="shared" si="6"/>
        <v>145000</v>
      </c>
      <c r="R18" s="177">
        <f t="shared" si="6"/>
        <v>145000</v>
      </c>
      <c r="S18" s="177">
        <f t="shared" si="6"/>
        <v>145000</v>
      </c>
      <c r="T18" s="177">
        <f t="shared" si="6"/>
        <v>145000</v>
      </c>
      <c r="U18" s="177">
        <f t="shared" si="6"/>
        <v>145000</v>
      </c>
      <c r="V18" s="177">
        <f t="shared" si="6"/>
        <v>145000</v>
      </c>
      <c r="W18" s="177">
        <f t="shared" si="6"/>
        <v>145000</v>
      </c>
      <c r="X18" s="177">
        <f t="shared" si="6"/>
        <v>111666.66666666667</v>
      </c>
      <c r="Y18" s="177">
        <f t="shared" si="6"/>
        <v>111666.66666666667</v>
      </c>
    </row>
    <row r="19" spans="1:25" x14ac:dyDescent="0.2">
      <c r="A19" s="175" t="s">
        <v>250</v>
      </c>
      <c r="B19" s="176"/>
      <c r="C19" s="177">
        <v>145000</v>
      </c>
      <c r="D19" s="177">
        <v>200000</v>
      </c>
      <c r="E19" s="177">
        <v>220000</v>
      </c>
      <c r="F19" s="177">
        <v>220000</v>
      </c>
      <c r="G19" s="177">
        <v>250000</v>
      </c>
      <c r="H19" s="177">
        <v>400000</v>
      </c>
      <c r="I19" s="177">
        <v>350000</v>
      </c>
      <c r="J19" s="177">
        <v>350000</v>
      </c>
      <c r="K19" s="177">
        <v>500000</v>
      </c>
      <c r="L19" s="177">
        <v>500000</v>
      </c>
      <c r="M19" s="177">
        <v>500000</v>
      </c>
      <c r="N19" s="177">
        <v>500000</v>
      </c>
      <c r="O19" s="177">
        <v>500000</v>
      </c>
      <c r="P19" s="177">
        <v>500000</v>
      </c>
      <c r="Q19" s="177">
        <v>500000</v>
      </c>
      <c r="R19" s="177">
        <v>500000</v>
      </c>
      <c r="S19" s="177">
        <v>500000</v>
      </c>
      <c r="T19" s="177">
        <v>500000</v>
      </c>
      <c r="U19" s="177">
        <v>500000</v>
      </c>
      <c r="V19" s="177">
        <v>500000</v>
      </c>
      <c r="W19" s="177">
        <v>500000</v>
      </c>
      <c r="X19" s="177">
        <v>500000</v>
      </c>
      <c r="Y19" s="177">
        <v>500000</v>
      </c>
    </row>
    <row r="20" spans="1:25" ht="13.5" thickBot="1" x14ac:dyDescent="0.25">
      <c r="A20" s="178" t="s">
        <v>251</v>
      </c>
      <c r="B20" s="179"/>
      <c r="C20" s="180">
        <f>C19-C18</f>
        <v>104500</v>
      </c>
      <c r="D20" s="180">
        <f t="shared" ref="D20:Y20" si="7">D19-D18</f>
        <v>134833.33333333334</v>
      </c>
      <c r="E20" s="180">
        <f t="shared" si="7"/>
        <v>119833.33333333333</v>
      </c>
      <c r="F20" s="180">
        <f t="shared" si="7"/>
        <v>119833.33333333333</v>
      </c>
      <c r="G20" s="180">
        <f t="shared" si="7"/>
        <v>114833.33333333334</v>
      </c>
      <c r="H20" s="180">
        <f t="shared" si="7"/>
        <v>177000</v>
      </c>
      <c r="I20" s="180">
        <f t="shared" si="7"/>
        <v>168666.66666666666</v>
      </c>
      <c r="J20" s="180">
        <f t="shared" si="7"/>
        <v>194666.66666666666</v>
      </c>
      <c r="K20" s="180">
        <f t="shared" si="7"/>
        <v>136333.33333333331</v>
      </c>
      <c r="L20" s="180">
        <f t="shared" si="7"/>
        <v>136333.33333333331</v>
      </c>
      <c r="M20" s="180">
        <f t="shared" si="7"/>
        <v>136333.33333333331</v>
      </c>
      <c r="N20" s="180">
        <f t="shared" si="7"/>
        <v>344666.66666666663</v>
      </c>
      <c r="O20" s="180">
        <f t="shared" si="7"/>
        <v>388333.33333333331</v>
      </c>
      <c r="P20" s="180">
        <f t="shared" si="7"/>
        <v>388333.33333333331</v>
      </c>
      <c r="Q20" s="180">
        <f t="shared" si="7"/>
        <v>355000</v>
      </c>
      <c r="R20" s="180">
        <f t="shared" si="7"/>
        <v>355000</v>
      </c>
      <c r="S20" s="180">
        <f t="shared" si="7"/>
        <v>355000</v>
      </c>
      <c r="T20" s="180">
        <f t="shared" si="7"/>
        <v>355000</v>
      </c>
      <c r="U20" s="180">
        <f t="shared" si="7"/>
        <v>355000</v>
      </c>
      <c r="V20" s="180">
        <f t="shared" si="7"/>
        <v>355000</v>
      </c>
      <c r="W20" s="180">
        <f t="shared" si="7"/>
        <v>355000</v>
      </c>
      <c r="X20" s="180">
        <f t="shared" si="7"/>
        <v>388333.33333333331</v>
      </c>
      <c r="Y20" s="181">
        <f t="shared" si="7"/>
        <v>388333.33333333331</v>
      </c>
    </row>
    <row r="21" spans="1:25" x14ac:dyDescent="0.2">
      <c r="A21" s="9" t="s">
        <v>309</v>
      </c>
      <c r="C21" s="190">
        <f>C20-32000</f>
        <v>72500</v>
      </c>
    </row>
    <row r="22" spans="1:25" ht="19.5" x14ac:dyDescent="0.4">
      <c r="A22" s="9" t="s">
        <v>310</v>
      </c>
      <c r="C22" s="190">
        <f>C19-14500</f>
        <v>130500</v>
      </c>
      <c r="I22" s="132" t="s">
        <v>252</v>
      </c>
    </row>
    <row r="23" spans="1:25" ht="13.5" thickBot="1" x14ac:dyDescent="0.25"/>
    <row r="24" spans="1:25" ht="25.5" customHeight="1" thickBot="1" x14ac:dyDescent="0.3">
      <c r="A24" s="182"/>
      <c r="B24" s="182"/>
      <c r="C24" s="183" t="s">
        <v>253</v>
      </c>
      <c r="D24" s="192" t="s">
        <v>254</v>
      </c>
      <c r="E24" s="192"/>
      <c r="F24" s="192"/>
      <c r="G24" s="192"/>
      <c r="H24" s="192"/>
      <c r="I24" s="193" t="s">
        <v>255</v>
      </c>
      <c r="J24" s="193"/>
      <c r="K24" s="193"/>
      <c r="L24" s="193"/>
      <c r="M24" s="193"/>
      <c r="N24" s="193"/>
      <c r="O24" s="193" t="s">
        <v>256</v>
      </c>
      <c r="P24" s="193"/>
      <c r="Q24" s="193"/>
      <c r="R24" s="193"/>
      <c r="S24" s="193"/>
      <c r="T24" s="193" t="s">
        <v>257</v>
      </c>
      <c r="U24" s="193"/>
      <c r="V24" s="193"/>
      <c r="W24" s="193"/>
      <c r="X24" s="193"/>
      <c r="Y24" s="194"/>
    </row>
    <row r="25" spans="1:25" ht="20.100000000000001" customHeight="1" x14ac:dyDescent="0.2">
      <c r="C25" s="184">
        <v>1</v>
      </c>
      <c r="D25" s="195" t="s">
        <v>102</v>
      </c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6" t="s">
        <v>258</v>
      </c>
      <c r="P25" s="196"/>
      <c r="Q25" s="196"/>
      <c r="R25" s="196"/>
      <c r="S25" s="196"/>
      <c r="T25" s="197" t="s">
        <v>259</v>
      </c>
      <c r="U25" s="197"/>
      <c r="V25" s="197"/>
      <c r="W25" s="197"/>
      <c r="X25" s="197"/>
      <c r="Y25" s="197"/>
    </row>
    <row r="26" spans="1:25" ht="20.100000000000001" customHeight="1" x14ac:dyDescent="0.2">
      <c r="C26" s="185">
        <v>2</v>
      </c>
      <c r="D26" s="199" t="s">
        <v>260</v>
      </c>
      <c r="E26" s="199"/>
      <c r="F26" s="199"/>
      <c r="G26" s="199"/>
      <c r="H26" s="199"/>
      <c r="I26" s="199" t="s">
        <v>261</v>
      </c>
      <c r="J26" s="199"/>
      <c r="K26" s="199"/>
      <c r="L26" s="199"/>
      <c r="M26" s="199"/>
      <c r="N26" s="199"/>
      <c r="O26" s="198" t="s">
        <v>262</v>
      </c>
      <c r="P26" s="198"/>
      <c r="Q26" s="198"/>
      <c r="R26" s="198"/>
      <c r="S26" s="198"/>
      <c r="T26" s="198" t="s">
        <v>263</v>
      </c>
      <c r="U26" s="198"/>
      <c r="V26" s="198"/>
      <c r="W26" s="198"/>
      <c r="X26" s="198"/>
      <c r="Y26" s="198"/>
    </row>
    <row r="27" spans="1:25" ht="20.100000000000001" customHeight="1" x14ac:dyDescent="0.2">
      <c r="C27" s="185">
        <v>3</v>
      </c>
      <c r="D27" s="199" t="s">
        <v>264</v>
      </c>
      <c r="E27" s="199"/>
      <c r="F27" s="199"/>
      <c r="G27" s="199"/>
      <c r="H27" s="199"/>
      <c r="I27" s="199" t="s">
        <v>265</v>
      </c>
      <c r="J27" s="199"/>
      <c r="K27" s="199"/>
      <c r="L27" s="199"/>
      <c r="M27" s="199"/>
      <c r="N27" s="199"/>
      <c r="O27" s="198">
        <v>2026</v>
      </c>
      <c r="P27" s="198"/>
      <c r="Q27" s="198"/>
      <c r="R27" s="198"/>
      <c r="S27" s="198"/>
      <c r="T27" s="198" t="s">
        <v>266</v>
      </c>
      <c r="U27" s="198"/>
      <c r="V27" s="198"/>
      <c r="W27" s="198"/>
      <c r="X27" s="198"/>
      <c r="Y27" s="198"/>
    </row>
    <row r="28" spans="1:25" ht="20.100000000000001" customHeight="1" x14ac:dyDescent="0.2">
      <c r="C28" s="185">
        <v>4</v>
      </c>
      <c r="D28" s="200" t="s">
        <v>267</v>
      </c>
      <c r="E28" s="201"/>
      <c r="F28" s="201"/>
      <c r="G28" s="201"/>
      <c r="H28" s="202"/>
      <c r="I28" s="186"/>
      <c r="J28" s="187"/>
      <c r="K28" s="187"/>
      <c r="L28" s="187"/>
      <c r="M28" s="187"/>
      <c r="N28" s="188"/>
      <c r="O28" s="203">
        <v>2021</v>
      </c>
      <c r="P28" s="204"/>
      <c r="Q28" s="204"/>
      <c r="R28" s="204"/>
      <c r="S28" s="205"/>
      <c r="T28" s="189"/>
      <c r="U28" s="189"/>
      <c r="V28" s="189"/>
      <c r="W28" s="189"/>
      <c r="X28" s="189"/>
      <c r="Y28" s="189"/>
    </row>
    <row r="29" spans="1:25" ht="36.75" customHeight="1" x14ac:dyDescent="0.2">
      <c r="C29" s="185">
        <v>4</v>
      </c>
      <c r="D29" s="199" t="s">
        <v>268</v>
      </c>
      <c r="E29" s="199"/>
      <c r="F29" s="199"/>
      <c r="G29" s="199"/>
      <c r="H29" s="199"/>
      <c r="I29" s="206" t="s">
        <v>269</v>
      </c>
      <c r="J29" s="207"/>
      <c r="K29" s="207"/>
      <c r="L29" s="207"/>
      <c r="M29" s="207"/>
      <c r="N29" s="208"/>
      <c r="O29" s="198">
        <v>2017</v>
      </c>
      <c r="P29" s="198"/>
      <c r="Q29" s="198"/>
      <c r="R29" s="198"/>
      <c r="S29" s="198"/>
      <c r="T29" s="198" t="s">
        <v>270</v>
      </c>
      <c r="U29" s="198"/>
      <c r="V29" s="198"/>
      <c r="W29" s="198"/>
      <c r="X29" s="198"/>
      <c r="Y29" s="198"/>
    </row>
    <row r="30" spans="1:25" ht="20.100000000000001" customHeight="1" x14ac:dyDescent="0.2">
      <c r="C30" s="185">
        <v>5</v>
      </c>
      <c r="D30" s="199" t="s">
        <v>271</v>
      </c>
      <c r="E30" s="199"/>
      <c r="F30" s="199"/>
      <c r="G30" s="199"/>
      <c r="H30" s="199"/>
      <c r="I30" s="199" t="s">
        <v>272</v>
      </c>
      <c r="J30" s="199"/>
      <c r="K30" s="199"/>
      <c r="L30" s="199"/>
      <c r="M30" s="199"/>
      <c r="N30" s="199"/>
      <c r="O30" s="198" t="s">
        <v>273</v>
      </c>
      <c r="P30" s="198"/>
      <c r="Q30" s="198"/>
      <c r="R30" s="198"/>
      <c r="S30" s="198"/>
      <c r="T30" s="198" t="s">
        <v>274</v>
      </c>
      <c r="U30" s="198"/>
      <c r="V30" s="198"/>
      <c r="W30" s="198"/>
      <c r="X30" s="198"/>
      <c r="Y30" s="198"/>
    </row>
    <row r="31" spans="1:25" ht="20.100000000000001" customHeight="1" x14ac:dyDescent="0.2">
      <c r="C31" s="185">
        <v>6</v>
      </c>
      <c r="D31" s="200" t="s">
        <v>247</v>
      </c>
      <c r="E31" s="209"/>
      <c r="F31" s="209"/>
      <c r="G31" s="209"/>
      <c r="H31" s="210"/>
      <c r="I31" s="200" t="s">
        <v>275</v>
      </c>
      <c r="J31" s="209"/>
      <c r="K31" s="209"/>
      <c r="L31" s="209"/>
      <c r="M31" s="209"/>
      <c r="N31" s="210"/>
      <c r="O31" s="198" t="s">
        <v>276</v>
      </c>
      <c r="P31" s="198"/>
      <c r="Q31" s="198"/>
      <c r="R31" s="198"/>
      <c r="S31" s="198"/>
      <c r="T31" s="211"/>
      <c r="U31" s="212"/>
      <c r="V31" s="212"/>
      <c r="W31" s="212"/>
      <c r="X31" s="212"/>
      <c r="Y31" s="213"/>
    </row>
    <row r="32" spans="1:25" ht="20.100000000000001" customHeight="1" x14ac:dyDescent="0.2">
      <c r="C32" s="185">
        <v>7</v>
      </c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</row>
    <row r="33" spans="3:25" ht="20.100000000000001" customHeight="1" x14ac:dyDescent="0.2">
      <c r="C33" s="185">
        <v>8</v>
      </c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</row>
    <row r="34" spans="3:25" ht="20.100000000000001" customHeight="1" x14ac:dyDescent="0.2">
      <c r="C34" s="185">
        <v>9</v>
      </c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</row>
  </sheetData>
  <mergeCells count="42">
    <mergeCell ref="D34:H34"/>
    <mergeCell ref="I34:N34"/>
    <mergeCell ref="O34:S34"/>
    <mergeCell ref="T34:Y34"/>
    <mergeCell ref="D32:H32"/>
    <mergeCell ref="I32:N32"/>
    <mergeCell ref="O32:S32"/>
    <mergeCell ref="T32:Y32"/>
    <mergeCell ref="D33:H33"/>
    <mergeCell ref="I33:N33"/>
    <mergeCell ref="O33:S33"/>
    <mergeCell ref="T33:Y33"/>
    <mergeCell ref="D30:H30"/>
    <mergeCell ref="I30:N30"/>
    <mergeCell ref="O30:S30"/>
    <mergeCell ref="T30:Y30"/>
    <mergeCell ref="D31:H31"/>
    <mergeCell ref="I31:N31"/>
    <mergeCell ref="O31:S31"/>
    <mergeCell ref="T31:Y31"/>
    <mergeCell ref="T29:Y29"/>
    <mergeCell ref="D26:H26"/>
    <mergeCell ref="I26:N26"/>
    <mergeCell ref="O26:S26"/>
    <mergeCell ref="T26:Y26"/>
    <mergeCell ref="D27:H27"/>
    <mergeCell ref="I27:N27"/>
    <mergeCell ref="O27:S27"/>
    <mergeCell ref="T27:Y27"/>
    <mergeCell ref="D28:H28"/>
    <mergeCell ref="O28:S28"/>
    <mergeCell ref="D29:H29"/>
    <mergeCell ref="I29:N29"/>
    <mergeCell ref="O29:S29"/>
    <mergeCell ref="D24:H24"/>
    <mergeCell ref="I24:N24"/>
    <mergeCell ref="O24:S24"/>
    <mergeCell ref="T24:Y24"/>
    <mergeCell ref="D25:H25"/>
    <mergeCell ref="I25:N25"/>
    <mergeCell ref="O25:S25"/>
    <mergeCell ref="T25:Y25"/>
  </mergeCells>
  <pageMargins left="0.75" right="0.75" top="1" bottom="1" header="0.5" footer="0.5"/>
  <pageSetup paperSize="9" scale="8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E26" zoomScale="102" zoomScaleNormal="70" workbookViewId="0">
      <selection activeCell="H42" sqref="H42"/>
    </sheetView>
  </sheetViews>
  <sheetFormatPr defaultRowHeight="12.75" x14ac:dyDescent="0.2"/>
  <cols>
    <col min="1" max="1" width="3.28515625" style="9" customWidth="1"/>
    <col min="2" max="2" width="3.42578125" style="9" customWidth="1"/>
    <col min="3" max="3" width="37.42578125" style="9" customWidth="1"/>
    <col min="4" max="4" width="15.5703125" style="9" hidden="1" customWidth="1"/>
    <col min="5" max="6" width="14.85546875" style="9" customWidth="1"/>
    <col min="7" max="7" width="12.42578125" style="9" customWidth="1"/>
    <col min="8" max="8" width="29" style="9" customWidth="1"/>
    <col min="9" max="9" width="19.42578125" style="9" customWidth="1"/>
    <col min="10" max="10" width="18.42578125" style="9" customWidth="1"/>
    <col min="11" max="11" width="18.28515625" style="9" customWidth="1"/>
    <col min="12" max="12" width="17.7109375" style="9" customWidth="1"/>
    <col min="13" max="13" width="15.28515625" style="9" customWidth="1"/>
    <col min="14" max="256" width="9.140625" style="9"/>
    <col min="257" max="257" width="3.28515625" style="9" customWidth="1"/>
    <col min="258" max="258" width="3.42578125" style="9" customWidth="1"/>
    <col min="259" max="259" width="37.42578125" style="9" customWidth="1"/>
    <col min="260" max="260" width="0" style="9" hidden="1" customWidth="1"/>
    <col min="261" max="262" width="14.85546875" style="9" customWidth="1"/>
    <col min="263" max="263" width="12.42578125" style="9" customWidth="1"/>
    <col min="264" max="264" width="29" style="9" customWidth="1"/>
    <col min="265" max="265" width="19.42578125" style="9" customWidth="1"/>
    <col min="266" max="266" width="18.42578125" style="9" customWidth="1"/>
    <col min="267" max="267" width="18.28515625" style="9" customWidth="1"/>
    <col min="268" max="268" width="17.7109375" style="9" customWidth="1"/>
    <col min="269" max="269" width="15.28515625" style="9" customWidth="1"/>
    <col min="270" max="512" width="9.140625" style="9"/>
    <col min="513" max="513" width="3.28515625" style="9" customWidth="1"/>
    <col min="514" max="514" width="3.42578125" style="9" customWidth="1"/>
    <col min="515" max="515" width="37.42578125" style="9" customWidth="1"/>
    <col min="516" max="516" width="0" style="9" hidden="1" customWidth="1"/>
    <col min="517" max="518" width="14.85546875" style="9" customWidth="1"/>
    <col min="519" max="519" width="12.42578125" style="9" customWidth="1"/>
    <col min="520" max="520" width="29" style="9" customWidth="1"/>
    <col min="521" max="521" width="19.42578125" style="9" customWidth="1"/>
    <col min="522" max="522" width="18.42578125" style="9" customWidth="1"/>
    <col min="523" max="523" width="18.28515625" style="9" customWidth="1"/>
    <col min="524" max="524" width="17.7109375" style="9" customWidth="1"/>
    <col min="525" max="525" width="15.28515625" style="9" customWidth="1"/>
    <col min="526" max="768" width="9.140625" style="9"/>
    <col min="769" max="769" width="3.28515625" style="9" customWidth="1"/>
    <col min="770" max="770" width="3.42578125" style="9" customWidth="1"/>
    <col min="771" max="771" width="37.42578125" style="9" customWidth="1"/>
    <col min="772" max="772" width="0" style="9" hidden="1" customWidth="1"/>
    <col min="773" max="774" width="14.85546875" style="9" customWidth="1"/>
    <col min="775" max="775" width="12.42578125" style="9" customWidth="1"/>
    <col min="776" max="776" width="29" style="9" customWidth="1"/>
    <col min="777" max="777" width="19.42578125" style="9" customWidth="1"/>
    <col min="778" max="778" width="18.42578125" style="9" customWidth="1"/>
    <col min="779" max="779" width="18.28515625" style="9" customWidth="1"/>
    <col min="780" max="780" width="17.7109375" style="9" customWidth="1"/>
    <col min="781" max="781" width="15.28515625" style="9" customWidth="1"/>
    <col min="782" max="1024" width="9.140625" style="9"/>
    <col min="1025" max="1025" width="3.28515625" style="9" customWidth="1"/>
    <col min="1026" max="1026" width="3.42578125" style="9" customWidth="1"/>
    <col min="1027" max="1027" width="37.42578125" style="9" customWidth="1"/>
    <col min="1028" max="1028" width="0" style="9" hidden="1" customWidth="1"/>
    <col min="1029" max="1030" width="14.85546875" style="9" customWidth="1"/>
    <col min="1031" max="1031" width="12.42578125" style="9" customWidth="1"/>
    <col min="1032" max="1032" width="29" style="9" customWidth="1"/>
    <col min="1033" max="1033" width="19.42578125" style="9" customWidth="1"/>
    <col min="1034" max="1034" width="18.42578125" style="9" customWidth="1"/>
    <col min="1035" max="1035" width="18.28515625" style="9" customWidth="1"/>
    <col min="1036" max="1036" width="17.7109375" style="9" customWidth="1"/>
    <col min="1037" max="1037" width="15.28515625" style="9" customWidth="1"/>
    <col min="1038" max="1280" width="9.140625" style="9"/>
    <col min="1281" max="1281" width="3.28515625" style="9" customWidth="1"/>
    <col min="1282" max="1282" width="3.42578125" style="9" customWidth="1"/>
    <col min="1283" max="1283" width="37.42578125" style="9" customWidth="1"/>
    <col min="1284" max="1284" width="0" style="9" hidden="1" customWidth="1"/>
    <col min="1285" max="1286" width="14.85546875" style="9" customWidth="1"/>
    <col min="1287" max="1287" width="12.42578125" style="9" customWidth="1"/>
    <col min="1288" max="1288" width="29" style="9" customWidth="1"/>
    <col min="1289" max="1289" width="19.42578125" style="9" customWidth="1"/>
    <col min="1290" max="1290" width="18.42578125" style="9" customWidth="1"/>
    <col min="1291" max="1291" width="18.28515625" style="9" customWidth="1"/>
    <col min="1292" max="1292" width="17.7109375" style="9" customWidth="1"/>
    <col min="1293" max="1293" width="15.28515625" style="9" customWidth="1"/>
    <col min="1294" max="1536" width="9.140625" style="9"/>
    <col min="1537" max="1537" width="3.28515625" style="9" customWidth="1"/>
    <col min="1538" max="1538" width="3.42578125" style="9" customWidth="1"/>
    <col min="1539" max="1539" width="37.42578125" style="9" customWidth="1"/>
    <col min="1540" max="1540" width="0" style="9" hidden="1" customWidth="1"/>
    <col min="1541" max="1542" width="14.85546875" style="9" customWidth="1"/>
    <col min="1543" max="1543" width="12.42578125" style="9" customWidth="1"/>
    <col min="1544" max="1544" width="29" style="9" customWidth="1"/>
    <col min="1545" max="1545" width="19.42578125" style="9" customWidth="1"/>
    <col min="1546" max="1546" width="18.42578125" style="9" customWidth="1"/>
    <col min="1547" max="1547" width="18.28515625" style="9" customWidth="1"/>
    <col min="1548" max="1548" width="17.7109375" style="9" customWidth="1"/>
    <col min="1549" max="1549" width="15.28515625" style="9" customWidth="1"/>
    <col min="1550" max="1792" width="9.140625" style="9"/>
    <col min="1793" max="1793" width="3.28515625" style="9" customWidth="1"/>
    <col min="1794" max="1794" width="3.42578125" style="9" customWidth="1"/>
    <col min="1795" max="1795" width="37.42578125" style="9" customWidth="1"/>
    <col min="1796" max="1796" width="0" style="9" hidden="1" customWidth="1"/>
    <col min="1797" max="1798" width="14.85546875" style="9" customWidth="1"/>
    <col min="1799" max="1799" width="12.42578125" style="9" customWidth="1"/>
    <col min="1800" max="1800" width="29" style="9" customWidth="1"/>
    <col min="1801" max="1801" width="19.42578125" style="9" customWidth="1"/>
    <col min="1802" max="1802" width="18.42578125" style="9" customWidth="1"/>
    <col min="1803" max="1803" width="18.28515625" style="9" customWidth="1"/>
    <col min="1804" max="1804" width="17.7109375" style="9" customWidth="1"/>
    <col min="1805" max="1805" width="15.28515625" style="9" customWidth="1"/>
    <col min="1806" max="2048" width="9.140625" style="9"/>
    <col min="2049" max="2049" width="3.28515625" style="9" customWidth="1"/>
    <col min="2050" max="2050" width="3.42578125" style="9" customWidth="1"/>
    <col min="2051" max="2051" width="37.42578125" style="9" customWidth="1"/>
    <col min="2052" max="2052" width="0" style="9" hidden="1" customWidth="1"/>
    <col min="2053" max="2054" width="14.85546875" style="9" customWidth="1"/>
    <col min="2055" max="2055" width="12.42578125" style="9" customWidth="1"/>
    <col min="2056" max="2056" width="29" style="9" customWidth="1"/>
    <col min="2057" max="2057" width="19.42578125" style="9" customWidth="1"/>
    <col min="2058" max="2058" width="18.42578125" style="9" customWidth="1"/>
    <col min="2059" max="2059" width="18.28515625" style="9" customWidth="1"/>
    <col min="2060" max="2060" width="17.7109375" style="9" customWidth="1"/>
    <col min="2061" max="2061" width="15.28515625" style="9" customWidth="1"/>
    <col min="2062" max="2304" width="9.140625" style="9"/>
    <col min="2305" max="2305" width="3.28515625" style="9" customWidth="1"/>
    <col min="2306" max="2306" width="3.42578125" style="9" customWidth="1"/>
    <col min="2307" max="2307" width="37.42578125" style="9" customWidth="1"/>
    <col min="2308" max="2308" width="0" style="9" hidden="1" customWidth="1"/>
    <col min="2309" max="2310" width="14.85546875" style="9" customWidth="1"/>
    <col min="2311" max="2311" width="12.42578125" style="9" customWidth="1"/>
    <col min="2312" max="2312" width="29" style="9" customWidth="1"/>
    <col min="2313" max="2313" width="19.42578125" style="9" customWidth="1"/>
    <col min="2314" max="2314" width="18.42578125" style="9" customWidth="1"/>
    <col min="2315" max="2315" width="18.28515625" style="9" customWidth="1"/>
    <col min="2316" max="2316" width="17.7109375" style="9" customWidth="1"/>
    <col min="2317" max="2317" width="15.28515625" style="9" customWidth="1"/>
    <col min="2318" max="2560" width="9.140625" style="9"/>
    <col min="2561" max="2561" width="3.28515625" style="9" customWidth="1"/>
    <col min="2562" max="2562" width="3.42578125" style="9" customWidth="1"/>
    <col min="2563" max="2563" width="37.42578125" style="9" customWidth="1"/>
    <col min="2564" max="2564" width="0" style="9" hidden="1" customWidth="1"/>
    <col min="2565" max="2566" width="14.85546875" style="9" customWidth="1"/>
    <col min="2567" max="2567" width="12.42578125" style="9" customWidth="1"/>
    <col min="2568" max="2568" width="29" style="9" customWidth="1"/>
    <col min="2569" max="2569" width="19.42578125" style="9" customWidth="1"/>
    <col min="2570" max="2570" width="18.42578125" style="9" customWidth="1"/>
    <col min="2571" max="2571" width="18.28515625" style="9" customWidth="1"/>
    <col min="2572" max="2572" width="17.7109375" style="9" customWidth="1"/>
    <col min="2573" max="2573" width="15.28515625" style="9" customWidth="1"/>
    <col min="2574" max="2816" width="9.140625" style="9"/>
    <col min="2817" max="2817" width="3.28515625" style="9" customWidth="1"/>
    <col min="2818" max="2818" width="3.42578125" style="9" customWidth="1"/>
    <col min="2819" max="2819" width="37.42578125" style="9" customWidth="1"/>
    <col min="2820" max="2820" width="0" style="9" hidden="1" customWidth="1"/>
    <col min="2821" max="2822" width="14.85546875" style="9" customWidth="1"/>
    <col min="2823" max="2823" width="12.42578125" style="9" customWidth="1"/>
    <col min="2824" max="2824" width="29" style="9" customWidth="1"/>
    <col min="2825" max="2825" width="19.42578125" style="9" customWidth="1"/>
    <col min="2826" max="2826" width="18.42578125" style="9" customWidth="1"/>
    <col min="2827" max="2827" width="18.28515625" style="9" customWidth="1"/>
    <col min="2828" max="2828" width="17.7109375" style="9" customWidth="1"/>
    <col min="2829" max="2829" width="15.28515625" style="9" customWidth="1"/>
    <col min="2830" max="3072" width="9.140625" style="9"/>
    <col min="3073" max="3073" width="3.28515625" style="9" customWidth="1"/>
    <col min="3074" max="3074" width="3.42578125" style="9" customWidth="1"/>
    <col min="3075" max="3075" width="37.42578125" style="9" customWidth="1"/>
    <col min="3076" max="3076" width="0" style="9" hidden="1" customWidth="1"/>
    <col min="3077" max="3078" width="14.85546875" style="9" customWidth="1"/>
    <col min="3079" max="3079" width="12.42578125" style="9" customWidth="1"/>
    <col min="3080" max="3080" width="29" style="9" customWidth="1"/>
    <col min="3081" max="3081" width="19.42578125" style="9" customWidth="1"/>
    <col min="3082" max="3082" width="18.42578125" style="9" customWidth="1"/>
    <col min="3083" max="3083" width="18.28515625" style="9" customWidth="1"/>
    <col min="3084" max="3084" width="17.7109375" style="9" customWidth="1"/>
    <col min="3085" max="3085" width="15.28515625" style="9" customWidth="1"/>
    <col min="3086" max="3328" width="9.140625" style="9"/>
    <col min="3329" max="3329" width="3.28515625" style="9" customWidth="1"/>
    <col min="3330" max="3330" width="3.42578125" style="9" customWidth="1"/>
    <col min="3331" max="3331" width="37.42578125" style="9" customWidth="1"/>
    <col min="3332" max="3332" width="0" style="9" hidden="1" customWidth="1"/>
    <col min="3333" max="3334" width="14.85546875" style="9" customWidth="1"/>
    <col min="3335" max="3335" width="12.42578125" style="9" customWidth="1"/>
    <col min="3336" max="3336" width="29" style="9" customWidth="1"/>
    <col min="3337" max="3337" width="19.42578125" style="9" customWidth="1"/>
    <col min="3338" max="3338" width="18.42578125" style="9" customWidth="1"/>
    <col min="3339" max="3339" width="18.28515625" style="9" customWidth="1"/>
    <col min="3340" max="3340" width="17.7109375" style="9" customWidth="1"/>
    <col min="3341" max="3341" width="15.28515625" style="9" customWidth="1"/>
    <col min="3342" max="3584" width="9.140625" style="9"/>
    <col min="3585" max="3585" width="3.28515625" style="9" customWidth="1"/>
    <col min="3586" max="3586" width="3.42578125" style="9" customWidth="1"/>
    <col min="3587" max="3587" width="37.42578125" style="9" customWidth="1"/>
    <col min="3588" max="3588" width="0" style="9" hidden="1" customWidth="1"/>
    <col min="3589" max="3590" width="14.85546875" style="9" customWidth="1"/>
    <col min="3591" max="3591" width="12.42578125" style="9" customWidth="1"/>
    <col min="3592" max="3592" width="29" style="9" customWidth="1"/>
    <col min="3593" max="3593" width="19.42578125" style="9" customWidth="1"/>
    <col min="3594" max="3594" width="18.42578125" style="9" customWidth="1"/>
    <col min="3595" max="3595" width="18.28515625" style="9" customWidth="1"/>
    <col min="3596" max="3596" width="17.7109375" style="9" customWidth="1"/>
    <col min="3597" max="3597" width="15.28515625" style="9" customWidth="1"/>
    <col min="3598" max="3840" width="9.140625" style="9"/>
    <col min="3841" max="3841" width="3.28515625" style="9" customWidth="1"/>
    <col min="3842" max="3842" width="3.42578125" style="9" customWidth="1"/>
    <col min="3843" max="3843" width="37.42578125" style="9" customWidth="1"/>
    <col min="3844" max="3844" width="0" style="9" hidden="1" customWidth="1"/>
    <col min="3845" max="3846" width="14.85546875" style="9" customWidth="1"/>
    <col min="3847" max="3847" width="12.42578125" style="9" customWidth="1"/>
    <col min="3848" max="3848" width="29" style="9" customWidth="1"/>
    <col min="3849" max="3849" width="19.42578125" style="9" customWidth="1"/>
    <col min="3850" max="3850" width="18.42578125" style="9" customWidth="1"/>
    <col min="3851" max="3851" width="18.28515625" style="9" customWidth="1"/>
    <col min="3852" max="3852" width="17.7109375" style="9" customWidth="1"/>
    <col min="3853" max="3853" width="15.28515625" style="9" customWidth="1"/>
    <col min="3854" max="4096" width="9.140625" style="9"/>
    <col min="4097" max="4097" width="3.28515625" style="9" customWidth="1"/>
    <col min="4098" max="4098" width="3.42578125" style="9" customWidth="1"/>
    <col min="4099" max="4099" width="37.42578125" style="9" customWidth="1"/>
    <col min="4100" max="4100" width="0" style="9" hidden="1" customWidth="1"/>
    <col min="4101" max="4102" width="14.85546875" style="9" customWidth="1"/>
    <col min="4103" max="4103" width="12.42578125" style="9" customWidth="1"/>
    <col min="4104" max="4104" width="29" style="9" customWidth="1"/>
    <col min="4105" max="4105" width="19.42578125" style="9" customWidth="1"/>
    <col min="4106" max="4106" width="18.42578125" style="9" customWidth="1"/>
    <col min="4107" max="4107" width="18.28515625" style="9" customWidth="1"/>
    <col min="4108" max="4108" width="17.7109375" style="9" customWidth="1"/>
    <col min="4109" max="4109" width="15.28515625" style="9" customWidth="1"/>
    <col min="4110" max="4352" width="9.140625" style="9"/>
    <col min="4353" max="4353" width="3.28515625" style="9" customWidth="1"/>
    <col min="4354" max="4354" width="3.42578125" style="9" customWidth="1"/>
    <col min="4355" max="4355" width="37.42578125" style="9" customWidth="1"/>
    <col min="4356" max="4356" width="0" style="9" hidden="1" customWidth="1"/>
    <col min="4357" max="4358" width="14.85546875" style="9" customWidth="1"/>
    <col min="4359" max="4359" width="12.42578125" style="9" customWidth="1"/>
    <col min="4360" max="4360" width="29" style="9" customWidth="1"/>
    <col min="4361" max="4361" width="19.42578125" style="9" customWidth="1"/>
    <col min="4362" max="4362" width="18.42578125" style="9" customWidth="1"/>
    <col min="4363" max="4363" width="18.28515625" style="9" customWidth="1"/>
    <col min="4364" max="4364" width="17.7109375" style="9" customWidth="1"/>
    <col min="4365" max="4365" width="15.28515625" style="9" customWidth="1"/>
    <col min="4366" max="4608" width="9.140625" style="9"/>
    <col min="4609" max="4609" width="3.28515625" style="9" customWidth="1"/>
    <col min="4610" max="4610" width="3.42578125" style="9" customWidth="1"/>
    <col min="4611" max="4611" width="37.42578125" style="9" customWidth="1"/>
    <col min="4612" max="4612" width="0" style="9" hidden="1" customWidth="1"/>
    <col min="4613" max="4614" width="14.85546875" style="9" customWidth="1"/>
    <col min="4615" max="4615" width="12.42578125" style="9" customWidth="1"/>
    <col min="4616" max="4616" width="29" style="9" customWidth="1"/>
    <col min="4617" max="4617" width="19.42578125" style="9" customWidth="1"/>
    <col min="4618" max="4618" width="18.42578125" style="9" customWidth="1"/>
    <col min="4619" max="4619" width="18.28515625" style="9" customWidth="1"/>
    <col min="4620" max="4620" width="17.7109375" style="9" customWidth="1"/>
    <col min="4621" max="4621" width="15.28515625" style="9" customWidth="1"/>
    <col min="4622" max="4864" width="9.140625" style="9"/>
    <col min="4865" max="4865" width="3.28515625" style="9" customWidth="1"/>
    <col min="4866" max="4866" width="3.42578125" style="9" customWidth="1"/>
    <col min="4867" max="4867" width="37.42578125" style="9" customWidth="1"/>
    <col min="4868" max="4868" width="0" style="9" hidden="1" customWidth="1"/>
    <col min="4869" max="4870" width="14.85546875" style="9" customWidth="1"/>
    <col min="4871" max="4871" width="12.42578125" style="9" customWidth="1"/>
    <col min="4872" max="4872" width="29" style="9" customWidth="1"/>
    <col min="4873" max="4873" width="19.42578125" style="9" customWidth="1"/>
    <col min="4874" max="4874" width="18.42578125" style="9" customWidth="1"/>
    <col min="4875" max="4875" width="18.28515625" style="9" customWidth="1"/>
    <col min="4876" max="4876" width="17.7109375" style="9" customWidth="1"/>
    <col min="4877" max="4877" width="15.28515625" style="9" customWidth="1"/>
    <col min="4878" max="5120" width="9.140625" style="9"/>
    <col min="5121" max="5121" width="3.28515625" style="9" customWidth="1"/>
    <col min="5122" max="5122" width="3.42578125" style="9" customWidth="1"/>
    <col min="5123" max="5123" width="37.42578125" style="9" customWidth="1"/>
    <col min="5124" max="5124" width="0" style="9" hidden="1" customWidth="1"/>
    <col min="5125" max="5126" width="14.85546875" style="9" customWidth="1"/>
    <col min="5127" max="5127" width="12.42578125" style="9" customWidth="1"/>
    <col min="5128" max="5128" width="29" style="9" customWidth="1"/>
    <col min="5129" max="5129" width="19.42578125" style="9" customWidth="1"/>
    <col min="5130" max="5130" width="18.42578125" style="9" customWidth="1"/>
    <col min="5131" max="5131" width="18.28515625" style="9" customWidth="1"/>
    <col min="5132" max="5132" width="17.7109375" style="9" customWidth="1"/>
    <col min="5133" max="5133" width="15.28515625" style="9" customWidth="1"/>
    <col min="5134" max="5376" width="9.140625" style="9"/>
    <col min="5377" max="5377" width="3.28515625" style="9" customWidth="1"/>
    <col min="5378" max="5378" width="3.42578125" style="9" customWidth="1"/>
    <col min="5379" max="5379" width="37.42578125" style="9" customWidth="1"/>
    <col min="5380" max="5380" width="0" style="9" hidden="1" customWidth="1"/>
    <col min="5381" max="5382" width="14.85546875" style="9" customWidth="1"/>
    <col min="5383" max="5383" width="12.42578125" style="9" customWidth="1"/>
    <col min="5384" max="5384" width="29" style="9" customWidth="1"/>
    <col min="5385" max="5385" width="19.42578125" style="9" customWidth="1"/>
    <col min="5386" max="5386" width="18.42578125" style="9" customWidth="1"/>
    <col min="5387" max="5387" width="18.28515625" style="9" customWidth="1"/>
    <col min="5388" max="5388" width="17.7109375" style="9" customWidth="1"/>
    <col min="5389" max="5389" width="15.28515625" style="9" customWidth="1"/>
    <col min="5390" max="5632" width="9.140625" style="9"/>
    <col min="5633" max="5633" width="3.28515625" style="9" customWidth="1"/>
    <col min="5634" max="5634" width="3.42578125" style="9" customWidth="1"/>
    <col min="5635" max="5635" width="37.42578125" style="9" customWidth="1"/>
    <col min="5636" max="5636" width="0" style="9" hidden="1" customWidth="1"/>
    <col min="5637" max="5638" width="14.85546875" style="9" customWidth="1"/>
    <col min="5639" max="5639" width="12.42578125" style="9" customWidth="1"/>
    <col min="5640" max="5640" width="29" style="9" customWidth="1"/>
    <col min="5641" max="5641" width="19.42578125" style="9" customWidth="1"/>
    <col min="5642" max="5642" width="18.42578125" style="9" customWidth="1"/>
    <col min="5643" max="5643" width="18.28515625" style="9" customWidth="1"/>
    <col min="5644" max="5644" width="17.7109375" style="9" customWidth="1"/>
    <col min="5645" max="5645" width="15.28515625" style="9" customWidth="1"/>
    <col min="5646" max="5888" width="9.140625" style="9"/>
    <col min="5889" max="5889" width="3.28515625" style="9" customWidth="1"/>
    <col min="5890" max="5890" width="3.42578125" style="9" customWidth="1"/>
    <col min="5891" max="5891" width="37.42578125" style="9" customWidth="1"/>
    <col min="5892" max="5892" width="0" style="9" hidden="1" customWidth="1"/>
    <col min="5893" max="5894" width="14.85546875" style="9" customWidth="1"/>
    <col min="5895" max="5895" width="12.42578125" style="9" customWidth="1"/>
    <col min="5896" max="5896" width="29" style="9" customWidth="1"/>
    <col min="5897" max="5897" width="19.42578125" style="9" customWidth="1"/>
    <col min="5898" max="5898" width="18.42578125" style="9" customWidth="1"/>
    <col min="5899" max="5899" width="18.28515625" style="9" customWidth="1"/>
    <col min="5900" max="5900" width="17.7109375" style="9" customWidth="1"/>
    <col min="5901" max="5901" width="15.28515625" style="9" customWidth="1"/>
    <col min="5902" max="6144" width="9.140625" style="9"/>
    <col min="6145" max="6145" width="3.28515625" style="9" customWidth="1"/>
    <col min="6146" max="6146" width="3.42578125" style="9" customWidth="1"/>
    <col min="6147" max="6147" width="37.42578125" style="9" customWidth="1"/>
    <col min="6148" max="6148" width="0" style="9" hidden="1" customWidth="1"/>
    <col min="6149" max="6150" width="14.85546875" style="9" customWidth="1"/>
    <col min="6151" max="6151" width="12.42578125" style="9" customWidth="1"/>
    <col min="6152" max="6152" width="29" style="9" customWidth="1"/>
    <col min="6153" max="6153" width="19.42578125" style="9" customWidth="1"/>
    <col min="6154" max="6154" width="18.42578125" style="9" customWidth="1"/>
    <col min="6155" max="6155" width="18.28515625" style="9" customWidth="1"/>
    <col min="6156" max="6156" width="17.7109375" style="9" customWidth="1"/>
    <col min="6157" max="6157" width="15.28515625" style="9" customWidth="1"/>
    <col min="6158" max="6400" width="9.140625" style="9"/>
    <col min="6401" max="6401" width="3.28515625" style="9" customWidth="1"/>
    <col min="6402" max="6402" width="3.42578125" style="9" customWidth="1"/>
    <col min="6403" max="6403" width="37.42578125" style="9" customWidth="1"/>
    <col min="6404" max="6404" width="0" style="9" hidden="1" customWidth="1"/>
    <col min="6405" max="6406" width="14.85546875" style="9" customWidth="1"/>
    <col min="6407" max="6407" width="12.42578125" style="9" customWidth="1"/>
    <col min="6408" max="6408" width="29" style="9" customWidth="1"/>
    <col min="6409" max="6409" width="19.42578125" style="9" customWidth="1"/>
    <col min="6410" max="6410" width="18.42578125" style="9" customWidth="1"/>
    <col min="6411" max="6411" width="18.28515625" style="9" customWidth="1"/>
    <col min="6412" max="6412" width="17.7109375" style="9" customWidth="1"/>
    <col min="6413" max="6413" width="15.28515625" style="9" customWidth="1"/>
    <col min="6414" max="6656" width="9.140625" style="9"/>
    <col min="6657" max="6657" width="3.28515625" style="9" customWidth="1"/>
    <col min="6658" max="6658" width="3.42578125" style="9" customWidth="1"/>
    <col min="6659" max="6659" width="37.42578125" style="9" customWidth="1"/>
    <col min="6660" max="6660" width="0" style="9" hidden="1" customWidth="1"/>
    <col min="6661" max="6662" width="14.85546875" style="9" customWidth="1"/>
    <col min="6663" max="6663" width="12.42578125" style="9" customWidth="1"/>
    <col min="6664" max="6664" width="29" style="9" customWidth="1"/>
    <col min="6665" max="6665" width="19.42578125" style="9" customWidth="1"/>
    <col min="6666" max="6666" width="18.42578125" style="9" customWidth="1"/>
    <col min="6667" max="6667" width="18.28515625" style="9" customWidth="1"/>
    <col min="6668" max="6668" width="17.7109375" style="9" customWidth="1"/>
    <col min="6669" max="6669" width="15.28515625" style="9" customWidth="1"/>
    <col min="6670" max="6912" width="9.140625" style="9"/>
    <col min="6913" max="6913" width="3.28515625" style="9" customWidth="1"/>
    <col min="6914" max="6914" width="3.42578125" style="9" customWidth="1"/>
    <col min="6915" max="6915" width="37.42578125" style="9" customWidth="1"/>
    <col min="6916" max="6916" width="0" style="9" hidden="1" customWidth="1"/>
    <col min="6917" max="6918" width="14.85546875" style="9" customWidth="1"/>
    <col min="6919" max="6919" width="12.42578125" style="9" customWidth="1"/>
    <col min="6920" max="6920" width="29" style="9" customWidth="1"/>
    <col min="6921" max="6921" width="19.42578125" style="9" customWidth="1"/>
    <col min="6922" max="6922" width="18.42578125" style="9" customWidth="1"/>
    <col min="6923" max="6923" width="18.28515625" style="9" customWidth="1"/>
    <col min="6924" max="6924" width="17.7109375" style="9" customWidth="1"/>
    <col min="6925" max="6925" width="15.28515625" style="9" customWidth="1"/>
    <col min="6926" max="7168" width="9.140625" style="9"/>
    <col min="7169" max="7169" width="3.28515625" style="9" customWidth="1"/>
    <col min="7170" max="7170" width="3.42578125" style="9" customWidth="1"/>
    <col min="7171" max="7171" width="37.42578125" style="9" customWidth="1"/>
    <col min="7172" max="7172" width="0" style="9" hidden="1" customWidth="1"/>
    <col min="7173" max="7174" width="14.85546875" style="9" customWidth="1"/>
    <col min="7175" max="7175" width="12.42578125" style="9" customWidth="1"/>
    <col min="7176" max="7176" width="29" style="9" customWidth="1"/>
    <col min="7177" max="7177" width="19.42578125" style="9" customWidth="1"/>
    <col min="7178" max="7178" width="18.42578125" style="9" customWidth="1"/>
    <col min="7179" max="7179" width="18.28515625" style="9" customWidth="1"/>
    <col min="7180" max="7180" width="17.7109375" style="9" customWidth="1"/>
    <col min="7181" max="7181" width="15.28515625" style="9" customWidth="1"/>
    <col min="7182" max="7424" width="9.140625" style="9"/>
    <col min="7425" max="7425" width="3.28515625" style="9" customWidth="1"/>
    <col min="7426" max="7426" width="3.42578125" style="9" customWidth="1"/>
    <col min="7427" max="7427" width="37.42578125" style="9" customWidth="1"/>
    <col min="7428" max="7428" width="0" style="9" hidden="1" customWidth="1"/>
    <col min="7429" max="7430" width="14.85546875" style="9" customWidth="1"/>
    <col min="7431" max="7431" width="12.42578125" style="9" customWidth="1"/>
    <col min="7432" max="7432" width="29" style="9" customWidth="1"/>
    <col min="7433" max="7433" width="19.42578125" style="9" customWidth="1"/>
    <col min="7434" max="7434" width="18.42578125" style="9" customWidth="1"/>
    <col min="7435" max="7435" width="18.28515625" style="9" customWidth="1"/>
    <col min="7436" max="7436" width="17.7109375" style="9" customWidth="1"/>
    <col min="7437" max="7437" width="15.28515625" style="9" customWidth="1"/>
    <col min="7438" max="7680" width="9.140625" style="9"/>
    <col min="7681" max="7681" width="3.28515625" style="9" customWidth="1"/>
    <col min="7682" max="7682" width="3.42578125" style="9" customWidth="1"/>
    <col min="7683" max="7683" width="37.42578125" style="9" customWidth="1"/>
    <col min="7684" max="7684" width="0" style="9" hidden="1" customWidth="1"/>
    <col min="7685" max="7686" width="14.85546875" style="9" customWidth="1"/>
    <col min="7687" max="7687" width="12.42578125" style="9" customWidth="1"/>
    <col min="7688" max="7688" width="29" style="9" customWidth="1"/>
    <col min="7689" max="7689" width="19.42578125" style="9" customWidth="1"/>
    <col min="7690" max="7690" width="18.42578125" style="9" customWidth="1"/>
    <col min="7691" max="7691" width="18.28515625" style="9" customWidth="1"/>
    <col min="7692" max="7692" width="17.7109375" style="9" customWidth="1"/>
    <col min="7693" max="7693" width="15.28515625" style="9" customWidth="1"/>
    <col min="7694" max="7936" width="9.140625" style="9"/>
    <col min="7937" max="7937" width="3.28515625" style="9" customWidth="1"/>
    <col min="7938" max="7938" width="3.42578125" style="9" customWidth="1"/>
    <col min="7939" max="7939" width="37.42578125" style="9" customWidth="1"/>
    <col min="7940" max="7940" width="0" style="9" hidden="1" customWidth="1"/>
    <col min="7941" max="7942" width="14.85546875" style="9" customWidth="1"/>
    <col min="7943" max="7943" width="12.42578125" style="9" customWidth="1"/>
    <col min="7944" max="7944" width="29" style="9" customWidth="1"/>
    <col min="7945" max="7945" width="19.42578125" style="9" customWidth="1"/>
    <col min="7946" max="7946" width="18.42578125" style="9" customWidth="1"/>
    <col min="7947" max="7947" width="18.28515625" style="9" customWidth="1"/>
    <col min="7948" max="7948" width="17.7109375" style="9" customWidth="1"/>
    <col min="7949" max="7949" width="15.28515625" style="9" customWidth="1"/>
    <col min="7950" max="8192" width="9.140625" style="9"/>
    <col min="8193" max="8193" width="3.28515625" style="9" customWidth="1"/>
    <col min="8194" max="8194" width="3.42578125" style="9" customWidth="1"/>
    <col min="8195" max="8195" width="37.42578125" style="9" customWidth="1"/>
    <col min="8196" max="8196" width="0" style="9" hidden="1" customWidth="1"/>
    <col min="8197" max="8198" width="14.85546875" style="9" customWidth="1"/>
    <col min="8199" max="8199" width="12.42578125" style="9" customWidth="1"/>
    <col min="8200" max="8200" width="29" style="9" customWidth="1"/>
    <col min="8201" max="8201" width="19.42578125" style="9" customWidth="1"/>
    <col min="8202" max="8202" width="18.42578125" style="9" customWidth="1"/>
    <col min="8203" max="8203" width="18.28515625" style="9" customWidth="1"/>
    <col min="8204" max="8204" width="17.7109375" style="9" customWidth="1"/>
    <col min="8205" max="8205" width="15.28515625" style="9" customWidth="1"/>
    <col min="8206" max="8448" width="9.140625" style="9"/>
    <col min="8449" max="8449" width="3.28515625" style="9" customWidth="1"/>
    <col min="8450" max="8450" width="3.42578125" style="9" customWidth="1"/>
    <col min="8451" max="8451" width="37.42578125" style="9" customWidth="1"/>
    <col min="8452" max="8452" width="0" style="9" hidden="1" customWidth="1"/>
    <col min="8453" max="8454" width="14.85546875" style="9" customWidth="1"/>
    <col min="8455" max="8455" width="12.42578125" style="9" customWidth="1"/>
    <col min="8456" max="8456" width="29" style="9" customWidth="1"/>
    <col min="8457" max="8457" width="19.42578125" style="9" customWidth="1"/>
    <col min="8458" max="8458" width="18.42578125" style="9" customWidth="1"/>
    <col min="8459" max="8459" width="18.28515625" style="9" customWidth="1"/>
    <col min="8460" max="8460" width="17.7109375" style="9" customWidth="1"/>
    <col min="8461" max="8461" width="15.28515625" style="9" customWidth="1"/>
    <col min="8462" max="8704" width="9.140625" style="9"/>
    <col min="8705" max="8705" width="3.28515625" style="9" customWidth="1"/>
    <col min="8706" max="8706" width="3.42578125" style="9" customWidth="1"/>
    <col min="8707" max="8707" width="37.42578125" style="9" customWidth="1"/>
    <col min="8708" max="8708" width="0" style="9" hidden="1" customWidth="1"/>
    <col min="8709" max="8710" width="14.85546875" style="9" customWidth="1"/>
    <col min="8711" max="8711" width="12.42578125" style="9" customWidth="1"/>
    <col min="8712" max="8712" width="29" style="9" customWidth="1"/>
    <col min="8713" max="8713" width="19.42578125" style="9" customWidth="1"/>
    <col min="8714" max="8714" width="18.42578125" style="9" customWidth="1"/>
    <col min="8715" max="8715" width="18.28515625" style="9" customWidth="1"/>
    <col min="8716" max="8716" width="17.7109375" style="9" customWidth="1"/>
    <col min="8717" max="8717" width="15.28515625" style="9" customWidth="1"/>
    <col min="8718" max="8960" width="9.140625" style="9"/>
    <col min="8961" max="8961" width="3.28515625" style="9" customWidth="1"/>
    <col min="8962" max="8962" width="3.42578125" style="9" customWidth="1"/>
    <col min="8963" max="8963" width="37.42578125" style="9" customWidth="1"/>
    <col min="8964" max="8964" width="0" style="9" hidden="1" customWidth="1"/>
    <col min="8965" max="8966" width="14.85546875" style="9" customWidth="1"/>
    <col min="8967" max="8967" width="12.42578125" style="9" customWidth="1"/>
    <col min="8968" max="8968" width="29" style="9" customWidth="1"/>
    <col min="8969" max="8969" width="19.42578125" style="9" customWidth="1"/>
    <col min="8970" max="8970" width="18.42578125" style="9" customWidth="1"/>
    <col min="8971" max="8971" width="18.28515625" style="9" customWidth="1"/>
    <col min="8972" max="8972" width="17.7109375" style="9" customWidth="1"/>
    <col min="8973" max="8973" width="15.28515625" style="9" customWidth="1"/>
    <col min="8974" max="9216" width="9.140625" style="9"/>
    <col min="9217" max="9217" width="3.28515625" style="9" customWidth="1"/>
    <col min="9218" max="9218" width="3.42578125" style="9" customWidth="1"/>
    <col min="9219" max="9219" width="37.42578125" style="9" customWidth="1"/>
    <col min="9220" max="9220" width="0" style="9" hidden="1" customWidth="1"/>
    <col min="9221" max="9222" width="14.85546875" style="9" customWidth="1"/>
    <col min="9223" max="9223" width="12.42578125" style="9" customWidth="1"/>
    <col min="9224" max="9224" width="29" style="9" customWidth="1"/>
    <col min="9225" max="9225" width="19.42578125" style="9" customWidth="1"/>
    <col min="9226" max="9226" width="18.42578125" style="9" customWidth="1"/>
    <col min="9227" max="9227" width="18.28515625" style="9" customWidth="1"/>
    <col min="9228" max="9228" width="17.7109375" style="9" customWidth="1"/>
    <col min="9229" max="9229" width="15.28515625" style="9" customWidth="1"/>
    <col min="9230" max="9472" width="9.140625" style="9"/>
    <col min="9473" max="9473" width="3.28515625" style="9" customWidth="1"/>
    <col min="9474" max="9474" width="3.42578125" style="9" customWidth="1"/>
    <col min="9475" max="9475" width="37.42578125" style="9" customWidth="1"/>
    <col min="9476" max="9476" width="0" style="9" hidden="1" customWidth="1"/>
    <col min="9477" max="9478" width="14.85546875" style="9" customWidth="1"/>
    <col min="9479" max="9479" width="12.42578125" style="9" customWidth="1"/>
    <col min="9480" max="9480" width="29" style="9" customWidth="1"/>
    <col min="9481" max="9481" width="19.42578125" style="9" customWidth="1"/>
    <col min="9482" max="9482" width="18.42578125" style="9" customWidth="1"/>
    <col min="9483" max="9483" width="18.28515625" style="9" customWidth="1"/>
    <col min="9484" max="9484" width="17.7109375" style="9" customWidth="1"/>
    <col min="9485" max="9485" width="15.28515625" style="9" customWidth="1"/>
    <col min="9486" max="9728" width="9.140625" style="9"/>
    <col min="9729" max="9729" width="3.28515625" style="9" customWidth="1"/>
    <col min="9730" max="9730" width="3.42578125" style="9" customWidth="1"/>
    <col min="9731" max="9731" width="37.42578125" style="9" customWidth="1"/>
    <col min="9732" max="9732" width="0" style="9" hidden="1" customWidth="1"/>
    <col min="9733" max="9734" width="14.85546875" style="9" customWidth="1"/>
    <col min="9735" max="9735" width="12.42578125" style="9" customWidth="1"/>
    <col min="9736" max="9736" width="29" style="9" customWidth="1"/>
    <col min="9737" max="9737" width="19.42578125" style="9" customWidth="1"/>
    <col min="9738" max="9738" width="18.42578125" style="9" customWidth="1"/>
    <col min="9739" max="9739" width="18.28515625" style="9" customWidth="1"/>
    <col min="9740" max="9740" width="17.7109375" style="9" customWidth="1"/>
    <col min="9741" max="9741" width="15.28515625" style="9" customWidth="1"/>
    <col min="9742" max="9984" width="9.140625" style="9"/>
    <col min="9985" max="9985" width="3.28515625" style="9" customWidth="1"/>
    <col min="9986" max="9986" width="3.42578125" style="9" customWidth="1"/>
    <col min="9987" max="9987" width="37.42578125" style="9" customWidth="1"/>
    <col min="9988" max="9988" width="0" style="9" hidden="1" customWidth="1"/>
    <col min="9989" max="9990" width="14.85546875" style="9" customWidth="1"/>
    <col min="9991" max="9991" width="12.42578125" style="9" customWidth="1"/>
    <col min="9992" max="9992" width="29" style="9" customWidth="1"/>
    <col min="9993" max="9993" width="19.42578125" style="9" customWidth="1"/>
    <col min="9994" max="9994" width="18.42578125" style="9" customWidth="1"/>
    <col min="9995" max="9995" width="18.28515625" style="9" customWidth="1"/>
    <col min="9996" max="9996" width="17.7109375" style="9" customWidth="1"/>
    <col min="9997" max="9997" width="15.28515625" style="9" customWidth="1"/>
    <col min="9998" max="10240" width="9.140625" style="9"/>
    <col min="10241" max="10241" width="3.28515625" style="9" customWidth="1"/>
    <col min="10242" max="10242" width="3.42578125" style="9" customWidth="1"/>
    <col min="10243" max="10243" width="37.42578125" style="9" customWidth="1"/>
    <col min="10244" max="10244" width="0" style="9" hidden="1" customWidth="1"/>
    <col min="10245" max="10246" width="14.85546875" style="9" customWidth="1"/>
    <col min="10247" max="10247" width="12.42578125" style="9" customWidth="1"/>
    <col min="10248" max="10248" width="29" style="9" customWidth="1"/>
    <col min="10249" max="10249" width="19.42578125" style="9" customWidth="1"/>
    <col min="10250" max="10250" width="18.42578125" style="9" customWidth="1"/>
    <col min="10251" max="10251" width="18.28515625" style="9" customWidth="1"/>
    <col min="10252" max="10252" width="17.7109375" style="9" customWidth="1"/>
    <col min="10253" max="10253" width="15.28515625" style="9" customWidth="1"/>
    <col min="10254" max="10496" width="9.140625" style="9"/>
    <col min="10497" max="10497" width="3.28515625" style="9" customWidth="1"/>
    <col min="10498" max="10498" width="3.42578125" style="9" customWidth="1"/>
    <col min="10499" max="10499" width="37.42578125" style="9" customWidth="1"/>
    <col min="10500" max="10500" width="0" style="9" hidden="1" customWidth="1"/>
    <col min="10501" max="10502" width="14.85546875" style="9" customWidth="1"/>
    <col min="10503" max="10503" width="12.42578125" style="9" customWidth="1"/>
    <col min="10504" max="10504" width="29" style="9" customWidth="1"/>
    <col min="10505" max="10505" width="19.42578125" style="9" customWidth="1"/>
    <col min="10506" max="10506" width="18.42578125" style="9" customWidth="1"/>
    <col min="10507" max="10507" width="18.28515625" style="9" customWidth="1"/>
    <col min="10508" max="10508" width="17.7109375" style="9" customWidth="1"/>
    <col min="10509" max="10509" width="15.28515625" style="9" customWidth="1"/>
    <col min="10510" max="10752" width="9.140625" style="9"/>
    <col min="10753" max="10753" width="3.28515625" style="9" customWidth="1"/>
    <col min="10754" max="10754" width="3.42578125" style="9" customWidth="1"/>
    <col min="10755" max="10755" width="37.42578125" style="9" customWidth="1"/>
    <col min="10756" max="10756" width="0" style="9" hidden="1" customWidth="1"/>
    <col min="10757" max="10758" width="14.85546875" style="9" customWidth="1"/>
    <col min="10759" max="10759" width="12.42578125" style="9" customWidth="1"/>
    <col min="10760" max="10760" width="29" style="9" customWidth="1"/>
    <col min="10761" max="10761" width="19.42578125" style="9" customWidth="1"/>
    <col min="10762" max="10762" width="18.42578125" style="9" customWidth="1"/>
    <col min="10763" max="10763" width="18.28515625" style="9" customWidth="1"/>
    <col min="10764" max="10764" width="17.7109375" style="9" customWidth="1"/>
    <col min="10765" max="10765" width="15.28515625" style="9" customWidth="1"/>
    <col min="10766" max="11008" width="9.140625" style="9"/>
    <col min="11009" max="11009" width="3.28515625" style="9" customWidth="1"/>
    <col min="11010" max="11010" width="3.42578125" style="9" customWidth="1"/>
    <col min="11011" max="11011" width="37.42578125" style="9" customWidth="1"/>
    <col min="11012" max="11012" width="0" style="9" hidden="1" customWidth="1"/>
    <col min="11013" max="11014" width="14.85546875" style="9" customWidth="1"/>
    <col min="11015" max="11015" width="12.42578125" style="9" customWidth="1"/>
    <col min="11016" max="11016" width="29" style="9" customWidth="1"/>
    <col min="11017" max="11017" width="19.42578125" style="9" customWidth="1"/>
    <col min="11018" max="11018" width="18.42578125" style="9" customWidth="1"/>
    <col min="11019" max="11019" width="18.28515625" style="9" customWidth="1"/>
    <col min="11020" max="11020" width="17.7109375" style="9" customWidth="1"/>
    <col min="11021" max="11021" width="15.28515625" style="9" customWidth="1"/>
    <col min="11022" max="11264" width="9.140625" style="9"/>
    <col min="11265" max="11265" width="3.28515625" style="9" customWidth="1"/>
    <col min="11266" max="11266" width="3.42578125" style="9" customWidth="1"/>
    <col min="11267" max="11267" width="37.42578125" style="9" customWidth="1"/>
    <col min="11268" max="11268" width="0" style="9" hidden="1" customWidth="1"/>
    <col min="11269" max="11270" width="14.85546875" style="9" customWidth="1"/>
    <col min="11271" max="11271" width="12.42578125" style="9" customWidth="1"/>
    <col min="11272" max="11272" width="29" style="9" customWidth="1"/>
    <col min="11273" max="11273" width="19.42578125" style="9" customWidth="1"/>
    <col min="11274" max="11274" width="18.42578125" style="9" customWidth="1"/>
    <col min="11275" max="11275" width="18.28515625" style="9" customWidth="1"/>
    <col min="11276" max="11276" width="17.7109375" style="9" customWidth="1"/>
    <col min="11277" max="11277" width="15.28515625" style="9" customWidth="1"/>
    <col min="11278" max="11520" width="9.140625" style="9"/>
    <col min="11521" max="11521" width="3.28515625" style="9" customWidth="1"/>
    <col min="11522" max="11522" width="3.42578125" style="9" customWidth="1"/>
    <col min="11523" max="11523" width="37.42578125" style="9" customWidth="1"/>
    <col min="11524" max="11524" width="0" style="9" hidden="1" customWidth="1"/>
    <col min="11525" max="11526" width="14.85546875" style="9" customWidth="1"/>
    <col min="11527" max="11527" width="12.42578125" style="9" customWidth="1"/>
    <col min="11528" max="11528" width="29" style="9" customWidth="1"/>
    <col min="11529" max="11529" width="19.42578125" style="9" customWidth="1"/>
    <col min="11530" max="11530" width="18.42578125" style="9" customWidth="1"/>
    <col min="11531" max="11531" width="18.28515625" style="9" customWidth="1"/>
    <col min="11532" max="11532" width="17.7109375" style="9" customWidth="1"/>
    <col min="11533" max="11533" width="15.28515625" style="9" customWidth="1"/>
    <col min="11534" max="11776" width="9.140625" style="9"/>
    <col min="11777" max="11777" width="3.28515625" style="9" customWidth="1"/>
    <col min="11778" max="11778" width="3.42578125" style="9" customWidth="1"/>
    <col min="11779" max="11779" width="37.42578125" style="9" customWidth="1"/>
    <col min="11780" max="11780" width="0" style="9" hidden="1" customWidth="1"/>
    <col min="11781" max="11782" width="14.85546875" style="9" customWidth="1"/>
    <col min="11783" max="11783" width="12.42578125" style="9" customWidth="1"/>
    <col min="11784" max="11784" width="29" style="9" customWidth="1"/>
    <col min="11785" max="11785" width="19.42578125" style="9" customWidth="1"/>
    <col min="11786" max="11786" width="18.42578125" style="9" customWidth="1"/>
    <col min="11787" max="11787" width="18.28515625" style="9" customWidth="1"/>
    <col min="11788" max="11788" width="17.7109375" style="9" customWidth="1"/>
    <col min="11789" max="11789" width="15.28515625" style="9" customWidth="1"/>
    <col min="11790" max="12032" width="9.140625" style="9"/>
    <col min="12033" max="12033" width="3.28515625" style="9" customWidth="1"/>
    <col min="12034" max="12034" width="3.42578125" style="9" customWidth="1"/>
    <col min="12035" max="12035" width="37.42578125" style="9" customWidth="1"/>
    <col min="12036" max="12036" width="0" style="9" hidden="1" customWidth="1"/>
    <col min="12037" max="12038" width="14.85546875" style="9" customWidth="1"/>
    <col min="12039" max="12039" width="12.42578125" style="9" customWidth="1"/>
    <col min="12040" max="12040" width="29" style="9" customWidth="1"/>
    <col min="12041" max="12041" width="19.42578125" style="9" customWidth="1"/>
    <col min="12042" max="12042" width="18.42578125" style="9" customWidth="1"/>
    <col min="12043" max="12043" width="18.28515625" style="9" customWidth="1"/>
    <col min="12044" max="12044" width="17.7109375" style="9" customWidth="1"/>
    <col min="12045" max="12045" width="15.28515625" style="9" customWidth="1"/>
    <col min="12046" max="12288" width="9.140625" style="9"/>
    <col min="12289" max="12289" width="3.28515625" style="9" customWidth="1"/>
    <col min="12290" max="12290" width="3.42578125" style="9" customWidth="1"/>
    <col min="12291" max="12291" width="37.42578125" style="9" customWidth="1"/>
    <col min="12292" max="12292" width="0" style="9" hidden="1" customWidth="1"/>
    <col min="12293" max="12294" width="14.85546875" style="9" customWidth="1"/>
    <col min="12295" max="12295" width="12.42578125" style="9" customWidth="1"/>
    <col min="12296" max="12296" width="29" style="9" customWidth="1"/>
    <col min="12297" max="12297" width="19.42578125" style="9" customWidth="1"/>
    <col min="12298" max="12298" width="18.42578125" style="9" customWidth="1"/>
    <col min="12299" max="12299" width="18.28515625" style="9" customWidth="1"/>
    <col min="12300" max="12300" width="17.7109375" style="9" customWidth="1"/>
    <col min="12301" max="12301" width="15.28515625" style="9" customWidth="1"/>
    <col min="12302" max="12544" width="9.140625" style="9"/>
    <col min="12545" max="12545" width="3.28515625" style="9" customWidth="1"/>
    <col min="12546" max="12546" width="3.42578125" style="9" customWidth="1"/>
    <col min="12547" max="12547" width="37.42578125" style="9" customWidth="1"/>
    <col min="12548" max="12548" width="0" style="9" hidden="1" customWidth="1"/>
    <col min="12549" max="12550" width="14.85546875" style="9" customWidth="1"/>
    <col min="12551" max="12551" width="12.42578125" style="9" customWidth="1"/>
    <col min="12552" max="12552" width="29" style="9" customWidth="1"/>
    <col min="12553" max="12553" width="19.42578125" style="9" customWidth="1"/>
    <col min="12554" max="12554" width="18.42578125" style="9" customWidth="1"/>
    <col min="12555" max="12555" width="18.28515625" style="9" customWidth="1"/>
    <col min="12556" max="12556" width="17.7109375" style="9" customWidth="1"/>
    <col min="12557" max="12557" width="15.28515625" style="9" customWidth="1"/>
    <col min="12558" max="12800" width="9.140625" style="9"/>
    <col min="12801" max="12801" width="3.28515625" style="9" customWidth="1"/>
    <col min="12802" max="12802" width="3.42578125" style="9" customWidth="1"/>
    <col min="12803" max="12803" width="37.42578125" style="9" customWidth="1"/>
    <col min="12804" max="12804" width="0" style="9" hidden="1" customWidth="1"/>
    <col min="12805" max="12806" width="14.85546875" style="9" customWidth="1"/>
    <col min="12807" max="12807" width="12.42578125" style="9" customWidth="1"/>
    <col min="12808" max="12808" width="29" style="9" customWidth="1"/>
    <col min="12809" max="12809" width="19.42578125" style="9" customWidth="1"/>
    <col min="12810" max="12810" width="18.42578125" style="9" customWidth="1"/>
    <col min="12811" max="12811" width="18.28515625" style="9" customWidth="1"/>
    <col min="12812" max="12812" width="17.7109375" style="9" customWidth="1"/>
    <col min="12813" max="12813" width="15.28515625" style="9" customWidth="1"/>
    <col min="12814" max="13056" width="9.140625" style="9"/>
    <col min="13057" max="13057" width="3.28515625" style="9" customWidth="1"/>
    <col min="13058" max="13058" width="3.42578125" style="9" customWidth="1"/>
    <col min="13059" max="13059" width="37.42578125" style="9" customWidth="1"/>
    <col min="13060" max="13060" width="0" style="9" hidden="1" customWidth="1"/>
    <col min="13061" max="13062" width="14.85546875" style="9" customWidth="1"/>
    <col min="13063" max="13063" width="12.42578125" style="9" customWidth="1"/>
    <col min="13064" max="13064" width="29" style="9" customWidth="1"/>
    <col min="13065" max="13065" width="19.42578125" style="9" customWidth="1"/>
    <col min="13066" max="13066" width="18.42578125" style="9" customWidth="1"/>
    <col min="13067" max="13067" width="18.28515625" style="9" customWidth="1"/>
    <col min="13068" max="13068" width="17.7109375" style="9" customWidth="1"/>
    <col min="13069" max="13069" width="15.28515625" style="9" customWidth="1"/>
    <col min="13070" max="13312" width="9.140625" style="9"/>
    <col min="13313" max="13313" width="3.28515625" style="9" customWidth="1"/>
    <col min="13314" max="13314" width="3.42578125" style="9" customWidth="1"/>
    <col min="13315" max="13315" width="37.42578125" style="9" customWidth="1"/>
    <col min="13316" max="13316" width="0" style="9" hidden="1" customWidth="1"/>
    <col min="13317" max="13318" width="14.85546875" style="9" customWidth="1"/>
    <col min="13319" max="13319" width="12.42578125" style="9" customWidth="1"/>
    <col min="13320" max="13320" width="29" style="9" customWidth="1"/>
    <col min="13321" max="13321" width="19.42578125" style="9" customWidth="1"/>
    <col min="13322" max="13322" width="18.42578125" style="9" customWidth="1"/>
    <col min="13323" max="13323" width="18.28515625" style="9" customWidth="1"/>
    <col min="13324" max="13324" width="17.7109375" style="9" customWidth="1"/>
    <col min="13325" max="13325" width="15.28515625" style="9" customWidth="1"/>
    <col min="13326" max="13568" width="9.140625" style="9"/>
    <col min="13569" max="13569" width="3.28515625" style="9" customWidth="1"/>
    <col min="13570" max="13570" width="3.42578125" style="9" customWidth="1"/>
    <col min="13571" max="13571" width="37.42578125" style="9" customWidth="1"/>
    <col min="13572" max="13572" width="0" style="9" hidden="1" customWidth="1"/>
    <col min="13573" max="13574" width="14.85546875" style="9" customWidth="1"/>
    <col min="13575" max="13575" width="12.42578125" style="9" customWidth="1"/>
    <col min="13576" max="13576" width="29" style="9" customWidth="1"/>
    <col min="13577" max="13577" width="19.42578125" style="9" customWidth="1"/>
    <col min="13578" max="13578" width="18.42578125" style="9" customWidth="1"/>
    <col min="13579" max="13579" width="18.28515625" style="9" customWidth="1"/>
    <col min="13580" max="13580" width="17.7109375" style="9" customWidth="1"/>
    <col min="13581" max="13581" width="15.28515625" style="9" customWidth="1"/>
    <col min="13582" max="13824" width="9.140625" style="9"/>
    <col min="13825" max="13825" width="3.28515625" style="9" customWidth="1"/>
    <col min="13826" max="13826" width="3.42578125" style="9" customWidth="1"/>
    <col min="13827" max="13827" width="37.42578125" style="9" customWidth="1"/>
    <col min="13828" max="13828" width="0" style="9" hidden="1" customWidth="1"/>
    <col min="13829" max="13830" width="14.85546875" style="9" customWidth="1"/>
    <col min="13831" max="13831" width="12.42578125" style="9" customWidth="1"/>
    <col min="13832" max="13832" width="29" style="9" customWidth="1"/>
    <col min="13833" max="13833" width="19.42578125" style="9" customWidth="1"/>
    <col min="13834" max="13834" width="18.42578125" style="9" customWidth="1"/>
    <col min="13835" max="13835" width="18.28515625" style="9" customWidth="1"/>
    <col min="13836" max="13836" width="17.7109375" style="9" customWidth="1"/>
    <col min="13837" max="13837" width="15.28515625" style="9" customWidth="1"/>
    <col min="13838" max="14080" width="9.140625" style="9"/>
    <col min="14081" max="14081" width="3.28515625" style="9" customWidth="1"/>
    <col min="14082" max="14082" width="3.42578125" style="9" customWidth="1"/>
    <col min="14083" max="14083" width="37.42578125" style="9" customWidth="1"/>
    <col min="14084" max="14084" width="0" style="9" hidden="1" customWidth="1"/>
    <col min="14085" max="14086" width="14.85546875" style="9" customWidth="1"/>
    <col min="14087" max="14087" width="12.42578125" style="9" customWidth="1"/>
    <col min="14088" max="14088" width="29" style="9" customWidth="1"/>
    <col min="14089" max="14089" width="19.42578125" style="9" customWidth="1"/>
    <col min="14090" max="14090" width="18.42578125" style="9" customWidth="1"/>
    <col min="14091" max="14091" width="18.28515625" style="9" customWidth="1"/>
    <col min="14092" max="14092" width="17.7109375" style="9" customWidth="1"/>
    <col min="14093" max="14093" width="15.28515625" style="9" customWidth="1"/>
    <col min="14094" max="14336" width="9.140625" style="9"/>
    <col min="14337" max="14337" width="3.28515625" style="9" customWidth="1"/>
    <col min="14338" max="14338" width="3.42578125" style="9" customWidth="1"/>
    <col min="14339" max="14339" width="37.42578125" style="9" customWidth="1"/>
    <col min="14340" max="14340" width="0" style="9" hidden="1" customWidth="1"/>
    <col min="14341" max="14342" width="14.85546875" style="9" customWidth="1"/>
    <col min="14343" max="14343" width="12.42578125" style="9" customWidth="1"/>
    <col min="14344" max="14344" width="29" style="9" customWidth="1"/>
    <col min="14345" max="14345" width="19.42578125" style="9" customWidth="1"/>
    <col min="14346" max="14346" width="18.42578125" style="9" customWidth="1"/>
    <col min="14347" max="14347" width="18.28515625" style="9" customWidth="1"/>
    <col min="14348" max="14348" width="17.7109375" style="9" customWidth="1"/>
    <col min="14349" max="14349" width="15.28515625" style="9" customWidth="1"/>
    <col min="14350" max="14592" width="9.140625" style="9"/>
    <col min="14593" max="14593" width="3.28515625" style="9" customWidth="1"/>
    <col min="14594" max="14594" width="3.42578125" style="9" customWidth="1"/>
    <col min="14595" max="14595" width="37.42578125" style="9" customWidth="1"/>
    <col min="14596" max="14596" width="0" style="9" hidden="1" customWidth="1"/>
    <col min="14597" max="14598" width="14.85546875" style="9" customWidth="1"/>
    <col min="14599" max="14599" width="12.42578125" style="9" customWidth="1"/>
    <col min="14600" max="14600" width="29" style="9" customWidth="1"/>
    <col min="14601" max="14601" width="19.42578125" style="9" customWidth="1"/>
    <col min="14602" max="14602" width="18.42578125" style="9" customWidth="1"/>
    <col min="14603" max="14603" width="18.28515625" style="9" customWidth="1"/>
    <col min="14604" max="14604" width="17.7109375" style="9" customWidth="1"/>
    <col min="14605" max="14605" width="15.28515625" style="9" customWidth="1"/>
    <col min="14606" max="14848" width="9.140625" style="9"/>
    <col min="14849" max="14849" width="3.28515625" style="9" customWidth="1"/>
    <col min="14850" max="14850" width="3.42578125" style="9" customWidth="1"/>
    <col min="14851" max="14851" width="37.42578125" style="9" customWidth="1"/>
    <col min="14852" max="14852" width="0" style="9" hidden="1" customWidth="1"/>
    <col min="14853" max="14854" width="14.85546875" style="9" customWidth="1"/>
    <col min="14855" max="14855" width="12.42578125" style="9" customWidth="1"/>
    <col min="14856" max="14856" width="29" style="9" customWidth="1"/>
    <col min="14857" max="14857" width="19.42578125" style="9" customWidth="1"/>
    <col min="14858" max="14858" width="18.42578125" style="9" customWidth="1"/>
    <col min="14859" max="14859" width="18.28515625" style="9" customWidth="1"/>
    <col min="14860" max="14860" width="17.7109375" style="9" customWidth="1"/>
    <col min="14861" max="14861" width="15.28515625" style="9" customWidth="1"/>
    <col min="14862" max="15104" width="9.140625" style="9"/>
    <col min="15105" max="15105" width="3.28515625" style="9" customWidth="1"/>
    <col min="15106" max="15106" width="3.42578125" style="9" customWidth="1"/>
    <col min="15107" max="15107" width="37.42578125" style="9" customWidth="1"/>
    <col min="15108" max="15108" width="0" style="9" hidden="1" customWidth="1"/>
    <col min="15109" max="15110" width="14.85546875" style="9" customWidth="1"/>
    <col min="15111" max="15111" width="12.42578125" style="9" customWidth="1"/>
    <col min="15112" max="15112" width="29" style="9" customWidth="1"/>
    <col min="15113" max="15113" width="19.42578125" style="9" customWidth="1"/>
    <col min="15114" max="15114" width="18.42578125" style="9" customWidth="1"/>
    <col min="15115" max="15115" width="18.28515625" style="9" customWidth="1"/>
    <col min="15116" max="15116" width="17.7109375" style="9" customWidth="1"/>
    <col min="15117" max="15117" width="15.28515625" style="9" customWidth="1"/>
    <col min="15118" max="15360" width="9.140625" style="9"/>
    <col min="15361" max="15361" width="3.28515625" style="9" customWidth="1"/>
    <col min="15362" max="15362" width="3.42578125" style="9" customWidth="1"/>
    <col min="15363" max="15363" width="37.42578125" style="9" customWidth="1"/>
    <col min="15364" max="15364" width="0" style="9" hidden="1" customWidth="1"/>
    <col min="15365" max="15366" width="14.85546875" style="9" customWidth="1"/>
    <col min="15367" max="15367" width="12.42578125" style="9" customWidth="1"/>
    <col min="15368" max="15368" width="29" style="9" customWidth="1"/>
    <col min="15369" max="15369" width="19.42578125" style="9" customWidth="1"/>
    <col min="15370" max="15370" width="18.42578125" style="9" customWidth="1"/>
    <col min="15371" max="15371" width="18.28515625" style="9" customWidth="1"/>
    <col min="15372" max="15372" width="17.7109375" style="9" customWidth="1"/>
    <col min="15373" max="15373" width="15.28515625" style="9" customWidth="1"/>
    <col min="15374" max="15616" width="9.140625" style="9"/>
    <col min="15617" max="15617" width="3.28515625" style="9" customWidth="1"/>
    <col min="15618" max="15618" width="3.42578125" style="9" customWidth="1"/>
    <col min="15619" max="15619" width="37.42578125" style="9" customWidth="1"/>
    <col min="15620" max="15620" width="0" style="9" hidden="1" customWidth="1"/>
    <col min="15621" max="15622" width="14.85546875" style="9" customWidth="1"/>
    <col min="15623" max="15623" width="12.42578125" style="9" customWidth="1"/>
    <col min="15624" max="15624" width="29" style="9" customWidth="1"/>
    <col min="15625" max="15625" width="19.42578125" style="9" customWidth="1"/>
    <col min="15626" max="15626" width="18.42578125" style="9" customWidth="1"/>
    <col min="15627" max="15627" width="18.28515625" style="9" customWidth="1"/>
    <col min="15628" max="15628" width="17.7109375" style="9" customWidth="1"/>
    <col min="15629" max="15629" width="15.28515625" style="9" customWidth="1"/>
    <col min="15630" max="15872" width="9.140625" style="9"/>
    <col min="15873" max="15873" width="3.28515625" style="9" customWidth="1"/>
    <col min="15874" max="15874" width="3.42578125" style="9" customWidth="1"/>
    <col min="15875" max="15875" width="37.42578125" style="9" customWidth="1"/>
    <col min="15876" max="15876" width="0" style="9" hidden="1" customWidth="1"/>
    <col min="15877" max="15878" width="14.85546875" style="9" customWidth="1"/>
    <col min="15879" max="15879" width="12.42578125" style="9" customWidth="1"/>
    <col min="15880" max="15880" width="29" style="9" customWidth="1"/>
    <col min="15881" max="15881" width="19.42578125" style="9" customWidth="1"/>
    <col min="15882" max="15882" width="18.42578125" style="9" customWidth="1"/>
    <col min="15883" max="15883" width="18.28515625" style="9" customWidth="1"/>
    <col min="15884" max="15884" width="17.7109375" style="9" customWidth="1"/>
    <col min="15885" max="15885" width="15.28515625" style="9" customWidth="1"/>
    <col min="15886" max="16128" width="9.140625" style="9"/>
    <col min="16129" max="16129" width="3.28515625" style="9" customWidth="1"/>
    <col min="16130" max="16130" width="3.42578125" style="9" customWidth="1"/>
    <col min="16131" max="16131" width="37.42578125" style="9" customWidth="1"/>
    <col min="16132" max="16132" width="0" style="9" hidden="1" customWidth="1"/>
    <col min="16133" max="16134" width="14.85546875" style="9" customWidth="1"/>
    <col min="16135" max="16135" width="12.42578125" style="9" customWidth="1"/>
    <col min="16136" max="16136" width="29" style="9" customWidth="1"/>
    <col min="16137" max="16137" width="19.42578125" style="9" customWidth="1"/>
    <col min="16138" max="16138" width="18.42578125" style="9" customWidth="1"/>
    <col min="16139" max="16139" width="18.28515625" style="9" customWidth="1"/>
    <col min="16140" max="16140" width="17.7109375" style="9" customWidth="1"/>
    <col min="16141" max="16141" width="15.28515625" style="9" customWidth="1"/>
    <col min="16142" max="16384" width="9.140625" style="9"/>
  </cols>
  <sheetData>
    <row r="1" spans="2:13" ht="15.75" x14ac:dyDescent="0.25">
      <c r="B1" s="6"/>
      <c r="C1" s="7" t="s">
        <v>108</v>
      </c>
      <c r="D1" s="8"/>
      <c r="E1" s="6"/>
      <c r="F1" s="6"/>
      <c r="G1" s="6"/>
      <c r="H1" s="6"/>
      <c r="I1" s="7" t="s">
        <v>109</v>
      </c>
      <c r="J1" s="6"/>
      <c r="K1" s="6"/>
      <c r="L1" s="6"/>
    </row>
    <row r="2" spans="2:13" ht="13.5" thickBo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2:13" s="18" customFormat="1" ht="30.75" thickBot="1" x14ac:dyDescent="0.3">
      <c r="B3" s="10"/>
      <c r="C3" s="11" t="s">
        <v>110</v>
      </c>
      <c r="D3" s="11" t="s">
        <v>111</v>
      </c>
      <c r="E3" s="11" t="s">
        <v>112</v>
      </c>
      <c r="F3" s="12"/>
      <c r="G3" s="13"/>
      <c r="H3" s="14" t="s">
        <v>113</v>
      </c>
      <c r="I3" s="15" t="s">
        <v>114</v>
      </c>
      <c r="J3" s="15" t="s">
        <v>115</v>
      </c>
      <c r="K3" s="15" t="s">
        <v>116</v>
      </c>
      <c r="L3" s="16" t="s">
        <v>117</v>
      </c>
      <c r="M3" s="17"/>
    </row>
    <row r="4" spans="2:13" ht="12.75" customHeight="1" x14ac:dyDescent="0.2">
      <c r="B4" s="19"/>
      <c r="C4" s="218" t="s">
        <v>118</v>
      </c>
      <c r="D4" s="219"/>
      <c r="E4" s="20"/>
      <c r="F4" s="21"/>
      <c r="G4" s="22"/>
      <c r="H4" s="220" t="s">
        <v>119</v>
      </c>
      <c r="I4" s="221"/>
      <c r="J4" s="221"/>
      <c r="K4" s="222"/>
      <c r="L4" s="23"/>
      <c r="M4" s="24"/>
    </row>
    <row r="5" spans="2:13" ht="15" x14ac:dyDescent="0.2">
      <c r="B5" s="25"/>
      <c r="C5" s="26" t="s">
        <v>120</v>
      </c>
      <c r="D5" s="27">
        <v>600</v>
      </c>
      <c r="E5" s="27">
        <v>4500</v>
      </c>
      <c r="F5" s="28"/>
      <c r="G5" s="22"/>
      <c r="H5" s="29"/>
      <c r="I5" s="30"/>
      <c r="J5" s="30"/>
      <c r="K5" s="30"/>
      <c r="L5" s="31"/>
      <c r="M5" s="32"/>
    </row>
    <row r="6" spans="2:13" ht="15" x14ac:dyDescent="0.25">
      <c r="B6" s="25"/>
      <c r="C6" s="26" t="s">
        <v>121</v>
      </c>
      <c r="D6" s="27">
        <v>300</v>
      </c>
      <c r="E6" s="27">
        <v>3000</v>
      </c>
      <c r="F6" s="28"/>
      <c r="G6" s="22"/>
      <c r="H6" s="33"/>
      <c r="I6" s="34"/>
      <c r="J6" s="34"/>
      <c r="K6" s="35"/>
      <c r="L6" s="36"/>
      <c r="M6" s="32"/>
    </row>
    <row r="7" spans="2:13" ht="14.25" x14ac:dyDescent="0.2">
      <c r="B7" s="25"/>
      <c r="C7" s="26" t="s">
        <v>122</v>
      </c>
      <c r="D7" s="27">
        <v>600</v>
      </c>
      <c r="E7" s="27">
        <v>1500</v>
      </c>
      <c r="F7" s="28"/>
      <c r="G7" s="22"/>
      <c r="H7" s="37"/>
      <c r="I7" s="38"/>
      <c r="J7" s="34"/>
      <c r="K7" s="39"/>
      <c r="L7" s="40"/>
      <c r="M7" s="32"/>
    </row>
    <row r="8" spans="2:13" ht="15" x14ac:dyDescent="0.25">
      <c r="B8" s="25"/>
      <c r="C8" s="26" t="s">
        <v>123</v>
      </c>
      <c r="D8" s="27">
        <v>800</v>
      </c>
      <c r="E8" s="27">
        <v>10000</v>
      </c>
      <c r="F8" s="28"/>
      <c r="G8" s="22"/>
      <c r="H8" s="33"/>
      <c r="I8" s="34"/>
      <c r="J8" s="34"/>
      <c r="K8" s="41"/>
      <c r="L8" s="42"/>
      <c r="M8" s="32"/>
    </row>
    <row r="9" spans="2:13" ht="15" x14ac:dyDescent="0.25">
      <c r="B9" s="25"/>
      <c r="C9" s="26" t="s">
        <v>124</v>
      </c>
      <c r="D9" s="27">
        <v>3000</v>
      </c>
      <c r="E9" s="27">
        <v>500</v>
      </c>
      <c r="F9" s="28"/>
      <c r="G9" s="22"/>
      <c r="H9" s="43"/>
      <c r="I9" s="44"/>
      <c r="J9" s="45"/>
      <c r="K9" s="46"/>
      <c r="L9" s="31"/>
      <c r="M9" s="32"/>
    </row>
    <row r="10" spans="2:13" ht="15" x14ac:dyDescent="0.25">
      <c r="B10" s="25"/>
      <c r="C10" s="26" t="s">
        <v>125</v>
      </c>
      <c r="D10" s="27">
        <v>2000</v>
      </c>
      <c r="E10" s="27">
        <v>5000</v>
      </c>
      <c r="F10" s="28"/>
      <c r="G10" s="22"/>
      <c r="H10" s="33"/>
      <c r="I10" s="47"/>
      <c r="J10" s="47"/>
      <c r="K10" s="35"/>
      <c r="L10" s="36"/>
      <c r="M10" s="32"/>
    </row>
    <row r="11" spans="2:13" ht="14.25" x14ac:dyDescent="0.2">
      <c r="B11" s="25"/>
      <c r="C11" s="26" t="s">
        <v>126</v>
      </c>
      <c r="D11" s="27">
        <v>3000</v>
      </c>
      <c r="E11" s="27">
        <v>1500</v>
      </c>
      <c r="F11" s="28"/>
      <c r="G11" s="22"/>
      <c r="H11" s="37"/>
      <c r="I11" s="48"/>
      <c r="J11" s="49"/>
      <c r="K11" s="39"/>
      <c r="L11" s="40"/>
      <c r="M11" s="32"/>
    </row>
    <row r="12" spans="2:13" ht="15" x14ac:dyDescent="0.25">
      <c r="B12" s="25"/>
      <c r="C12" s="26" t="s">
        <v>48</v>
      </c>
      <c r="D12" s="27">
        <v>500</v>
      </c>
      <c r="E12" s="27"/>
      <c r="F12" s="28"/>
      <c r="G12" s="22"/>
      <c r="H12" s="33"/>
      <c r="I12" s="47"/>
      <c r="J12" s="47"/>
      <c r="K12" s="41"/>
      <c r="L12" s="42"/>
      <c r="M12" s="32"/>
    </row>
    <row r="13" spans="2:13" ht="15" x14ac:dyDescent="0.25">
      <c r="B13" s="25"/>
      <c r="C13" s="26" t="s">
        <v>63</v>
      </c>
      <c r="D13" s="27">
        <v>6000</v>
      </c>
      <c r="E13" s="27">
        <v>1000</v>
      </c>
      <c r="F13" s="28"/>
      <c r="G13" s="22"/>
      <c r="H13" s="43" t="s">
        <v>127</v>
      </c>
      <c r="I13" s="44"/>
      <c r="J13" s="45"/>
      <c r="K13" s="46"/>
      <c r="L13" s="31"/>
      <c r="M13" s="32"/>
    </row>
    <row r="14" spans="2:13" ht="15" x14ac:dyDescent="0.25">
      <c r="B14" s="25"/>
      <c r="C14" s="26" t="s">
        <v>128</v>
      </c>
      <c r="D14" s="27">
        <v>500</v>
      </c>
      <c r="E14" s="27">
        <v>1000</v>
      </c>
      <c r="F14" s="28"/>
      <c r="G14" s="22"/>
      <c r="H14" s="33" t="s">
        <v>129</v>
      </c>
      <c r="I14" s="44">
        <v>6500</v>
      </c>
      <c r="J14" s="44">
        <f t="shared" ref="J14:J20" si="0">I14*K14</f>
        <v>910.00000000000011</v>
      </c>
      <c r="K14" s="35">
        <v>0.14000000000000001</v>
      </c>
      <c r="L14" s="36"/>
      <c r="M14" s="32"/>
    </row>
    <row r="15" spans="2:13" ht="15" x14ac:dyDescent="0.25">
      <c r="B15" s="25"/>
      <c r="C15" s="26" t="s">
        <v>130</v>
      </c>
      <c r="D15" s="27">
        <v>1000</v>
      </c>
      <c r="E15" s="27"/>
      <c r="F15" s="28"/>
      <c r="G15" s="22"/>
      <c r="H15" s="33" t="s">
        <v>131</v>
      </c>
      <c r="I15" s="44">
        <v>300000</v>
      </c>
      <c r="J15" s="44">
        <v>300000</v>
      </c>
      <c r="K15" s="35"/>
      <c r="L15" s="36"/>
      <c r="M15" s="32"/>
    </row>
    <row r="16" spans="2:13" ht="15" x14ac:dyDescent="0.25">
      <c r="B16" s="25"/>
      <c r="C16" s="26" t="s">
        <v>132</v>
      </c>
      <c r="D16" s="27">
        <v>1000</v>
      </c>
      <c r="E16" s="27"/>
      <c r="F16" s="28"/>
      <c r="G16" s="22"/>
      <c r="H16" s="33" t="s">
        <v>133</v>
      </c>
      <c r="I16" s="44">
        <v>0</v>
      </c>
      <c r="J16" s="44">
        <f t="shared" si="0"/>
        <v>0</v>
      </c>
      <c r="K16" s="41"/>
      <c r="L16" s="36"/>
      <c r="M16" s="32"/>
    </row>
    <row r="17" spans="1:13" ht="15" x14ac:dyDescent="0.25">
      <c r="B17" s="25"/>
      <c r="C17" s="26" t="s">
        <v>134</v>
      </c>
      <c r="D17" s="27">
        <v>540</v>
      </c>
      <c r="E17" s="27"/>
      <c r="F17" s="28"/>
      <c r="G17" s="22"/>
      <c r="H17" s="33" t="s">
        <v>135</v>
      </c>
      <c r="I17" s="44">
        <v>5000000</v>
      </c>
      <c r="J17" s="44">
        <f t="shared" si="0"/>
        <v>0</v>
      </c>
      <c r="K17" s="35"/>
      <c r="L17" s="36"/>
      <c r="M17" s="32"/>
    </row>
    <row r="18" spans="1:13" ht="15" x14ac:dyDescent="0.25">
      <c r="B18" s="25"/>
      <c r="C18" s="26" t="s">
        <v>136</v>
      </c>
      <c r="D18" s="27">
        <v>3080</v>
      </c>
      <c r="E18" s="27">
        <v>3000</v>
      </c>
      <c r="F18" s="28"/>
      <c r="G18" s="22"/>
      <c r="H18" s="33" t="s">
        <v>137</v>
      </c>
      <c r="I18" s="44">
        <v>0</v>
      </c>
      <c r="J18" s="44">
        <f t="shared" si="0"/>
        <v>0</v>
      </c>
      <c r="K18" s="35"/>
      <c r="L18" s="50"/>
      <c r="M18" s="32"/>
    </row>
    <row r="19" spans="1:13" ht="14.25" x14ac:dyDescent="0.2">
      <c r="B19" s="25"/>
      <c r="C19" s="26" t="s">
        <v>67</v>
      </c>
      <c r="D19" s="27">
        <v>2000</v>
      </c>
      <c r="E19" s="27">
        <v>1000</v>
      </c>
      <c r="F19" s="28"/>
      <c r="G19" s="22"/>
      <c r="H19" s="37"/>
      <c r="I19" s="39"/>
      <c r="J19" s="44">
        <f t="shared" si="0"/>
        <v>0</v>
      </c>
      <c r="K19" s="35"/>
      <c r="L19" s="40"/>
      <c r="M19" s="32"/>
    </row>
    <row r="20" spans="1:13" ht="14.25" x14ac:dyDescent="0.2">
      <c r="B20" s="25"/>
      <c r="C20" s="51" t="s">
        <v>138</v>
      </c>
      <c r="D20" s="27">
        <v>6000</v>
      </c>
      <c r="E20" s="52">
        <f>L35</f>
        <v>32500</v>
      </c>
      <c r="F20" s="28"/>
      <c r="G20" s="22"/>
      <c r="H20" s="37"/>
      <c r="I20" s="53"/>
      <c r="J20" s="44">
        <f t="shared" si="0"/>
        <v>0</v>
      </c>
      <c r="K20" s="35"/>
      <c r="L20" s="40"/>
      <c r="M20" s="32"/>
    </row>
    <row r="21" spans="1:13" ht="15" x14ac:dyDescent="0.25">
      <c r="B21" s="25"/>
      <c r="C21" s="26"/>
      <c r="D21" s="27">
        <v>6000</v>
      </c>
      <c r="E21" s="27"/>
      <c r="F21" s="28"/>
      <c r="G21" s="22"/>
      <c r="H21" s="33" t="s">
        <v>139</v>
      </c>
      <c r="I21" s="54">
        <f>SUM(I14:I20)</f>
        <v>5306500</v>
      </c>
      <c r="J21" s="54">
        <f>SUM(J14:J20)</f>
        <v>300910</v>
      </c>
      <c r="K21" s="55">
        <f>(K6+K10+K14+K15+K17+K18+K19+K20)/6</f>
        <v>2.3333333333333334E-2</v>
      </c>
      <c r="L21" s="36"/>
      <c r="M21" s="32"/>
    </row>
    <row r="22" spans="1:13" ht="15" x14ac:dyDescent="0.25">
      <c r="B22" s="56"/>
      <c r="C22" s="57" t="s">
        <v>140</v>
      </c>
      <c r="D22" s="58">
        <f>SUM(D5:D21)</f>
        <v>36920</v>
      </c>
      <c r="E22" s="58">
        <f>SUM(Расход!B2:B118)</f>
        <v>0</v>
      </c>
      <c r="F22" s="59"/>
      <c r="G22" s="22"/>
      <c r="H22" s="60" t="s">
        <v>141</v>
      </c>
      <c r="I22" s="61">
        <f>I8*L8+I12*L12+I21</f>
        <v>5306500</v>
      </c>
      <c r="J22" s="61">
        <f>J8*L8+J12*L12+J21</f>
        <v>300910</v>
      </c>
      <c r="K22" s="62"/>
      <c r="L22" s="63"/>
      <c r="M22" s="32"/>
    </row>
    <row r="23" spans="1:13" ht="15" x14ac:dyDescent="0.25">
      <c r="B23" s="25"/>
      <c r="C23" s="216" t="s">
        <v>142</v>
      </c>
      <c r="D23" s="217"/>
      <c r="E23" s="64"/>
      <c r="F23" s="65"/>
      <c r="G23" s="22"/>
      <c r="H23" s="223" t="s">
        <v>143</v>
      </c>
      <c r="I23" s="224"/>
      <c r="J23" s="224"/>
      <c r="K23" s="224"/>
      <c r="L23" s="31"/>
      <c r="M23" s="32"/>
    </row>
    <row r="24" spans="1:13" ht="15" x14ac:dyDescent="0.25">
      <c r="B24" s="25"/>
      <c r="C24" s="66" t="s">
        <v>58</v>
      </c>
      <c r="D24" s="67">
        <v>90000</v>
      </c>
      <c r="E24" s="67">
        <v>120000</v>
      </c>
      <c r="F24" s="59"/>
      <c r="G24" s="22"/>
      <c r="H24" s="33"/>
      <c r="I24" s="44"/>
      <c r="J24" s="44"/>
      <c r="K24" s="55"/>
      <c r="L24" s="36"/>
      <c r="M24" s="32"/>
    </row>
    <row r="25" spans="1:13" ht="15" x14ac:dyDescent="0.25">
      <c r="B25" s="68"/>
      <c r="C25" s="66" t="s">
        <v>144</v>
      </c>
      <c r="D25" s="67">
        <v>2500</v>
      </c>
      <c r="E25" s="67">
        <v>50000</v>
      </c>
      <c r="F25" s="59"/>
      <c r="G25" s="22"/>
      <c r="H25" s="33"/>
      <c r="I25" s="44"/>
      <c r="J25" s="44"/>
      <c r="K25" s="55"/>
      <c r="L25" s="36"/>
      <c r="M25" s="32"/>
    </row>
    <row r="26" spans="1:13" ht="15" x14ac:dyDescent="0.25">
      <c r="B26" s="68"/>
      <c r="C26" s="66"/>
      <c r="D26" s="67"/>
      <c r="E26" s="67"/>
      <c r="F26" s="59"/>
      <c r="G26" s="22"/>
      <c r="H26" s="37"/>
      <c r="I26" s="53"/>
      <c r="J26" s="44"/>
      <c r="K26" s="55"/>
      <c r="L26" s="36"/>
      <c r="M26" s="32"/>
    </row>
    <row r="27" spans="1:13" ht="15" x14ac:dyDescent="0.25">
      <c r="B27" s="68"/>
      <c r="C27" s="57" t="s">
        <v>145</v>
      </c>
      <c r="D27" s="67">
        <f>SUM(D24:D25)</f>
        <v>92500</v>
      </c>
      <c r="E27" s="67">
        <f>SUM(E24:E25)</f>
        <v>170000</v>
      </c>
      <c r="F27" s="59"/>
      <c r="G27" s="22"/>
      <c r="H27" s="33" t="s">
        <v>146</v>
      </c>
      <c r="I27" s="69">
        <f>SUM(I24:I26)</f>
        <v>0</v>
      </c>
      <c r="J27" s="70"/>
      <c r="K27" s="70"/>
      <c r="L27" s="71"/>
      <c r="M27" s="32"/>
    </row>
    <row r="28" spans="1:13" ht="15.75" thickBot="1" x14ac:dyDescent="0.3">
      <c r="B28" s="72"/>
      <c r="C28" s="73" t="s">
        <v>147</v>
      </c>
      <c r="D28" s="74">
        <f>+D22*12+D27</f>
        <v>535540</v>
      </c>
      <c r="E28" s="74">
        <f>E22*12+E27</f>
        <v>170000</v>
      </c>
      <c r="F28" s="75"/>
      <c r="G28" s="22"/>
      <c r="H28" s="76" t="s">
        <v>148</v>
      </c>
      <c r="I28" s="77">
        <f>I22+I27</f>
        <v>5306500</v>
      </c>
      <c r="J28" s="78">
        <f>J22</f>
        <v>300910</v>
      </c>
      <c r="K28" s="79"/>
      <c r="L28" s="80"/>
      <c r="M28" s="32"/>
    </row>
    <row r="29" spans="1:13" x14ac:dyDescent="0.2">
      <c r="B29" s="22"/>
      <c r="C29" s="22"/>
      <c r="D29" s="22"/>
      <c r="E29" s="81"/>
      <c r="F29" s="81"/>
      <c r="G29" s="22"/>
      <c r="M29" s="32"/>
    </row>
    <row r="30" spans="1:13" ht="15.75" x14ac:dyDescent="0.25">
      <c r="B30" s="22"/>
      <c r="C30" s="82" t="s">
        <v>149</v>
      </c>
      <c r="D30" s="83"/>
      <c r="E30" s="22"/>
      <c r="F30" s="22"/>
      <c r="G30" s="22"/>
      <c r="H30" s="84"/>
      <c r="I30" s="85" t="s">
        <v>150</v>
      </c>
      <c r="J30" s="86"/>
      <c r="K30" s="84"/>
      <c r="L30" s="87"/>
      <c r="M30" s="32"/>
    </row>
    <row r="31" spans="1:13" ht="5.25" customHeight="1" thickBot="1" x14ac:dyDescent="0.3">
      <c r="A31" s="88"/>
      <c r="B31" s="22"/>
      <c r="C31" s="22"/>
      <c r="D31" s="22"/>
      <c r="E31" s="22"/>
      <c r="F31" s="22"/>
      <c r="G31" s="22"/>
      <c r="H31" s="84"/>
      <c r="I31" s="85"/>
      <c r="J31" s="86"/>
      <c r="K31" s="84"/>
      <c r="L31" s="87"/>
      <c r="M31" s="32"/>
    </row>
    <row r="32" spans="1:13" ht="30.75" thickBot="1" x14ac:dyDescent="0.25">
      <c r="A32" s="88"/>
      <c r="B32" s="10"/>
      <c r="C32" s="11" t="s">
        <v>151</v>
      </c>
      <c r="D32" s="11" t="s">
        <v>111</v>
      </c>
      <c r="E32" s="11" t="s">
        <v>112</v>
      </c>
      <c r="F32" s="12"/>
      <c r="G32" s="22"/>
      <c r="H32" s="14" t="s">
        <v>152</v>
      </c>
      <c r="I32" s="15" t="s">
        <v>153</v>
      </c>
      <c r="J32" s="15" t="s">
        <v>154</v>
      </c>
      <c r="K32" s="15" t="s">
        <v>155</v>
      </c>
      <c r="L32" s="16" t="s">
        <v>156</v>
      </c>
      <c r="M32" s="32"/>
    </row>
    <row r="33" spans="1:13" ht="15" x14ac:dyDescent="0.25">
      <c r="A33" s="88"/>
      <c r="B33" s="89"/>
      <c r="C33" s="225" t="s">
        <v>157</v>
      </c>
      <c r="D33" s="226"/>
      <c r="E33" s="90"/>
      <c r="F33" s="91"/>
      <c r="G33" s="22"/>
      <c r="H33" s="92" t="s">
        <v>158</v>
      </c>
      <c r="I33" s="44">
        <v>1000000</v>
      </c>
      <c r="J33" s="41">
        <v>0.22</v>
      </c>
      <c r="K33" s="93" t="s">
        <v>159</v>
      </c>
      <c r="L33" s="36">
        <v>26000</v>
      </c>
      <c r="M33" s="32"/>
    </row>
    <row r="34" spans="1:13" ht="15" x14ac:dyDescent="0.25">
      <c r="A34" s="88"/>
      <c r="B34" s="94"/>
      <c r="C34" s="95" t="s">
        <v>160</v>
      </c>
      <c r="D34" s="96">
        <v>45000</v>
      </c>
      <c r="E34" s="96">
        <v>90000</v>
      </c>
      <c r="F34" s="97"/>
      <c r="G34" s="22"/>
      <c r="H34" s="98" t="s">
        <v>161</v>
      </c>
      <c r="I34" s="44">
        <v>300000</v>
      </c>
      <c r="J34" s="99">
        <v>0.22</v>
      </c>
      <c r="K34" s="93" t="s">
        <v>162</v>
      </c>
      <c r="L34" s="36">
        <v>6500</v>
      </c>
      <c r="M34" s="32"/>
    </row>
    <row r="35" spans="1:13" ht="30.75" thickBot="1" x14ac:dyDescent="0.3">
      <c r="A35" s="88"/>
      <c r="B35" s="100"/>
      <c r="C35" s="101" t="s">
        <v>163</v>
      </c>
      <c r="D35" s="102">
        <v>4500</v>
      </c>
      <c r="E35" s="103"/>
      <c r="F35" s="104"/>
      <c r="G35" s="22"/>
      <c r="H35" s="105" t="s">
        <v>164</v>
      </c>
      <c r="I35" s="106">
        <f>SUM(I33:I34)</f>
        <v>1300000</v>
      </c>
      <c r="J35" s="107"/>
      <c r="K35" s="108"/>
      <c r="L35" s="109">
        <f>SUM(L33:L34)</f>
        <v>32500</v>
      </c>
      <c r="M35" s="32"/>
    </row>
    <row r="36" spans="1:13" ht="15" x14ac:dyDescent="0.25">
      <c r="A36" s="88"/>
      <c r="B36" s="100"/>
      <c r="C36" s="101" t="s">
        <v>133</v>
      </c>
      <c r="D36" s="102"/>
      <c r="E36" s="103"/>
      <c r="F36" s="104"/>
      <c r="G36" s="22"/>
      <c r="H36" s="84"/>
      <c r="I36" s="110"/>
      <c r="J36" s="111"/>
      <c r="K36" s="112"/>
      <c r="L36" s="110"/>
      <c r="M36" s="32"/>
    </row>
    <row r="37" spans="1:13" ht="15" x14ac:dyDescent="0.25">
      <c r="A37" s="88"/>
      <c r="B37" s="100"/>
      <c r="C37" s="101"/>
      <c r="D37" s="102"/>
      <c r="E37" s="103"/>
      <c r="F37" s="104"/>
      <c r="G37" s="22"/>
      <c r="H37" s="84"/>
      <c r="I37" s="110"/>
      <c r="J37" s="111"/>
      <c r="K37" s="112"/>
      <c r="L37" s="110"/>
      <c r="M37" s="32"/>
    </row>
    <row r="38" spans="1:13" ht="15" x14ac:dyDescent="0.25">
      <c r="A38" s="88"/>
      <c r="B38" s="113"/>
      <c r="C38" s="95" t="s">
        <v>165</v>
      </c>
      <c r="D38" s="96">
        <v>15000</v>
      </c>
      <c r="E38" s="67"/>
      <c r="F38" s="97"/>
      <c r="G38" s="22"/>
      <c r="M38" s="32"/>
    </row>
    <row r="39" spans="1:13" ht="15.75" x14ac:dyDescent="0.25">
      <c r="A39" s="88"/>
      <c r="B39" s="113"/>
      <c r="C39" s="57" t="s">
        <v>140</v>
      </c>
      <c r="D39" s="114">
        <f>SUM(D34:D38)</f>
        <v>64500</v>
      </c>
      <c r="E39" s="114">
        <f>SUM(Доход!B2:B361)</f>
        <v>0</v>
      </c>
      <c r="F39" s="97"/>
      <c r="G39" s="22"/>
      <c r="H39" s="115" t="s">
        <v>166</v>
      </c>
      <c r="I39" s="116" t="s">
        <v>167</v>
      </c>
      <c r="J39" s="116" t="s">
        <v>168</v>
      </c>
      <c r="K39" s="22"/>
      <c r="L39" s="22"/>
      <c r="M39" s="32"/>
    </row>
    <row r="40" spans="1:13" ht="15" x14ac:dyDescent="0.25">
      <c r="A40" s="88"/>
      <c r="B40" s="113"/>
      <c r="C40" s="216" t="s">
        <v>169</v>
      </c>
      <c r="D40" s="217"/>
      <c r="E40" s="117"/>
      <c r="F40" s="97"/>
      <c r="G40" s="22"/>
      <c r="H40" s="22"/>
      <c r="I40" s="22"/>
      <c r="J40" s="22"/>
      <c r="K40" s="22"/>
      <c r="L40" s="22"/>
      <c r="M40" s="32"/>
    </row>
    <row r="41" spans="1:13" ht="18" x14ac:dyDescent="0.25">
      <c r="B41" s="118"/>
      <c r="C41" s="119" t="s">
        <v>170</v>
      </c>
      <c r="D41" s="120">
        <v>189000</v>
      </c>
      <c r="E41" s="120"/>
      <c r="F41" s="97"/>
      <c r="G41" s="22"/>
      <c r="H41" s="121" t="s">
        <v>166</v>
      </c>
      <c r="I41" s="122">
        <f>I28-I35</f>
        <v>4006500</v>
      </c>
      <c r="J41" s="22"/>
      <c r="K41" s="22"/>
      <c r="L41" s="22"/>
      <c r="M41" s="32"/>
    </row>
    <row r="42" spans="1:13" ht="15" x14ac:dyDescent="0.25">
      <c r="B42" s="118"/>
      <c r="C42" s="95" t="s">
        <v>171</v>
      </c>
      <c r="D42" s="120"/>
      <c r="E42" s="120">
        <v>90000</v>
      </c>
      <c r="F42" s="97"/>
      <c r="G42" s="22"/>
      <c r="K42" s="22"/>
      <c r="L42" s="22"/>
      <c r="M42" s="32"/>
    </row>
    <row r="43" spans="1:13" ht="15" x14ac:dyDescent="0.25">
      <c r="B43" s="118"/>
      <c r="C43" s="57" t="s">
        <v>172</v>
      </c>
      <c r="D43" s="114">
        <f>SUM(D41:D41)</f>
        <v>189000</v>
      </c>
      <c r="E43" s="114">
        <f>SUM(E41:E42)</f>
        <v>90000</v>
      </c>
      <c r="F43" s="97"/>
      <c r="G43" s="22"/>
      <c r="K43" s="22"/>
      <c r="L43" s="22"/>
      <c r="M43" s="32"/>
    </row>
    <row r="44" spans="1:13" ht="15.75" thickBot="1" x14ac:dyDescent="0.25">
      <c r="B44" s="123"/>
      <c r="C44" s="73" t="s">
        <v>173</v>
      </c>
      <c r="D44" s="124">
        <f>D39*12+D43</f>
        <v>963000</v>
      </c>
      <c r="E44" s="125">
        <f>E39*12+E43</f>
        <v>90000</v>
      </c>
      <c r="F44" s="126"/>
      <c r="G44" s="22"/>
      <c r="K44" s="22"/>
      <c r="L44" s="22"/>
      <c r="M44" s="32"/>
    </row>
    <row r="45" spans="1:13" x14ac:dyDescent="0.2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32"/>
    </row>
    <row r="46" spans="1:13" ht="19.5" customHeight="1" x14ac:dyDescent="0.25">
      <c r="B46" s="22"/>
      <c r="C46" s="82" t="s">
        <v>174</v>
      </c>
      <c r="D46" s="22"/>
      <c r="E46" s="127">
        <f>E44-E28</f>
        <v>-80000</v>
      </c>
      <c r="F46" s="22"/>
      <c r="G46" s="22"/>
      <c r="H46" s="22"/>
      <c r="I46" s="22"/>
      <c r="J46" s="22"/>
      <c r="K46" s="22"/>
      <c r="L46" s="22"/>
      <c r="M46" s="32"/>
    </row>
    <row r="47" spans="1:13" x14ac:dyDescent="0.2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32"/>
    </row>
    <row r="48" spans="1:13" ht="15" x14ac:dyDescent="0.2">
      <c r="C48" s="128" t="s">
        <v>175</v>
      </c>
      <c r="M48" s="129"/>
    </row>
    <row r="49" spans="1:13" ht="15" customHeight="1" x14ac:dyDescent="0.2">
      <c r="C49" s="128" t="s">
        <v>176</v>
      </c>
      <c r="D49" s="9">
        <f>13500*7%</f>
        <v>945.00000000000011</v>
      </c>
      <c r="M49" s="130"/>
    </row>
    <row r="50" spans="1:13" ht="15" customHeight="1" x14ac:dyDescent="0.2">
      <c r="D50" s="9">
        <f>D49*28.5</f>
        <v>26932.500000000004</v>
      </c>
      <c r="I50" s="130"/>
    </row>
    <row r="51" spans="1:13" ht="12.75" customHeight="1" x14ac:dyDescent="0.2">
      <c r="I51" s="130"/>
    </row>
    <row r="59" spans="1:13" x14ac:dyDescent="0.2">
      <c r="A59" s="131"/>
    </row>
  </sheetData>
  <mergeCells count="6">
    <mergeCell ref="C40:D40"/>
    <mergeCell ref="C4:D4"/>
    <mergeCell ref="H4:K4"/>
    <mergeCell ref="C23:D23"/>
    <mergeCell ref="H23:K23"/>
    <mergeCell ref="C33:D33"/>
  </mergeCells>
  <pageMargins left="0.78740157480314965" right="0.19685039370078741" top="0.98425196850393704" bottom="0.39370078740157483" header="0.51181102362204722" footer="0.51181102362204722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cols>
    <col min="1" max="1" width="13.28515625" customWidth="1"/>
    <col min="2" max="256" width="9.140625" customWidth="1"/>
  </cols>
  <sheetData>
    <row r="1">
      <c r="A1" t="s" s="1">
        <v>9</v>
      </c>
    </row>
    <row r="2">
      <c r="B2" t="s">
        <v>35</v>
      </c>
    </row>
    <row r="3">
      <c r="B3" t="s" s="1">
        <v>342</v>
      </c>
    </row>
    <row r="4">
      <c r="A4" t="s" s="1">
        <v>31</v>
      </c>
      <c r="B4">
        <v>15057.94</v>
      </c>
    </row>
    <row r="5">
      <c r="A5" t="s" s="1">
        <v>44</v>
      </c>
      <c r="B5" s="1">
        <v>4626.74</v>
      </c>
    </row>
    <row r="6">
      <c r="A6" t="s">
        <v>103</v>
      </c>
      <c r="B6">
        <v>2457.74</v>
      </c>
    </row>
    <row r="7">
      <c r="A7" t="s">
        <v>343</v>
      </c>
      <c r="B7">
        <v>45</v>
      </c>
    </row>
    <row r="8">
      <c r="A8" t="s">
        <v>344</v>
      </c>
      <c r="B8">
        <v>150.00</v>
      </c>
    </row>
    <row r="9">
      <c r="A9" t="s">
        <v>104</v>
      </c>
      <c r="B9">
        <v>1291</v>
      </c>
    </row>
    <row r="10">
      <c r="A10" t="s">
        <v>345</v>
      </c>
      <c r="B10">
        <v>878</v>
      </c>
    </row>
    <row r="11">
      <c r="A11" t="s" s="1">
        <v>48</v>
      </c>
      <c r="B11" s="1">
        <v>2213.80</v>
      </c>
    </row>
    <row r="12">
      <c r="A12" t="s">
        <v>346</v>
      </c>
      <c r="B12">
        <v>1543.80</v>
      </c>
    </row>
    <row r="13">
      <c r="A13" t="s">
        <v>347</v>
      </c>
      <c r="B13">
        <v>670</v>
      </c>
    </row>
    <row r="14">
      <c r="A14" t="s">
        <v>348</v>
      </c>
      <c r="B14">
        <v>600</v>
      </c>
    </row>
    <row r="15">
      <c r="A15" t="s" s="1">
        <v>52</v>
      </c>
      <c r="B15" s="1">
        <v>3371.60</v>
      </c>
    </row>
    <row r="16">
      <c r="A16" t="s">
        <v>349</v>
      </c>
      <c r="B16">
        <v>691.60</v>
      </c>
    </row>
    <row r="17">
      <c r="A17" t="s">
        <v>350</v>
      </c>
      <c r="B17">
        <v>137.70</v>
      </c>
    </row>
    <row r="18">
      <c r="A18" t="s">
        <v>351</v>
      </c>
      <c r="B18">
        <v>2680</v>
      </c>
    </row>
    <row r="19">
      <c r="A19" t="s">
        <v>352</v>
      </c>
      <c r="B19">
        <v>235</v>
      </c>
    </row>
    <row r="20">
      <c r="A20" t="s">
        <v>353</v>
      </c>
      <c r="B20">
        <v>320</v>
      </c>
    </row>
    <row r="21">
      <c r="A21" t="s">
        <v>354</v>
      </c>
      <c r="B21">
        <v>1812</v>
      </c>
    </row>
    <row r="22">
      <c r="A22" t="s" s="1">
        <v>63</v>
      </c>
      <c r="B22" s="1">
        <v>500</v>
      </c>
    </row>
    <row r="23">
      <c r="A23" t="s">
        <v>355</v>
      </c>
      <c r="B23">
        <v>500</v>
      </c>
    </row>
    <row r="24">
      <c r="A24" t="s" s="1">
        <v>67</v>
      </c>
      <c r="B24" s="1">
        <v>1745.8</v>
      </c>
    </row>
    <row r="25">
      <c r="A25" t="s">
        <v>356</v>
      </c>
      <c r="B25">
        <v>250</v>
      </c>
    </row>
    <row r="26">
      <c r="A26" t="s">
        <v>357</v>
      </c>
      <c r="B26">
        <v>100</v>
      </c>
    </row>
    <row r="27">
      <c r="A27" t="s">
        <v>358</v>
      </c>
      <c r="B27">
        <v>589.8</v>
      </c>
    </row>
    <row r="28">
      <c r="A28" t="s">
        <v>359</v>
      </c>
      <c r="B28">
        <v>134.9</v>
      </c>
    </row>
    <row r="29">
      <c r="A29" t="s">
        <v>360</v>
      </c>
      <c r="B29">
        <v>906</v>
      </c>
    </row>
    <row r="30">
      <c r="A30" t="s" s="1">
        <v>77</v>
      </c>
      <c r="B30" s="1">
        <v>1550</v>
      </c>
    </row>
    <row r="31">
      <c r="A31" t="s">
        <v>361</v>
      </c>
      <c r="B31">
        <v>1550</v>
      </c>
    </row>
    <row r="32">
      <c r="A32" t="s" s="1">
        <v>82</v>
      </c>
      <c r="B32" s="1">
        <v>400</v>
      </c>
    </row>
    <row r="33">
      <c r="A33" t="s">
        <v>362</v>
      </c>
      <c r="B33">
        <v>400</v>
      </c>
    </row>
    <row r="34">
      <c r="A34" t="s">
        <v>363</v>
      </c>
      <c r="B34">
        <v>400</v>
      </c>
    </row>
    <row r="35">
      <c r="A35" t="s" s="1">
        <v>90</v>
      </c>
      <c r="B35" s="1">
        <v>650</v>
      </c>
    </row>
    <row r="36">
      <c r="A36" t="s">
        <v>364</v>
      </c>
      <c r="B36">
        <v>650</v>
      </c>
    </row>
    <row r="39">
      <c r="A39" t="s" s="1">
        <v>16</v>
      </c>
    </row>
    <row r="40">
      <c r="B40" t="s">
        <v>35</v>
      </c>
    </row>
    <row r="41">
      <c r="B41" t="s" s="1">
        <v>342</v>
      </c>
    </row>
    <row r="42">
      <c r="A42" t="s" s="1">
        <v>31</v>
      </c>
    </row>
    <row r="45">
      <c r="A45" t="s" s="1">
        <v>37</v>
      </c>
      <c r="B45">
        <v>-15057.94</v>
      </c>
    </row>
  </sheetData>
</worksheet>
</file>

<file path=xl/worksheets/sheet4.xml><?xml version="1.0" encoding="utf-8"?>
<worksheet xmlns="http://schemas.openxmlformats.org/spreadsheetml/2006/main" xmlns:r="http://schemas.openxmlformats.org/officeDocument/2006/relationships">
  <cols>
    <col min="1" max="1" width="10.42578125" customWidth="1"/>
    <col min="3" max="3" width="16.7109375" customWidth="1"/>
    <col min="4" max="4" width="16.140625" customWidth="1"/>
    <col min="5" max="5" width="17.28515625" customWidth="1"/>
    <col min="6" max="6" width="13.85546875" customWidth="1"/>
    <col min="7" max="256" width="9.140625" customWidth="1"/>
  </cols>
  <sheetData>
    <row r="1">
      <c r="A1" t="s" s="1">
        <v>0</v>
      </c>
      <c r="B1" t="s" s="1">
        <v>1</v>
      </c>
      <c r="C1" t="s" s="1">
        <v>2</v>
      </c>
      <c r="D1" t="s" s="1">
        <v>29</v>
      </c>
      <c r="E1" t="s" s="1">
        <v>3</v>
      </c>
      <c r="F1" t="s" s="1">
        <v>21</v>
      </c>
    </row>
    <row r="2">
      <c r="A2" s="2">
        <v>42064</v>
      </c>
      <c r="B2">
        <v>906</v>
      </c>
      <c r="C2" t="s">
        <v>67</v>
      </c>
      <c r="D2" t="s">
        <v>72</v>
      </c>
      <c r="F2" t="s">
        <v>97</v>
      </c>
    </row>
    <row r="3">
      <c r="A3" s="2">
        <v>42064</v>
      </c>
      <c r="B3">
        <v>145</v>
      </c>
      <c r="C3" t="s">
        <v>52</v>
      </c>
      <c r="D3" t="s">
        <v>59</v>
      </c>
      <c r="F3" t="s">
        <v>97</v>
      </c>
    </row>
    <row r="4">
      <c r="A4" s="2">
        <v>42064</v>
      </c>
      <c r="B4">
        <v>100</v>
      </c>
      <c r="C4" t="s">
        <v>44</v>
      </c>
      <c r="D4" t="s">
        <v>45</v>
      </c>
      <c r="F4" t="s">
        <v>97</v>
      </c>
    </row>
    <row r="5">
      <c r="A5" s="2">
        <v>42064</v>
      </c>
      <c r="B5">
        <v>30</v>
      </c>
      <c r="C5" t="s">
        <v>44</v>
      </c>
      <c r="D5" t="s">
        <v>45</v>
      </c>
      <c r="F5" t="s">
        <v>97</v>
      </c>
    </row>
    <row r="6">
      <c r="A6" s="2">
        <v>42064</v>
      </c>
      <c r="B6">
        <v>235</v>
      </c>
      <c r="C6" t="s">
        <v>52</v>
      </c>
      <c r="D6" t="s">
        <v>59</v>
      </c>
      <c r="E6" t="s">
        <v>330</v>
      </c>
      <c r="F6" t="s">
        <v>97</v>
      </c>
    </row>
    <row r="7">
      <c r="A7" s="2">
        <v>42064</v>
      </c>
      <c r="B7">
        <v>320</v>
      </c>
      <c r="C7" t="s">
        <v>52</v>
      </c>
      <c r="D7" t="s">
        <v>59</v>
      </c>
      <c r="E7" t="s">
        <v>331</v>
      </c>
      <c r="F7" t="s">
        <v>96</v>
      </c>
    </row>
    <row r="8">
      <c r="A8" s="2">
        <v>42065</v>
      </c>
      <c r="B8">
        <v>550</v>
      </c>
      <c r="C8" t="s">
        <v>77</v>
      </c>
      <c r="D8" t="s">
        <v>79</v>
      </c>
      <c r="F8" t="s">
        <v>100</v>
      </c>
    </row>
    <row r="9">
      <c r="A9" s="2">
        <v>42065</v>
      </c>
      <c r="B9">
        <v>1000</v>
      </c>
      <c r="C9" t="s">
        <v>77</v>
      </c>
      <c r="D9" t="s">
        <v>79</v>
      </c>
      <c r="F9" t="s">
        <v>100</v>
      </c>
    </row>
    <row r="10">
      <c r="A10" s="2">
        <v>42065</v>
      </c>
      <c r="B10">
        <v>70</v>
      </c>
      <c r="C10" t="s">
        <v>44</v>
      </c>
      <c r="D10" t="s">
        <v>47</v>
      </c>
      <c r="F10" t="s">
        <v>96</v>
      </c>
    </row>
    <row r="11">
      <c r="A11" s="2">
        <v>42065</v>
      </c>
      <c r="B11">
        <v>171</v>
      </c>
      <c r="C11" t="s">
        <v>44</v>
      </c>
      <c r="D11" t="s">
        <v>46</v>
      </c>
      <c r="F11" t="s">
        <v>96</v>
      </c>
    </row>
    <row r="12">
      <c r="A12" s="2">
        <v>42065</v>
      </c>
      <c r="B12">
        <v>40</v>
      </c>
      <c r="C12" t="s">
        <v>44</v>
      </c>
      <c r="D12" t="s">
        <v>46</v>
      </c>
      <c r="F12" t="s">
        <v>96</v>
      </c>
    </row>
    <row r="13">
      <c r="A13" s="2">
        <v>42065</v>
      </c>
      <c r="B13">
        <v>1812</v>
      </c>
      <c r="C13" t="s">
        <v>52</v>
      </c>
      <c r="D13" t="s">
        <v>59</v>
      </c>
      <c r="E13" t="s">
        <v>333</v>
      </c>
      <c r="F13" t="s">
        <v>96</v>
      </c>
    </row>
    <row r="14">
      <c r="A14" s="2">
        <v>42065</v>
      </c>
      <c r="B14">
        <v>300</v>
      </c>
      <c r="C14" t="s">
        <v>63</v>
      </c>
      <c r="D14" t="s">
        <v>64</v>
      </c>
      <c r="F14" t="s">
        <v>97</v>
      </c>
    </row>
    <row r="15">
      <c r="A15" s="2">
        <v>42065</v>
      </c>
      <c r="B15">
        <v>200</v>
      </c>
      <c r="C15" t="s">
        <v>63</v>
      </c>
      <c r="D15" t="s">
        <v>64</v>
      </c>
      <c r="F15" t="s">
        <v>96</v>
      </c>
    </row>
    <row r="16">
      <c r="A16" s="2">
        <v>42066</v>
      </c>
      <c r="B16">
        <v>41</v>
      </c>
      <c r="C16" t="s">
        <v>44</v>
      </c>
      <c r="D16" t="s">
        <v>46</v>
      </c>
      <c r="F16" t="s">
        <v>96</v>
      </c>
    </row>
    <row r="17">
      <c r="A17" s="2">
        <v>42066</v>
      </c>
      <c r="B17">
        <v>40</v>
      </c>
      <c r="C17" t="s">
        <v>44</v>
      </c>
      <c r="D17" t="s">
        <v>46</v>
      </c>
      <c r="F17" t="s">
        <v>96</v>
      </c>
    </row>
    <row r="18">
      <c r="A18" s="2">
        <v>42066</v>
      </c>
      <c r="B18">
        <v>163</v>
      </c>
      <c r="C18" t="s">
        <v>44</v>
      </c>
      <c r="D18" t="s">
        <v>46</v>
      </c>
      <c r="F18" t="s">
        <v>96</v>
      </c>
    </row>
    <row r="19">
      <c r="A19" s="2">
        <v>42066</v>
      </c>
      <c r="B19">
        <v>400</v>
      </c>
      <c r="C19" t="s">
        <v>82</v>
      </c>
      <c r="D19" t="s">
        <v>85</v>
      </c>
      <c r="E19" t="s">
        <v>334</v>
      </c>
      <c r="F19" t="s">
        <v>97</v>
      </c>
    </row>
    <row r="20">
      <c r="A20" s="2">
        <v>42066</v>
      </c>
      <c r="B20">
        <v>45</v>
      </c>
      <c r="C20" t="s">
        <v>44</v>
      </c>
      <c r="D20" t="s">
        <v>45</v>
      </c>
      <c r="E20" t="s">
        <v>335</v>
      </c>
      <c r="F20" t="s">
        <v>97</v>
      </c>
    </row>
    <row r="21">
      <c r="A21" s="2">
        <v>42066</v>
      </c>
      <c r="B21">
        <v>240</v>
      </c>
      <c r="C21" t="s">
        <v>44</v>
      </c>
      <c r="D21" t="s">
        <v>47</v>
      </c>
      <c r="F21" t="s">
        <v>96</v>
      </c>
    </row>
    <row r="22">
      <c r="A22" s="2">
        <v>42066</v>
      </c>
      <c r="B22">
        <v>200</v>
      </c>
      <c r="C22" t="s">
        <v>44</v>
      </c>
      <c r="D22" t="s">
        <v>47</v>
      </c>
      <c r="F22" t="s">
        <v>96</v>
      </c>
    </row>
    <row r="23">
      <c r="A23" s="2">
        <v>42066</v>
      </c>
      <c r="B23">
        <v>70</v>
      </c>
      <c r="C23" t="s">
        <v>48</v>
      </c>
      <c r="D23" t="s">
        <v>50</v>
      </c>
      <c r="F23" t="s">
        <v>96</v>
      </c>
    </row>
    <row r="24">
      <c r="A24" s="2">
        <v>42066</v>
      </c>
      <c r="B24">
        <v>320</v>
      </c>
      <c r="C24" t="s">
        <v>44</v>
      </c>
      <c r="D24" t="s">
        <v>45</v>
      </c>
      <c r="F24" t="s">
        <v>97</v>
      </c>
    </row>
    <row r="25">
      <c r="A25" s="2">
        <v>42066</v>
      </c>
      <c r="B25">
        <v>190</v>
      </c>
      <c r="C25" t="s">
        <v>44</v>
      </c>
      <c r="D25" t="s">
        <v>47</v>
      </c>
      <c r="F25" t="s">
        <v>96</v>
      </c>
    </row>
    <row r="26">
      <c r="A26" s="2">
        <v>42067</v>
      </c>
      <c r="B26">
        <v>40</v>
      </c>
      <c r="C26" t="s">
        <v>44</v>
      </c>
      <c r="D26" t="s">
        <v>46</v>
      </c>
      <c r="F26" t="s">
        <v>96</v>
      </c>
    </row>
    <row r="27">
      <c r="A27" s="2">
        <v>42067</v>
      </c>
      <c r="B27">
        <v>40</v>
      </c>
      <c r="C27" t="s">
        <v>44</v>
      </c>
      <c r="D27" t="s">
        <v>46</v>
      </c>
      <c r="F27" t="s">
        <v>96</v>
      </c>
    </row>
    <row r="28">
      <c r="A28" s="2">
        <v>42067</v>
      </c>
      <c r="B28">
        <v>160</v>
      </c>
      <c r="C28" t="s">
        <v>44</v>
      </c>
      <c r="D28" t="s">
        <v>46</v>
      </c>
      <c r="F28" t="s">
        <v>96</v>
      </c>
    </row>
    <row r="29">
      <c r="A29" s="2">
        <v>42067</v>
      </c>
      <c r="B29">
        <v>165</v>
      </c>
      <c r="C29" t="s">
        <v>52</v>
      </c>
      <c r="D29" t="s">
        <v>53</v>
      </c>
      <c r="F29" t="s">
        <v>100</v>
      </c>
    </row>
    <row r="30">
      <c r="A30" s="2">
        <v>42067</v>
      </c>
      <c r="B30">
        <v>160</v>
      </c>
      <c r="C30" t="s">
        <v>44</v>
      </c>
      <c r="D30" t="s">
        <v>45</v>
      </c>
      <c r="F30" t="s">
        <v>100</v>
      </c>
    </row>
    <row r="31">
      <c r="A31" s="2">
        <v>42068</v>
      </c>
      <c r="B31">
        <v>1543.80</v>
      </c>
      <c r="C31" t="s">
        <v>48</v>
      </c>
      <c r="D31" t="s">
        <v>49</v>
      </c>
      <c r="F31" t="s">
        <v>101</v>
      </c>
    </row>
    <row r="32">
      <c r="A32" s="2">
        <v>42068</v>
      </c>
      <c r="B32">
        <v>71.5</v>
      </c>
      <c r="C32" t="s">
        <v>44</v>
      </c>
      <c r="D32" t="s">
        <v>45</v>
      </c>
      <c r="F32" t="s">
        <v>97</v>
      </c>
    </row>
    <row r="33">
      <c r="A33" s="2">
        <v>42067</v>
      </c>
      <c r="B33">
        <v>100</v>
      </c>
      <c r="C33" t="s">
        <v>48</v>
      </c>
      <c r="D33" t="s">
        <v>50</v>
      </c>
      <c r="E33" t="s">
        <v>336</v>
      </c>
      <c r="F33" t="s">
        <v>96</v>
      </c>
    </row>
    <row r="34">
      <c r="A34" s="2">
        <v>42068</v>
      </c>
      <c r="B34">
        <v>74</v>
      </c>
      <c r="C34" t="s">
        <v>44</v>
      </c>
      <c r="D34" t="s">
        <v>46</v>
      </c>
      <c r="F34" t="s">
        <v>96</v>
      </c>
    </row>
    <row r="35">
      <c r="A35" s="2">
        <v>42068</v>
      </c>
      <c r="B35">
        <v>80</v>
      </c>
      <c r="C35" t="s">
        <v>44</v>
      </c>
      <c r="D35" t="s">
        <v>46</v>
      </c>
      <c r="F35" t="s">
        <v>96</v>
      </c>
    </row>
    <row r="36">
      <c r="A36" s="2">
        <v>42068</v>
      </c>
      <c r="B36">
        <v>163</v>
      </c>
      <c r="C36" t="s">
        <v>44</v>
      </c>
      <c r="D36" t="s">
        <v>46</v>
      </c>
      <c r="F36" t="s">
        <v>96</v>
      </c>
    </row>
    <row r="37">
      <c r="A37" s="2">
        <v>42068</v>
      </c>
      <c r="B37">
        <v>79</v>
      </c>
      <c r="C37" t="s">
        <v>52</v>
      </c>
      <c r="D37" t="s">
        <v>59</v>
      </c>
      <c r="F37" t="s">
        <v>96</v>
      </c>
    </row>
    <row r="38">
      <c r="A38" s="2">
        <v>42068</v>
      </c>
      <c r="B38">
        <v>99</v>
      </c>
      <c r="C38" t="s">
        <v>52</v>
      </c>
      <c r="D38" t="s">
        <v>53</v>
      </c>
      <c r="F38" t="s">
        <v>96</v>
      </c>
    </row>
    <row r="39">
      <c r="A39" s="2">
        <v>42068</v>
      </c>
      <c r="B39">
        <v>90</v>
      </c>
      <c r="C39" t="s">
        <v>52</v>
      </c>
      <c r="D39" t="s">
        <v>53</v>
      </c>
      <c r="F39" t="s">
        <v>96</v>
      </c>
    </row>
    <row r="40">
      <c r="A40" s="2">
        <v>42068</v>
      </c>
      <c r="B40">
        <v>780.00</v>
      </c>
      <c r="C40" t="s">
        <v>44</v>
      </c>
      <c r="D40" t="s">
        <v>45</v>
      </c>
      <c r="F40" t="s">
        <v>96</v>
      </c>
    </row>
    <row r="41">
      <c r="A41" s="2">
        <v>42068</v>
      </c>
      <c r="B41">
        <v>315</v>
      </c>
      <c r="C41" t="s">
        <v>67</v>
      </c>
      <c r="D41" t="s">
        <v>70</v>
      </c>
      <c r="F41" t="s">
        <v>97</v>
      </c>
    </row>
    <row r="42">
      <c r="A42" s="2">
        <v>42068</v>
      </c>
      <c r="B42">
        <v>285</v>
      </c>
      <c r="C42" t="s">
        <v>44</v>
      </c>
      <c r="D42" t="s">
        <v>45</v>
      </c>
      <c r="F42" t="s">
        <v>97</v>
      </c>
    </row>
    <row r="43">
      <c r="A43" s="2">
        <v>42069</v>
      </c>
      <c r="B43">
        <v>500</v>
      </c>
      <c r="C43" t="s">
        <v>48</v>
      </c>
      <c r="D43" t="s">
        <v>50</v>
      </c>
      <c r="E43" t="s">
        <v>336</v>
      </c>
      <c r="F43" t="s">
        <v>96</v>
      </c>
    </row>
    <row r="44">
      <c r="A44" s="2">
        <v>42069</v>
      </c>
      <c r="B44">
        <v>199</v>
      </c>
      <c r="C44" t="s">
        <v>44</v>
      </c>
      <c r="D44" t="s">
        <v>46</v>
      </c>
      <c r="F44" t="s">
        <v>96</v>
      </c>
    </row>
    <row r="45">
      <c r="A45" s="2">
        <v>42069</v>
      </c>
      <c r="B45">
        <v>80</v>
      </c>
      <c r="C45" t="s">
        <v>44</v>
      </c>
      <c r="D45" t="s">
        <v>46</v>
      </c>
      <c r="F45" t="s">
        <v>96</v>
      </c>
    </row>
    <row r="46">
      <c r="A46" s="2">
        <v>42069</v>
      </c>
      <c r="B46">
        <v>178</v>
      </c>
      <c r="C46" t="s">
        <v>44</v>
      </c>
      <c r="D46" t="s">
        <v>47</v>
      </c>
      <c r="F46" t="s">
        <v>100</v>
      </c>
    </row>
    <row r="47">
      <c r="A47" s="2">
        <v>42069</v>
      </c>
      <c r="B47">
        <v>89</v>
      </c>
      <c r="C47" t="s">
        <v>52</v>
      </c>
      <c r="D47" t="s">
        <v>59</v>
      </c>
      <c r="F47" t="s">
        <v>100</v>
      </c>
    </row>
    <row r="48">
      <c r="A48" s="2">
        <v>42069</v>
      </c>
      <c r="B48">
        <v>150</v>
      </c>
      <c r="C48" t="s">
        <v>67</v>
      </c>
      <c r="D48" t="s">
        <v>69</v>
      </c>
      <c r="F48" t="s">
        <v>97</v>
      </c>
    </row>
    <row r="49">
      <c r="A49" s="2">
        <v>42069</v>
      </c>
      <c r="B49">
        <v>100</v>
      </c>
      <c r="C49" t="s">
        <v>67</v>
      </c>
      <c r="D49" t="s">
        <v>69</v>
      </c>
      <c r="E49" t="s">
        <v>337</v>
      </c>
      <c r="F49" t="s">
        <v>97</v>
      </c>
    </row>
    <row r="50">
      <c r="A50" s="2">
        <v>42070</v>
      </c>
      <c r="B50">
        <v>139.9</v>
      </c>
      <c r="C50" t="s">
        <v>67</v>
      </c>
      <c r="D50" t="s">
        <v>70</v>
      </c>
      <c r="F50" t="s">
        <v>97</v>
      </c>
    </row>
    <row r="51">
      <c r="A51" s="2">
        <v>42070</v>
      </c>
      <c r="B51">
        <v>134.9</v>
      </c>
      <c r="C51" t="s">
        <v>67</v>
      </c>
      <c r="D51" t="s">
        <v>70</v>
      </c>
      <c r="E51" t="s">
        <v>338</v>
      </c>
      <c r="F51" t="s">
        <v>97</v>
      </c>
    </row>
    <row r="52">
      <c r="A52" s="2">
        <v>42070</v>
      </c>
      <c r="B52">
        <v>52.9</v>
      </c>
      <c r="C52" t="s">
        <v>44</v>
      </c>
      <c r="D52" t="s">
        <v>45</v>
      </c>
      <c r="F52" t="s">
        <v>97</v>
      </c>
    </row>
    <row r="53">
      <c r="A53" s="2">
        <v>42070</v>
      </c>
      <c r="B53">
        <v>150.00</v>
      </c>
      <c r="C53" t="s">
        <v>44</v>
      </c>
      <c r="D53" t="s">
        <v>45</v>
      </c>
      <c r="E53" t="s">
        <v>339</v>
      </c>
      <c r="F53" t="s">
        <v>97</v>
      </c>
    </row>
    <row r="54">
      <c r="A54" s="2">
        <v>42070</v>
      </c>
      <c r="B54">
        <v>199.90</v>
      </c>
      <c r="C54" t="s">
        <v>52</v>
      </c>
      <c r="D54" t="s">
        <v>53</v>
      </c>
      <c r="F54" t="s">
        <v>96</v>
      </c>
    </row>
    <row r="55">
      <c r="A55" s="2">
        <v>42070</v>
      </c>
      <c r="B55">
        <v>137.70</v>
      </c>
      <c r="C55" t="s">
        <v>52</v>
      </c>
      <c r="D55" t="s">
        <v>53</v>
      </c>
      <c r="E55" t="s">
        <v>340</v>
      </c>
      <c r="F55" t="s">
        <v>96</v>
      </c>
    </row>
    <row r="56">
      <c r="A56" s="2">
        <v>42070</v>
      </c>
      <c r="B56">
        <v>463.34</v>
      </c>
      <c r="C56" t="s">
        <v>44</v>
      </c>
      <c r="D56" t="s">
        <v>45</v>
      </c>
      <c r="F56" t="s">
        <v>96</v>
      </c>
    </row>
    <row r="57">
      <c r="A57" s="2">
        <v>42070</v>
      </c>
      <c r="B57">
        <v>650</v>
      </c>
      <c r="C57" t="s">
        <v>90</v>
      </c>
      <c r="E57" t="s">
        <v>341</v>
      </c>
      <c r="F57" t="s">
        <v>96</v>
      </c>
    </row>
    <row r="58">
      <c r="A58" s="2">
        <v>42070</v>
      </c>
      <c r="B58">
        <v>450</v>
      </c>
      <c r="C58" t="s">
        <v>52</v>
      </c>
      <c r="D58" t="s">
        <v>54</v>
      </c>
      <c r="F58" t="s">
        <v>96</v>
      </c>
    </row>
    <row r="59">
      <c r="A59" s="2">
        <v>42070</v>
      </c>
      <c r="B59">
        <v>250</v>
      </c>
      <c r="C59" t="s">
        <v>52</v>
      </c>
      <c r="D59" t="s">
        <v>53</v>
      </c>
      <c r="F59" t="s">
        <v>96</v>
      </c>
    </row>
    <row r="60">
      <c r="A60" s="2">
        <v>42070</v>
      </c>
      <c r="B60">
        <v>70</v>
      </c>
      <c r="C60" t="s">
        <v>48</v>
      </c>
      <c r="D60" t="s">
        <v>50</v>
      </c>
      <c r="F60" t="s">
        <v>96</v>
      </c>
    </row>
    <row r="61">
      <c r="A61" s="2">
        <v>42070</v>
      </c>
      <c r="B61">
        <v>320</v>
      </c>
      <c r="C61" t="s">
        <v>44</v>
      </c>
      <c r="D61" t="s">
        <v>47</v>
      </c>
      <c r="E61" t="s">
        <v>365</v>
      </c>
      <c r="F61" t="s">
        <v>97</v>
      </c>
    </row>
  </sheetData>
</worksheet>
</file>

<file path=xl/worksheets/sheet5.xml><?xml version="1.0" encoding="utf-8"?>
<worksheet xmlns="http://schemas.openxmlformats.org/spreadsheetml/2006/main" xmlns:r="http://schemas.openxmlformats.org/officeDocument/2006/relationships">
  <cols>
    <col min="1" max="1" width="10.140625" customWidth="1"/>
    <col min="2" max="2" width="9" customWidth="1"/>
    <col min="3" max="3" width="17.28515625" customWidth="1"/>
    <col min="4" max="4" width="16.140625" customWidth="1"/>
    <col min="5" max="5" width="16.42578125" customWidth="1"/>
    <col min="6" max="6" width="13.28515625" customWidth="1"/>
    <col min="7" max="256" width="9.140625" customWidth="1"/>
  </cols>
  <sheetData>
    <row r="1">
      <c r="A1" t="s" s="1">
        <v>0</v>
      </c>
      <c r="B1" t="s" s="1">
        <v>1</v>
      </c>
      <c r="C1" t="s" s="1">
        <v>2</v>
      </c>
      <c r="D1" t="s" s="1">
        <v>29</v>
      </c>
      <c r="E1" t="s" s="1">
        <v>3</v>
      </c>
      <c r="F1" t="s" s="1">
        <v>21</v>
      </c>
    </row>
  </sheetData>
</worksheet>
</file>

<file path=xl/worksheets/sheet6.xml><?xml version="1.0" encoding="utf-8"?>
<worksheet xmlns="http://schemas.openxmlformats.org/spreadsheetml/2006/main" xmlns:r="http://schemas.openxmlformats.org/officeDocument/2006/relationships">
  <cols>
    <col min="1" max="1" width="13.85546875" customWidth="1"/>
    <col min="2" max="2" width="14.28515625" customWidth="1"/>
    <col min="3" max="3" width="14.85546875" customWidth="1"/>
    <col min="4" max="256" width="9.140625" customWidth="1"/>
  </cols>
  <sheetData>
    <row r="1">
      <c r="A1" t="s" s="1">
        <v>4</v>
      </c>
      <c r="B1" t="s" s="1">
        <v>29</v>
      </c>
      <c r="C1" t="s" s="1">
        <v>27</v>
      </c>
    </row>
    <row r="2">
      <c r="A2" t="s">
        <v>44</v>
      </c>
      <c r="B2" t="s">
        <v>45</v>
      </c>
      <c r="C2">
        <v>15000</v>
      </c>
    </row>
    <row r="3">
      <c r="A3" t="s">
        <v>44</v>
      </c>
      <c r="B3" t="s">
        <v>46</v>
      </c>
      <c r="C3">
        <v>4000</v>
      </c>
    </row>
    <row r="4">
      <c r="A4" t="s">
        <v>44</v>
      </c>
      <c r="B4" t="s">
        <v>47</v>
      </c>
      <c r="C4">
        <v>2000</v>
      </c>
    </row>
    <row r="5">
      <c r="A5" t="s">
        <v>48</v>
      </c>
      <c r="B5" t="s">
        <v>49</v>
      </c>
      <c r="C5">
        <v>4640</v>
      </c>
    </row>
    <row r="6">
      <c r="A6" t="s">
        <v>48</v>
      </c>
      <c r="B6" t="s">
        <v>50</v>
      </c>
      <c r="C6">
        <v>3000</v>
      </c>
    </row>
    <row r="7">
      <c r="A7" t="s">
        <v>48</v>
      </c>
      <c r="B7" t="s">
        <v>51</v>
      </c>
      <c r="C7">
        <v>500</v>
      </c>
    </row>
    <row r="8">
      <c r="A8" t="s">
        <v>52</v>
      </c>
      <c r="B8" t="s">
        <v>53</v>
      </c>
      <c r="C8">
        <f>D8*1.5</f>
        <v>0</v>
      </c>
    </row>
    <row r="9">
      <c r="A9" t="s">
        <v>52</v>
      </c>
      <c r="B9" t="s">
        <v>54</v>
      </c>
      <c r="C9">
        <v>1000</v>
      </c>
    </row>
    <row r="10">
      <c r="A10" t="s">
        <v>52</v>
      </c>
      <c r="B10" t="s">
        <v>55</v>
      </c>
      <c r="C10">
        <v>1000</v>
      </c>
    </row>
    <row r="11">
      <c r="A11" t="s">
        <v>52</v>
      </c>
      <c r="B11" t="s">
        <v>56</v>
      </c>
    </row>
    <row r="12">
      <c r="A12" t="s">
        <v>52</v>
      </c>
      <c r="B12" t="s">
        <v>57</v>
      </c>
      <c r="C12">
        <v>1000</v>
      </c>
    </row>
    <row r="13">
      <c r="A13" t="s">
        <v>52</v>
      </c>
      <c r="B13" t="s">
        <v>58</v>
      </c>
      <c r="C13">
        <v>0</v>
      </c>
    </row>
    <row r="14">
      <c r="A14" t="s">
        <v>52</v>
      </c>
      <c r="B14" t="s">
        <v>59</v>
      </c>
      <c r="C14">
        <v>4000</v>
      </c>
    </row>
    <row r="15">
      <c r="A15" t="s">
        <v>52</v>
      </c>
      <c r="B15" t="s">
        <v>60</v>
      </c>
      <c r="C15">
        <v>500</v>
      </c>
    </row>
    <row r="16">
      <c r="A16" t="s">
        <v>61</v>
      </c>
      <c r="C16">
        <v>6000</v>
      </c>
    </row>
    <row r="17">
      <c r="A17" t="s">
        <v>62</v>
      </c>
      <c r="C17">
        <v>500</v>
      </c>
    </row>
    <row r="18">
      <c r="A18" t="s">
        <v>63</v>
      </c>
      <c r="B18" t="s">
        <v>64</v>
      </c>
      <c r="C18">
        <v>3650</v>
      </c>
    </row>
    <row r="19">
      <c r="A19" t="s">
        <v>63</v>
      </c>
      <c r="B19" t="s">
        <v>65</v>
      </c>
      <c r="C19">
        <v>1000</v>
      </c>
    </row>
    <row r="20">
      <c r="A20" t="s">
        <v>66</v>
      </c>
      <c r="C20">
        <v>1000</v>
      </c>
    </row>
    <row r="21">
      <c r="A21" t="s">
        <v>311</v>
      </c>
    </row>
    <row r="22">
      <c r="A22" t="s">
        <v>67</v>
      </c>
      <c r="B22" t="s">
        <v>68</v>
      </c>
      <c r="C22">
        <v>1000</v>
      </c>
    </row>
    <row r="23">
      <c r="A23" t="s">
        <v>67</v>
      </c>
      <c r="B23" t="s">
        <v>69</v>
      </c>
      <c r="C23">
        <v>1000</v>
      </c>
    </row>
    <row r="24">
      <c r="A24" t="s">
        <v>67</v>
      </c>
      <c r="B24" t="s">
        <v>70</v>
      </c>
      <c r="C24">
        <v>1000</v>
      </c>
    </row>
    <row r="25">
      <c r="A25" t="s">
        <v>67</v>
      </c>
      <c r="B25" t="s">
        <v>71</v>
      </c>
      <c r="C25">
        <v>1000</v>
      </c>
    </row>
    <row r="26">
      <c r="A26" t="s">
        <v>67</v>
      </c>
      <c r="B26" t="s">
        <v>72</v>
      </c>
      <c r="C26">
        <v>500</v>
      </c>
    </row>
    <row r="27">
      <c r="A27" t="s">
        <v>73</v>
      </c>
      <c r="B27" t="s">
        <v>74</v>
      </c>
      <c r="C27">
        <v>26000</v>
      </c>
    </row>
    <row r="28">
      <c r="A28" t="s">
        <v>73</v>
      </c>
      <c r="B28" t="s">
        <v>75</v>
      </c>
      <c r="C28">
        <v>3500</v>
      </c>
    </row>
    <row r="29">
      <c r="A29" t="s">
        <v>73</v>
      </c>
      <c r="B29" t="s">
        <v>76</v>
      </c>
      <c r="C29">
        <v>3500</v>
      </c>
    </row>
    <row r="30">
      <c r="A30" t="s">
        <v>77</v>
      </c>
      <c r="B30" t="s">
        <v>78</v>
      </c>
      <c r="C30">
        <v>30000</v>
      </c>
    </row>
    <row r="31">
      <c r="A31" t="s">
        <v>77</v>
      </c>
      <c r="B31" t="s">
        <v>79</v>
      </c>
      <c r="C31">
        <v>1150</v>
      </c>
    </row>
    <row r="32">
      <c r="A32" t="s">
        <v>77</v>
      </c>
      <c r="B32" t="s">
        <v>80</v>
      </c>
      <c r="C32">
        <v>6000</v>
      </c>
    </row>
    <row r="33">
      <c r="A33" t="s">
        <v>81</v>
      </c>
      <c r="C33">
        <v>3000</v>
      </c>
    </row>
    <row r="34">
      <c r="A34" t="s">
        <v>82</v>
      </c>
      <c r="B34" t="s">
        <v>83</v>
      </c>
      <c r="C34">
        <v>500</v>
      </c>
    </row>
    <row r="35">
      <c r="A35" t="s">
        <v>82</v>
      </c>
      <c r="B35" t="s">
        <v>84</v>
      </c>
      <c r="C35">
        <v>500</v>
      </c>
    </row>
    <row r="36">
      <c r="A36" t="s">
        <v>82</v>
      </c>
      <c r="B36" t="s">
        <v>85</v>
      </c>
      <c r="C36">
        <v>500</v>
      </c>
    </row>
    <row r="37">
      <c r="A37" t="s">
        <v>82</v>
      </c>
      <c r="B37" t="s">
        <v>86</v>
      </c>
      <c r="C37">
        <v>0</v>
      </c>
    </row>
    <row r="38">
      <c r="A38" t="s">
        <v>87</v>
      </c>
      <c r="B38" t="s">
        <v>88</v>
      </c>
      <c r="C38">
        <v>0</v>
      </c>
    </row>
    <row r="39">
      <c r="A39" t="s">
        <v>87</v>
      </c>
      <c r="B39" t="s">
        <v>89</v>
      </c>
      <c r="C39">
        <v>0</v>
      </c>
    </row>
    <row r="40">
      <c r="A40" t="s">
        <v>102</v>
      </c>
      <c r="C40">
        <v>15000</v>
      </c>
      <c r="G40">
        <f>C40*6</f>
        <v>90000</v>
      </c>
    </row>
    <row r="41">
      <c r="A41" t="s">
        <v>90</v>
      </c>
      <c r="C41">
        <v>1300</v>
      </c>
    </row>
    <row r="42">
      <c r="A42" t="s">
        <v>312</v>
      </c>
      <c r="C42">
        <f>145000-C43</f>
        <v>760</v>
      </c>
    </row>
    <row r="43">
      <c r="C43" s="3">
        <f>SUM(C2:C41)</f>
        <v>144240</v>
      </c>
    </row>
  </sheetData>
</worksheet>
</file>

<file path=xl/worksheets/sheet7.xml><?xml version="1.0" encoding="utf-8"?>
<worksheet xmlns="http://schemas.openxmlformats.org/spreadsheetml/2006/main" xmlns:r="http://schemas.openxmlformats.org/officeDocument/2006/relationships">
  <cols>
    <col min="1" max="1" width="19" customWidth="1"/>
    <col min="2" max="2" width="17.5703125" customWidth="1"/>
    <col min="3" max="256" width="9.140625" customWidth="1"/>
  </cols>
  <sheetData>
    <row r="1">
      <c r="A1" t="s" s="1">
        <v>4</v>
      </c>
      <c r="B1" t="s" s="1">
        <v>29</v>
      </c>
      <c r="C1" t="s" s="3">
        <v>106</v>
      </c>
    </row>
    <row r="2">
      <c r="A2" t="s">
        <v>91</v>
      </c>
      <c r="C2">
        <v>60000</v>
      </c>
    </row>
    <row r="3">
      <c r="A3" t="s">
        <v>92</v>
      </c>
      <c r="C3">
        <v>60000</v>
      </c>
    </row>
    <row r="4">
      <c r="A4" t="s">
        <v>93</v>
      </c>
      <c r="C4">
        <v>25000</v>
      </c>
    </row>
    <row r="5">
      <c r="A5" t="s">
        <v>94</v>
      </c>
      <c r="C5">
        <v>0</v>
      </c>
    </row>
    <row r="6">
      <c r="A6" t="s">
        <v>95</v>
      </c>
      <c r="C6">
        <v>0</v>
      </c>
      <c r="E6" t="s" s="4">
        <v>107</v>
      </c>
      <c r="F6" s="5">
        <f>SUM(C2:C6)</f>
        <v>145000</v>
      </c>
    </row>
    <row r="7">
      <c r="A7" t="s">
        <v>25</v>
      </c>
    </row>
  </sheetData>
</worksheet>
</file>

<file path=xl/worksheets/sheet8.xml><?xml version="1.0" encoding="utf-8"?>
<worksheet xmlns="http://schemas.openxmlformats.org/spreadsheetml/2006/main" xmlns:r="http://schemas.openxmlformats.org/officeDocument/2006/relationships">
  <cols>
    <col min="1" max="1" width="9.140625" customWidth="1"/>
    <col min="2" max="2" width="12.42578125" customWidth="1"/>
    <col min="3" max="3" width="23.28515625" customWidth="1"/>
    <col min="4" max="4" width="12.85546875" customWidth="1"/>
    <col min="5" max="5" width="15.28515625" customWidth="1"/>
    <col min="6" max="6" width="154.85546875" customWidth="1"/>
    <col min="7" max="256" width="9.140625" customWidth="1"/>
  </cols>
  <sheetData>
    <row r="1">
      <c r="A1" t="s" s="1">
        <v>5</v>
      </c>
      <c r="B1" t="s" s="1">
        <v>6</v>
      </c>
      <c r="C1" t="s" s="1">
        <v>7</v>
      </c>
      <c r="D1" t="s" s="1">
        <v>21</v>
      </c>
      <c r="E1" t="s" s="1">
        <v>22</v>
      </c>
      <c r="F1" t="s" s="1">
        <v>8</v>
      </c>
      <c r="G1" t="s" s="1">
        <v>2</v>
      </c>
      <c r="H1" t="s" s="1">
        <v>29</v>
      </c>
    </row>
    <row r="2">
      <c r="A2" t="s">
        <v>9</v>
      </c>
      <c r="B2">
        <v>900</v>
      </c>
      <c r="C2" t="s">
        <v>11</v>
      </c>
      <c r="F2" t="s">
        <v>10</v>
      </c>
    </row>
    <row r="3">
      <c r="A3" t="s">
        <v>16</v>
      </c>
      <c r="B3">
        <v>900</v>
      </c>
      <c r="C3" t="s">
        <v>17</v>
      </c>
      <c r="F3" t="s">
        <v>18</v>
      </c>
    </row>
    <row r="4">
      <c r="A4" t="s">
        <v>9</v>
      </c>
      <c r="B4" t="s">
        <v>12</v>
      </c>
      <c r="C4" t="s">
        <v>14</v>
      </c>
      <c r="F4" t="s">
        <v>13</v>
      </c>
    </row>
    <row r="5">
      <c r="A5" t="s">
        <v>16</v>
      </c>
      <c r="B5" t="s">
        <v>12</v>
      </c>
      <c r="C5" t="s">
        <v>20</v>
      </c>
      <c r="F5" t="s">
        <v>19</v>
      </c>
    </row>
    <row r="6">
      <c r="A6" t="s">
        <v>9</v>
      </c>
      <c r="B6" t="s">
        <v>12</v>
      </c>
      <c r="C6" t="s">
        <v>12</v>
      </c>
      <c r="D6" t="s">
        <v>30</v>
      </c>
      <c r="F6" t="s">
        <v>32</v>
      </c>
    </row>
    <row r="7">
      <c r="A7" t="s">
        <v>9</v>
      </c>
      <c r="B7" t="s">
        <v>40</v>
      </c>
      <c r="C7" t="s">
        <v>33</v>
      </c>
      <c r="D7" t="s">
        <v>30</v>
      </c>
      <c r="F7" t="s">
        <v>34</v>
      </c>
    </row>
    <row r="8">
      <c r="A8" t="s">
        <v>9</v>
      </c>
      <c r="B8" t="s">
        <v>41</v>
      </c>
      <c r="C8" t="s">
        <v>42</v>
      </c>
      <c r="D8" t="s">
        <v>30</v>
      </c>
      <c r="F8" t="s">
        <v>43</v>
      </c>
      <c r="G8" t="s">
        <v>15</v>
      </c>
    </row>
  </sheetData>
</worksheet>
</file>

<file path=xl/worksheets/sheet9.xml><?xml version="1.0" encoding="utf-8"?>
<worksheet xmlns="http://schemas.openxmlformats.org/spreadsheetml/2006/main" xmlns:r="http://schemas.openxmlformats.org/officeDocument/2006/relationships">
  <cols>
    <col min="1" max="1" width="17.28515625" customWidth="1"/>
    <col min="2" max="2" width="19.5703125" customWidth="1"/>
    <col min="3" max="3" width="20.42578125" customWidth="1"/>
    <col min="4" max="256" width="9.140625" customWidth="1"/>
  </cols>
  <sheetData>
    <row r="1">
      <c r="A1" t="s" s="1">
        <v>4</v>
      </c>
      <c r="B1" t="s" s="1">
        <v>26</v>
      </c>
      <c r="C1" t="s" s="1">
        <v>28</v>
      </c>
    </row>
    <row r="2">
      <c r="A2" t="s">
        <v>96</v>
      </c>
      <c r="B2">
        <v>4000</v>
      </c>
      <c r="C2">
        <v>738.06</v>
      </c>
    </row>
    <row r="3">
      <c r="A3" t="s">
        <v>97</v>
      </c>
      <c r="B3">
        <v>18781</v>
      </c>
      <c r="C3">
        <v>12580.8</v>
      </c>
    </row>
    <row r="4">
      <c r="A4" t="s">
        <v>98</v>
      </c>
      <c r="C4">
        <v>0.0</v>
      </c>
    </row>
    <row r="5">
      <c r="A5" t="s">
        <v>99</v>
      </c>
      <c r="C5">
        <v>0.0</v>
      </c>
    </row>
    <row r="6">
      <c r="A6" t="s">
        <v>100</v>
      </c>
      <c r="B6">
        <v>1000</v>
      </c>
      <c r="C6">
        <v>-1142.0</v>
      </c>
    </row>
    <row r="7">
      <c r="A7" t="s">
        <v>75</v>
      </c>
      <c r="C7">
        <v>0.0</v>
      </c>
    </row>
    <row r="8">
      <c r="A8" t="s">
        <v>101</v>
      </c>
      <c r="C8">
        <v>-1543.8</v>
      </c>
    </row>
    <row r="9">
      <c r="A9" t="s">
        <v>102</v>
      </c>
      <c r="B9">
        <v>6500.0</v>
      </c>
      <c r="C9">
        <v>3500.0</v>
      </c>
    </row>
  </sheetData>
</worksheet>
</file>

<file path=xl/worksheets/sheet10.xml><?xml version="1.0" encoding="utf-8"?>
<worksheet xmlns="http://schemas.openxmlformats.org/spreadsheetml/2006/main" xmlns:r="http://schemas.openxmlformats.org/officeDocument/2006/relationships">
  <cols>
    <col min="1" max="1" width="13.85546875" customWidth="1"/>
    <col min="2" max="2" width="14.140625" customWidth="1"/>
    <col min="3" max="3" width="17" customWidth="1"/>
    <col min="4" max="4" width="16.7109375" customWidth="1"/>
    <col min="5" max="5" width="19.140625" customWidth="1"/>
    <col min="6" max="256" width="9.140625" customWidth="1"/>
  </cols>
  <sheetData>
    <row r="1">
      <c r="A1" t="s" s="1">
        <v>0</v>
      </c>
      <c r="B1" t="s" s="1">
        <v>1</v>
      </c>
      <c r="C1" t="s" s="1">
        <v>23</v>
      </c>
      <c r="D1" t="s" s="1">
        <v>24</v>
      </c>
      <c r="E1" t="s" s="1">
        <v>3</v>
      </c>
    </row>
    <row r="2">
      <c r="A2" s="2">
        <v>42068</v>
      </c>
      <c r="B2">
        <v>2000</v>
      </c>
      <c r="C2" t="s">
        <v>97</v>
      </c>
      <c r="D2" t="s">
        <v>96</v>
      </c>
    </row>
    <row r="3">
      <c r="A3" s="2">
        <v>42069</v>
      </c>
      <c r="B3">
        <v>3000</v>
      </c>
      <c r="C3" t="s">
        <v>102</v>
      </c>
      <c r="D3" t="s">
        <v>96</v>
      </c>
    </row>
  </sheetData>
</worksheet>
</file>

<file path=xl/worksheets/sheet11.xml><?xml version="1.0" encoding="utf-8"?>
<worksheet xmlns="http://schemas.openxmlformats.org/spreadsheetml/2006/main" xmlns:r="http://schemas.openxmlformats.org/officeDocument/2006/relationships">
  <cols>
    <col min="1" max="1" width="13.42578125" customWidth="1"/>
    <col min="2" max="2" width="13.28515625" customWidth="1"/>
    <col min="3" max="3" width="13" customWidth="1"/>
    <col min="4" max="4" width="17.140625" customWidth="1"/>
    <col min="5" max="5" width="13.85546875" customWidth="1"/>
    <col min="6" max="6" width="26.42578125" customWidth="1"/>
    <col min="7" max="7" width="13.28515625" customWidth="1"/>
  </cols>
  <sheetData>
    <row r="1">
      <c r="A1" t="s" s="1">
        <v>5</v>
      </c>
      <c r="B1" t="s" s="1">
        <v>0</v>
      </c>
      <c r="C1" t="s" s="1">
        <v>1</v>
      </c>
      <c r="D1" t="s" s="1">
        <v>38</v>
      </c>
      <c r="E1" t="s" s="1">
        <v>39</v>
      </c>
      <c r="F1" t="s" s="1">
        <v>3</v>
      </c>
      <c r="G1" t="s" s="1">
        <v>21</v>
      </c>
    </row>
  </sheetData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D14" zoomScale="201" workbookViewId="0">
      <selection activeCell="K27" sqref="K27"/>
    </sheetView>
  </sheetViews>
  <sheetFormatPr defaultRowHeight="12.75" x14ac:dyDescent="0.2"/>
  <cols>
    <col min="1" max="16384" width="9.140625" style="9"/>
  </cols>
  <sheetData>
    <row r="1" spans="1:13" x14ac:dyDescent="0.2">
      <c r="A1" s="9" t="s">
        <v>277</v>
      </c>
      <c r="B1" s="9" t="s">
        <v>278</v>
      </c>
      <c r="K1" s="9" t="s">
        <v>279</v>
      </c>
      <c r="L1" s="9" t="s">
        <v>280</v>
      </c>
    </row>
    <row r="2" spans="1:13" x14ac:dyDescent="0.2">
      <c r="A2" s="9" t="s">
        <v>281</v>
      </c>
      <c r="B2" s="9">
        <f>33000+35000</f>
        <v>68000</v>
      </c>
      <c r="C2" s="9" t="s">
        <v>282</v>
      </c>
      <c r="K2" s="9" t="s">
        <v>283</v>
      </c>
      <c r="L2" s="190">
        <v>68000</v>
      </c>
      <c r="M2" s="9" t="s">
        <v>284</v>
      </c>
    </row>
    <row r="3" spans="1:13" x14ac:dyDescent="0.2">
      <c r="A3" s="9" t="s">
        <v>285</v>
      </c>
      <c r="B3" s="9">
        <v>5</v>
      </c>
      <c r="K3" s="9" t="s">
        <v>285</v>
      </c>
      <c r="L3" s="9" t="s">
        <v>286</v>
      </c>
    </row>
    <row r="4" spans="1:13" x14ac:dyDescent="0.2">
      <c r="A4" s="9" t="s">
        <v>287</v>
      </c>
      <c r="K4" s="9" t="s">
        <v>287</v>
      </c>
    </row>
    <row r="5" spans="1:13" x14ac:dyDescent="0.2">
      <c r="A5" s="9" t="s">
        <v>288</v>
      </c>
      <c r="B5" s="9" t="s">
        <v>289</v>
      </c>
      <c r="K5" s="9" t="s">
        <v>288</v>
      </c>
      <c r="L5" s="9" t="s">
        <v>290</v>
      </c>
    </row>
    <row r="6" spans="1:13" x14ac:dyDescent="0.2">
      <c r="A6" s="9" t="s">
        <v>291</v>
      </c>
      <c r="B6" s="9">
        <v>77000</v>
      </c>
      <c r="K6" s="9" t="s">
        <v>292</v>
      </c>
      <c r="L6" s="9">
        <v>75000</v>
      </c>
    </row>
    <row r="7" spans="1:13" x14ac:dyDescent="0.2">
      <c r="A7" s="9" t="s">
        <v>293</v>
      </c>
      <c r="K7" s="9" t="s">
        <v>285</v>
      </c>
      <c r="L7" s="9" t="s">
        <v>294</v>
      </c>
    </row>
    <row r="8" spans="1:13" x14ac:dyDescent="0.2">
      <c r="A8" s="9" t="s">
        <v>295</v>
      </c>
      <c r="K8" s="9" t="s">
        <v>296</v>
      </c>
      <c r="L8" s="9" t="s">
        <v>297</v>
      </c>
    </row>
    <row r="9" spans="1:13" x14ac:dyDescent="0.2">
      <c r="A9" s="9" t="s">
        <v>298</v>
      </c>
      <c r="K9" s="9" t="s">
        <v>299</v>
      </c>
    </row>
    <row r="11" spans="1:13" x14ac:dyDescent="0.2">
      <c r="K11" s="9" t="s">
        <v>313</v>
      </c>
    </row>
    <row r="12" spans="1:13" x14ac:dyDescent="0.2">
      <c r="K12" s="9" t="s">
        <v>314</v>
      </c>
    </row>
    <row r="13" spans="1:13" x14ac:dyDescent="0.2">
      <c r="K13" s="9" t="s">
        <v>315</v>
      </c>
    </row>
    <row r="14" spans="1:13" x14ac:dyDescent="0.2">
      <c r="K14" s="9" t="s">
        <v>316</v>
      </c>
    </row>
    <row r="15" spans="1:13" x14ac:dyDescent="0.2">
      <c r="A15" s="9" t="s">
        <v>300</v>
      </c>
      <c r="B15" s="9" t="s">
        <v>301</v>
      </c>
      <c r="K15" s="9" t="s">
        <v>317</v>
      </c>
    </row>
    <row r="16" spans="1:13" x14ac:dyDescent="0.2">
      <c r="A16" s="9" t="s">
        <v>283</v>
      </c>
      <c r="B16" s="190">
        <v>68000</v>
      </c>
      <c r="C16" s="9" t="s">
        <v>302</v>
      </c>
      <c r="K16" s="9" t="s">
        <v>318</v>
      </c>
    </row>
    <row r="17" spans="1:11" x14ac:dyDescent="0.2">
      <c r="A17" s="9" t="s">
        <v>303</v>
      </c>
      <c r="B17" s="9" t="s">
        <v>304</v>
      </c>
      <c r="K17" s="9" t="s">
        <v>319</v>
      </c>
    </row>
    <row r="18" spans="1:11" x14ac:dyDescent="0.2">
      <c r="A18" s="9" t="s">
        <v>305</v>
      </c>
      <c r="B18" s="190">
        <v>94000</v>
      </c>
      <c r="K18" s="9" t="s">
        <v>320</v>
      </c>
    </row>
    <row r="19" spans="1:11" x14ac:dyDescent="0.2">
      <c r="A19" s="9" t="s">
        <v>306</v>
      </c>
      <c r="B19" s="190">
        <f>B18-33000</f>
        <v>61000</v>
      </c>
      <c r="K19" s="9" t="s">
        <v>321</v>
      </c>
    </row>
    <row r="20" spans="1:11" x14ac:dyDescent="0.2">
      <c r="A20" s="9" t="s">
        <v>285</v>
      </c>
      <c r="B20" s="9" t="s">
        <v>307</v>
      </c>
      <c r="C20" s="9" t="s">
        <v>308</v>
      </c>
      <c r="K20" s="9" t="s">
        <v>322</v>
      </c>
    </row>
    <row r="21" spans="1:11" x14ac:dyDescent="0.2">
      <c r="K21" s="9" t="s">
        <v>323</v>
      </c>
    </row>
    <row r="22" spans="1:11" x14ac:dyDescent="0.2">
      <c r="K22" s="9" t="s">
        <v>324</v>
      </c>
    </row>
    <row r="23" spans="1:11" x14ac:dyDescent="0.2">
      <c r="K23" s="9" t="s">
        <v>325</v>
      </c>
    </row>
    <row r="24" spans="1:11" x14ac:dyDescent="0.2">
      <c r="K24" s="9" t="s">
        <v>326</v>
      </c>
    </row>
    <row r="25" spans="1:11" x14ac:dyDescent="0.2">
      <c r="K25" s="9" t="s">
        <v>327</v>
      </c>
    </row>
    <row r="26" spans="1:11" x14ac:dyDescent="0.2">
      <c r="K26" s="9" t="s">
        <v>328</v>
      </c>
    </row>
    <row r="27" spans="1:11" x14ac:dyDescent="0.2">
      <c r="K27" s="9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Цели</vt:lpstr>
      <vt:lpstr>Активы-Пасивы</vt:lpstr>
      <vt:lpstr>Отчеты</vt:lpstr>
      <vt:lpstr>Расход</vt:lpstr>
      <vt:lpstr>Доход</vt:lpstr>
      <vt:lpstr>Категории расходов</vt:lpstr>
      <vt:lpstr>Категории доходов</vt:lpstr>
      <vt:lpstr>Шаблоны SMS</vt:lpstr>
      <vt:lpstr>Счета</vt:lpstr>
      <vt:lpstr>Переводы</vt:lpstr>
      <vt:lpstr>Долги</vt:lpstr>
      <vt:lpstr>Ипотека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Denis</cp:lastModifiedBy>
  <dcterms:created xsi:type="dcterms:W3CDTF">2012-12-01T08:45:09Z</dcterms:created>
  <dcterms:modified xsi:type="dcterms:W3CDTF">2015-03-02T06:56:32Z</dcterms:modified>
</cp:coreProperties>
</file>