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activeTab="1"/>
  </bookViews>
  <sheets>
    <sheet name="Лист1" sheetId="2" r:id="rId1"/>
    <sheet name="Лист2" sheetId="3" r:id="rId2"/>
    <sheet name="ПРОВОДКА" sheetId="1" r:id="rId3"/>
  </sheets>
  <definedNames>
    <definedName name="предприятия">ПРОВОДКА!$O$5:$O$9</definedName>
  </definedNames>
  <calcPr calcId="145621"/>
  <pivotCaches>
    <pivotCache cacheId="10" r:id="rId4"/>
  </pivotCaches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5" i="1"/>
  <c r="J11" i="2" l="1"/>
  <c r="J9" i="2"/>
  <c r="J7" i="2"/>
  <c r="I5" i="2"/>
  <c r="I11" i="2"/>
  <c r="I9" i="2"/>
  <c r="I7" i="2"/>
  <c r="J5" i="2"/>
  <c r="H11" i="2"/>
  <c r="H7" i="2"/>
  <c r="G11" i="2"/>
  <c r="G9" i="2"/>
  <c r="G7" i="2"/>
  <c r="G5" i="2"/>
  <c r="I8" i="2"/>
  <c r="H10" i="2"/>
  <c r="H6" i="2"/>
  <c r="H9" i="2"/>
  <c r="J10" i="2"/>
  <c r="J8" i="2"/>
  <c r="J6" i="2"/>
  <c r="I10" i="2"/>
  <c r="I6" i="2"/>
  <c r="H8" i="2"/>
  <c r="G8" i="2"/>
  <c r="G6" i="2"/>
  <c r="H5" i="2"/>
  <c r="G10" i="2"/>
  <c r="A6" i="2"/>
  <c r="E5" i="2"/>
  <c r="C5" i="2"/>
  <c r="E11" i="2"/>
  <c r="C11" i="2"/>
  <c r="A11" i="2"/>
  <c r="F10" i="2"/>
  <c r="D10" i="2"/>
  <c r="B10" i="2"/>
  <c r="E9" i="2"/>
  <c r="C9" i="2"/>
  <c r="A9" i="2"/>
  <c r="F8" i="2"/>
  <c r="D8" i="2"/>
  <c r="B8" i="2"/>
  <c r="E7" i="2"/>
  <c r="C7" i="2"/>
  <c r="A7" i="2"/>
  <c r="F6" i="2"/>
  <c r="D6" i="2"/>
  <c r="B6" i="2"/>
  <c r="A5" i="2"/>
  <c r="F5" i="2"/>
  <c r="D5" i="2"/>
  <c r="B5" i="2"/>
  <c r="F11" i="2"/>
  <c r="D11" i="2"/>
  <c r="B11" i="2"/>
  <c r="E10" i="2"/>
  <c r="C10" i="2"/>
  <c r="A10" i="2"/>
  <c r="F9" i="2"/>
  <c r="D9" i="2"/>
  <c r="B9" i="2"/>
  <c r="E8" i="2"/>
  <c r="C8" i="2"/>
  <c r="A8" i="2"/>
  <c r="F7" i="2"/>
  <c r="D7" i="2"/>
  <c r="B7" i="2"/>
  <c r="E6" i="2"/>
  <c r="C6" i="2"/>
</calcChain>
</file>

<file path=xl/sharedStrings.xml><?xml version="1.0" encoding="utf-8"?>
<sst xmlns="http://schemas.openxmlformats.org/spreadsheetml/2006/main" count="80" uniqueCount="35">
  <si>
    <t>месяц</t>
  </si>
  <si>
    <t>№ проводкы</t>
  </si>
  <si>
    <t>№ документа</t>
  </si>
  <si>
    <t>Содержание</t>
  </si>
  <si>
    <t>количество</t>
  </si>
  <si>
    <t>единица измерение</t>
  </si>
  <si>
    <t>сумма</t>
  </si>
  <si>
    <t>проводка</t>
  </si>
  <si>
    <t>дебет</t>
  </si>
  <si>
    <t>кредит</t>
  </si>
  <si>
    <t>число</t>
  </si>
  <si>
    <t>кг</t>
  </si>
  <si>
    <t>Аммиачная селитра</t>
  </si>
  <si>
    <t>Аммофос</t>
  </si>
  <si>
    <t>примечание.</t>
  </si>
  <si>
    <t>сельхозхимия</t>
  </si>
  <si>
    <t>20\33</t>
  </si>
  <si>
    <t>Услуга разное</t>
  </si>
  <si>
    <t>сум</t>
  </si>
  <si>
    <t>ЧП "Сервис"</t>
  </si>
  <si>
    <t>Производство</t>
  </si>
  <si>
    <t>Калий хлор</t>
  </si>
  <si>
    <t>РАЗНЫЕ ПРОВОДКЫ ЗА ФЕВРАЛЬ 2015-ГОД.</t>
  </si>
  <si>
    <t>ООО "Рога и копыта"</t>
  </si>
  <si>
    <t>Еще что-то1</t>
  </si>
  <si>
    <t>Еще что-то2</t>
  </si>
  <si>
    <t>кол-во</t>
  </si>
  <si>
    <t>предприятия</t>
  </si>
  <si>
    <t>Общий итог</t>
  </si>
  <si>
    <t>Значения</t>
  </si>
  <si>
    <t xml:space="preserve"> дебет</t>
  </si>
  <si>
    <t xml:space="preserve"> кредит</t>
  </si>
  <si>
    <t xml:space="preserve"> сумма</t>
  </si>
  <si>
    <t xml:space="preserve"> дебет </t>
  </si>
  <si>
    <t xml:space="preserve"> кредит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</si>
</sst>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/>
    <xf numFmtId="0" fontId="0" fillId="0" borderId="0" xfId="0" applyBorder="1"/>
    <xf numFmtId="0" fontId="1" fillId="2" borderId="3" xfId="0" applyFont="1" applyFill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pivotButton="1"/>
    <xf numFmtId="3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227">
    <dxf>
      <numFmt numFmtId="4" formatCode="#,##0.0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79.438695833334" createdVersion="4" refreshedVersion="4" minRefreshableVersion="3" recordCount="10">
  <cacheSource type="worksheet">
    <worksheetSource ref="A4:L301" sheet="ПРОВОДКА"/>
  </cacheSource>
  <cacheFields count="12">
    <cacheField name="месяц" numFmtId="0">
      <sharedItems containsString="0" containsBlank="1" containsNumber="1" containsInteger="1" minValue="2" maxValue="2" count="2">
        <n v="2"/>
        <m/>
      </sharedItems>
    </cacheField>
    <cacheField name="№ проводкы" numFmtId="0">
      <sharedItems containsString="0" containsBlank="1" containsNumber="1" containsInteger="1" minValue="4" maxValue="4" count="2">
        <n v="4"/>
        <m/>
      </sharedItems>
    </cacheField>
    <cacheField name="число" numFmtId="0">
      <sharedItems containsNonDate="0" containsDate="1" containsString="0" containsBlank="1" minDate="2015-02-05T00:00:00" maxDate="2015-02-09T00:00:00" count="4">
        <d v="2015-02-05T00:00:00"/>
        <d v="2015-02-06T00:00:00"/>
        <d v="2015-02-08T00:00:00"/>
        <m/>
      </sharedItems>
    </cacheField>
    <cacheField name="№ документа" numFmtId="0">
      <sharedItems containsBlank="1" containsMixedTypes="1" containsNumber="1" containsInteger="1" minValue="561" maxValue="576" count="4">
        <n v="561"/>
        <s v="20\33"/>
        <n v="576"/>
        <m/>
      </sharedItems>
    </cacheField>
    <cacheField name="Содержание" numFmtId="0">
      <sharedItems containsBlank="1" count="5">
        <s v="Аммиачная селитра"/>
        <s v="Аммофос"/>
        <s v="Услуга разное"/>
        <s v="Калий хлор"/>
        <m/>
      </sharedItems>
    </cacheField>
    <cacheField name="единица измерение" numFmtId="0">
      <sharedItems containsBlank="1" count="3">
        <s v="кг"/>
        <s v="сум"/>
        <m/>
      </sharedItems>
    </cacheField>
    <cacheField name="дебет" numFmtId="0">
      <sharedItems containsString="0" containsBlank="1" containsNumber="1" containsInteger="1" minValue="0" maxValue="5150"/>
    </cacheField>
    <cacheField name="кредит" numFmtId="0">
      <sharedItems containsString="0" containsBlank="1" containsNumber="1" containsInteger="1" minValue="0" maxValue="5150"/>
    </cacheField>
    <cacheField name="сумма" numFmtId="0">
      <sharedItems containsString="0" containsBlank="1" containsNumber="1" minValue="500000" maxValue="6288561.96"/>
    </cacheField>
    <cacheField name="дебет2" numFmtId="0">
      <sharedItems containsString="0" containsBlank="1" containsNumber="1" containsInteger="1" minValue="1010" maxValue="2010"/>
    </cacheField>
    <cacheField name="кредит2" numFmtId="0">
      <sharedItems containsString="0" containsBlank="1" containsNumber="1" containsInteger="1" minValue="6010" maxValue="6010"/>
    </cacheField>
    <cacheField name="примечание." numFmtId="0">
      <sharedItems containsBlank="1" count="7">
        <s v="сельхозхимия"/>
        <s v="Аммиачная селитра"/>
        <s v="Аммофос"/>
        <s v="ЧП &quot;Сервис&quot;"/>
        <s v="Производство"/>
        <s v="Калий хлор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  <m/>
    <n v="5150"/>
    <n v="5685423.3600000003"/>
    <m/>
    <n v="6010"/>
    <x v="0"/>
  </r>
  <r>
    <x v="0"/>
    <x v="0"/>
    <x v="0"/>
    <x v="0"/>
    <x v="0"/>
    <x v="0"/>
    <n v="5150"/>
    <m/>
    <n v="5685423.3600000003"/>
    <n v="1010"/>
    <m/>
    <x v="1"/>
  </r>
  <r>
    <x v="0"/>
    <x v="0"/>
    <x v="0"/>
    <x v="0"/>
    <x v="1"/>
    <x v="0"/>
    <m/>
    <n v="4240"/>
    <n v="6288561.96"/>
    <m/>
    <n v="6010"/>
    <x v="0"/>
  </r>
  <r>
    <x v="0"/>
    <x v="0"/>
    <x v="0"/>
    <x v="0"/>
    <x v="1"/>
    <x v="0"/>
    <n v="4240"/>
    <m/>
    <n v="6288561.96"/>
    <n v="1010"/>
    <m/>
    <x v="2"/>
  </r>
  <r>
    <x v="0"/>
    <x v="0"/>
    <x v="1"/>
    <x v="1"/>
    <x v="2"/>
    <x v="1"/>
    <m/>
    <n v="0"/>
    <n v="500000"/>
    <m/>
    <n v="6010"/>
    <x v="3"/>
  </r>
  <r>
    <x v="0"/>
    <x v="0"/>
    <x v="1"/>
    <x v="1"/>
    <x v="2"/>
    <x v="1"/>
    <n v="0"/>
    <m/>
    <n v="500000"/>
    <n v="2010"/>
    <m/>
    <x v="4"/>
  </r>
  <r>
    <x v="0"/>
    <x v="0"/>
    <x v="2"/>
    <x v="2"/>
    <x v="3"/>
    <x v="0"/>
    <m/>
    <n v="830"/>
    <n v="1468521.33"/>
    <m/>
    <n v="6010"/>
    <x v="0"/>
  </r>
  <r>
    <x v="0"/>
    <x v="0"/>
    <x v="2"/>
    <x v="2"/>
    <x v="3"/>
    <x v="0"/>
    <n v="830"/>
    <m/>
    <n v="1468521.33"/>
    <n v="1010"/>
    <m/>
    <x v="5"/>
  </r>
  <r>
    <x v="1"/>
    <x v="1"/>
    <x v="3"/>
    <x v="3"/>
    <x v="4"/>
    <x v="2"/>
    <m/>
    <m/>
    <m/>
    <m/>
    <m/>
    <x v="6"/>
  </r>
  <r>
    <x v="1"/>
    <x v="1"/>
    <x v="3"/>
    <x v="3"/>
    <x v="4"/>
    <x v="2"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4" minRefreshableVersion="3" showDrill="0" showDataTips="0" itemPrintTitles="1" createdVersion="4" indent="0" compact="0" compactData="0" gridDropZones="1" multipleFieldFilters="0">
  <location ref="A3:K8" firstHeaderRow="1" firstDataRow="2" firstDataCol="6" rowPageCount="1" colPageCount="1"/>
  <pivotFields count="12"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">
        <item x="0"/>
        <item x="2"/>
        <item x="1"/>
        <item x="3"/>
      </items>
    </pivotField>
    <pivotField axis="axisRow" compact="0" outline="0" showAll="0" defaultSubtotal="0">
      <items count="5">
        <item x="0"/>
        <item x="1"/>
        <item x="3"/>
        <item x="2"/>
        <item x="4"/>
      </items>
    </pivotField>
    <pivotField axis="axisRow" compact="0" outline="0" showAll="0" defaultSubtotal="0">
      <items count="3">
        <item x="0"/>
        <item x="1"/>
        <item x="2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Page" compact="0" outline="0" multipleItemSelectionAllowed="1" showAll="0">
      <items count="8">
        <item h="1" x="1"/>
        <item h="1" x="2"/>
        <item h="1" x="5"/>
        <item h="1" x="4"/>
        <item x="0"/>
        <item h="1" x="3"/>
        <item h="1" x="6"/>
        <item t="default"/>
      </items>
    </pivotField>
  </pivotFields>
  <rowFields count="6">
    <field x="0"/>
    <field x="1"/>
    <field x="2"/>
    <field x="3"/>
    <field x="4"/>
    <field x="5"/>
  </rowFields>
  <rowItems count="4">
    <i>
      <x/>
      <x/>
      <x/>
      <x/>
      <x/>
      <x/>
    </i>
    <i r="4">
      <x v="1"/>
      <x/>
    </i>
    <i r="2">
      <x v="2"/>
      <x v="1"/>
      <x v="2"/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1" hier="-1"/>
  </pageFields>
  <dataFields count="5">
    <dataField name=" дебет" fld="6" baseField="5" baseItem="0"/>
    <dataField name=" кредит" fld="7" baseField="5" baseItem="0"/>
    <dataField name=" сумма" fld="8" baseField="5" baseItem="1"/>
    <dataField name=" дебет " fld="9" baseField="5" baseItem="0"/>
    <dataField name=" кредит " fld="10" baseField="5" baseItem="0"/>
  </dataFields>
  <formats count="25">
    <format dxfId="226">
      <pivotArea dataOnly="0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5">
      <pivotArea dataOnly="0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2">
      <pivotArea field="11" type="button" dataOnly="0" labelOnly="1" outline="0" axis="axisPage" fieldPosition="0"/>
    </format>
    <format dxfId="221">
      <pivotArea dataOnly="0" labelOnly="1" outline="0" fieldPosition="0">
        <references count="1">
          <reference field="11" count="0"/>
        </references>
      </pivotArea>
    </format>
    <format dxfId="220">
      <pivotArea type="origin" dataOnly="0" labelOnly="1" outline="0" fieldPosition="0"/>
    </format>
    <format dxfId="219">
      <pivotArea field="0" type="button" dataOnly="0" labelOnly="1" outline="0" axis="axisRow" fieldPosition="0"/>
    </format>
    <format dxfId="218">
      <pivotArea field="1" type="button" dataOnly="0" labelOnly="1" outline="0" axis="axisRow" fieldPosition="1"/>
    </format>
    <format dxfId="217">
      <pivotArea field="2" type="button" dataOnly="0" labelOnly="1" outline="0" axis="axisRow" fieldPosition="2"/>
    </format>
    <format dxfId="216">
      <pivotArea field="3" type="button" dataOnly="0" labelOnly="1" outline="0" axis="axisRow" fieldPosition="3"/>
    </format>
    <format dxfId="215">
      <pivotArea field="4" type="button" dataOnly="0" labelOnly="1" outline="0" axis="axisRow" fieldPosition="4"/>
    </format>
    <format dxfId="214">
      <pivotArea field="5" type="button" dataOnly="0" labelOnly="1" outline="0" axis="axisRow" fieldPosition="5"/>
    </format>
    <format dxfId="213">
      <pivotArea dataOnly="0" labelOnly="1" outline="0" fieldPosition="0">
        <references count="1">
          <reference field="0" count="1">
            <x v="0"/>
          </reference>
        </references>
      </pivotArea>
    </format>
    <format dxfId="212">
      <pivotArea dataOnly="0" labelOnly="1" grandRow="1" outline="0" fieldPosition="0"/>
    </format>
    <format dxfId="211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2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2">
            <x v="0"/>
            <x v="1"/>
          </reference>
        </references>
      </pivotArea>
    </format>
    <format dxfId="2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2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2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1"/>
  <sheetViews>
    <sheetView workbookViewId="0">
      <selection activeCell="I6" sqref="I6"/>
    </sheetView>
  </sheetViews>
  <sheetFormatPr defaultRowHeight="15" x14ac:dyDescent="0.25"/>
  <cols>
    <col min="1" max="1" width="8.7109375" customWidth="1"/>
    <col min="5" max="5" width="28.140625" customWidth="1"/>
  </cols>
  <sheetData>
    <row r="1" spans="1:10" ht="15.75" thickBot="1" x14ac:dyDescent="0.3">
      <c r="E1" s="6" t="s">
        <v>15</v>
      </c>
    </row>
    <row r="2" spans="1:10" x14ac:dyDescent="0.25">
      <c r="A2" s="5"/>
    </row>
    <row r="3" spans="1:10" x14ac:dyDescent="0.25">
      <c r="G3" s="8"/>
      <c r="I3" s="10" t="s">
        <v>7</v>
      </c>
      <c r="J3" s="10"/>
    </row>
    <row r="4" spans="1:10" ht="45" x14ac:dyDescent="0.25">
      <c r="A4" s="1" t="s">
        <v>0</v>
      </c>
      <c r="B4" s="1" t="s">
        <v>1</v>
      </c>
      <c r="C4" s="1" t="s">
        <v>10</v>
      </c>
      <c r="D4" s="1" t="s">
        <v>2</v>
      </c>
      <c r="E4" s="1" t="s">
        <v>3</v>
      </c>
      <c r="F4" s="1" t="s">
        <v>5</v>
      </c>
      <c r="G4" s="7" t="s">
        <v>26</v>
      </c>
      <c r="H4" s="1" t="s">
        <v>6</v>
      </c>
      <c r="I4" s="1" t="s">
        <v>8</v>
      </c>
      <c r="J4" s="1" t="s">
        <v>9</v>
      </c>
    </row>
    <row r="5" spans="1:10" x14ac:dyDescent="0.25">
      <c r="A5" s="2">
        <f>IFERROR(INDEX(ПРОВОДКА!$A$5:$L$13,MATCH(ROW()-4,ПРОВОДКА!$M$5:$M$13,),COLUMN()),"")</f>
        <v>2</v>
      </c>
      <c r="B5" s="2">
        <f>IFERROR(INDEX(ПРОВОДКА!$A$5:$L$13,MATCH(ROW()-4,ПРОВОДКА!$M$5:$M$13,),COLUMN()),"")</f>
        <v>4</v>
      </c>
      <c r="C5" s="2">
        <f>IFERROR(INDEX(ПРОВОДКА!$A$5:$L$13,MATCH(ROW()-4,ПРОВОДКА!$M$5:$M$13,),COLUMN()),"")</f>
        <v>42040</v>
      </c>
      <c r="D5" s="2">
        <f>IFERROR(INDEX(ПРОВОДКА!$A$5:$L$13,MATCH(ROW()-4,ПРОВОДКА!$M$5:$M$13,),COLUMN()),"")</f>
        <v>561</v>
      </c>
      <c r="E5" s="2" t="str">
        <f>IFERROR(INDEX(ПРОВОДКА!$A$5:$L$13,MATCH(ROW()-4,ПРОВОДКА!$M$5:$M$13,),COLUMN()),"")</f>
        <v>Аммиачная селитра</v>
      </c>
      <c r="F5" s="2" t="str">
        <f>IFERROR(INDEX(ПРОВОДКА!$A$5:$L$13,MATCH(ROW()-4,ПРОВОДКА!$M$5:$M$13,),COLUMN()),"")</f>
        <v>кг</v>
      </c>
      <c r="G5" s="2">
        <f>IFERROR(INDEX(ПРОВОДКА!$A$5:$L$13,MATCH(ROW()-4,ПРОВОДКА!$M$5:$M$13,),COLUMN()+1),"")</f>
        <v>5150</v>
      </c>
      <c r="H5" s="2">
        <f>IFERROR(INDEX(ПРОВОДКА!$A$5:$L$13,MATCH(ROW()-4,ПРОВОДКА!$M$5:$M$13,),COLUMN()+1),"")</f>
        <v>5685423.3600000003</v>
      </c>
      <c r="I5" s="2">
        <f>IFERROR(INDEX(ПРОВОДКА!$A$5:$L$13,MATCH(ROW()-4,ПРОВОДКА!$M$5:$M$13,)+1,COLUMN()+1),"")</f>
        <v>1010</v>
      </c>
      <c r="J5" s="2">
        <f>IFERROR(INDEX(ПРОВОДКА!$A$5:$L$13,MATCH(ROW()-4,ПРОВОДКА!$M$5:$M$13,),COLUMN()+1),"")</f>
        <v>6010</v>
      </c>
    </row>
    <row r="6" spans="1:10" x14ac:dyDescent="0.25">
      <c r="A6" s="2">
        <f>IFERROR(INDEX(ПРОВОДКА!$A$5:$L$13,MATCH(ROW()-4,ПРОВОДКА!$M$5:$M$13,),COLUMN()),"")</f>
        <v>2</v>
      </c>
      <c r="B6" s="2">
        <f>IFERROR(INDEX(ПРОВОДКА!$A$5:$L$13,MATCH(ROW()-4,ПРОВОДКА!$M$5:$M$13,),COLUMN()),"")</f>
        <v>4</v>
      </c>
      <c r="C6" s="2">
        <f>IFERROR(INDEX(ПРОВОДКА!$A$5:$L$13,MATCH(ROW()-4,ПРОВОДКА!$M$5:$M$13,),COLUMN()),"")</f>
        <v>42040</v>
      </c>
      <c r="D6" s="2">
        <f>IFERROR(INDEX(ПРОВОДКА!$A$5:$L$13,MATCH(ROW()-4,ПРОВОДКА!$M$5:$M$13,),COLUMN()),"")</f>
        <v>561</v>
      </c>
      <c r="E6" s="2" t="str">
        <f>IFERROR(INDEX(ПРОВОДКА!$A$5:$L$13,MATCH(ROW()-4,ПРОВОДКА!$M$5:$M$13,),COLUMN()),"")</f>
        <v>Аммофос</v>
      </c>
      <c r="F6" s="2" t="str">
        <f>IFERROR(INDEX(ПРОВОДКА!$A$5:$L$13,MATCH(ROW()-4,ПРОВОДКА!$M$5:$M$13,),COLUMN()),"")</f>
        <v>кг</v>
      </c>
      <c r="G6" s="2">
        <f>IFERROR(INDEX(ПРОВОДКА!$A$5:$L$13,MATCH(ROW()-4,ПРОВОДКА!$M$5:$M$13,),COLUMN()+1),"")</f>
        <v>4240</v>
      </c>
      <c r="H6" s="2">
        <f>IFERROR(INDEX(ПРОВОДКА!$A$5:$L$13,MATCH(ROW()-4,ПРОВОДКА!$M$5:$M$13,),COLUMN()+1),"")</f>
        <v>6288561.96</v>
      </c>
      <c r="I6" s="2">
        <f>IFERROR(INDEX(ПРОВОДКА!$A$5:$L$13,MATCH(ROW()-4,ПРОВОДКА!$M$5:$M$13,)+1,COLUMN()+1),"")</f>
        <v>1010</v>
      </c>
      <c r="J6" s="2">
        <f>IFERROR(INDEX(ПРОВОДКА!$A$5:$L$13,MATCH(ROW()-4,ПРОВОДКА!$M$5:$M$13,),COLUMN()+1),"")</f>
        <v>6010</v>
      </c>
    </row>
    <row r="7" spans="1:10" x14ac:dyDescent="0.25">
      <c r="A7" s="2">
        <f>IFERROR(INDEX(ПРОВОДКА!$A$5:$L$13,MATCH(ROW()-4,ПРОВОДКА!$M$5:$M$13,),COLUMN()),"")</f>
        <v>2</v>
      </c>
      <c r="B7" s="2">
        <f>IFERROR(INDEX(ПРОВОДКА!$A$5:$L$13,MATCH(ROW()-4,ПРОВОДКА!$M$5:$M$13,),COLUMN()),"")</f>
        <v>4</v>
      </c>
      <c r="C7" s="2">
        <f>IFERROR(INDEX(ПРОВОДКА!$A$5:$L$13,MATCH(ROW()-4,ПРОВОДКА!$M$5:$M$13,),COLUMN()),"")</f>
        <v>42043</v>
      </c>
      <c r="D7" s="2">
        <f>IFERROR(INDEX(ПРОВОДКА!$A$5:$L$13,MATCH(ROW()-4,ПРОВОДКА!$M$5:$M$13,),COLUMN()),"")</f>
        <v>576</v>
      </c>
      <c r="E7" s="2" t="str">
        <f>IFERROR(INDEX(ПРОВОДКА!$A$5:$L$13,MATCH(ROW()-4,ПРОВОДКА!$M$5:$M$13,),COLUMN()),"")</f>
        <v>Калий хлор</v>
      </c>
      <c r="F7" s="2" t="str">
        <f>IFERROR(INDEX(ПРОВОДКА!$A$5:$L$13,MATCH(ROW()-4,ПРОВОДКА!$M$5:$M$13,),COLUMN()),"")</f>
        <v>кг</v>
      </c>
      <c r="G7" s="2">
        <f>IFERROR(INDEX(ПРОВОДКА!$A$5:$L$13,MATCH(ROW()-4,ПРОВОДКА!$M$5:$M$13,),COLUMN()+1),"")</f>
        <v>830</v>
      </c>
      <c r="H7" s="2">
        <f>IFERROR(INDEX(ПРОВОДКА!$A$5:$L$13,MATCH(ROW()-4,ПРОВОДКА!$M$5:$M$13,),COLUMN()+1),"")</f>
        <v>1468521.33</v>
      </c>
      <c r="I7" s="2">
        <f>IFERROR(INDEX(ПРОВОДКА!$A$5:$L$13,MATCH(ROW()-4,ПРОВОДКА!$M$5:$M$13,)+1,COLUMN()+1),"")</f>
        <v>1010</v>
      </c>
      <c r="J7" s="2">
        <f>IFERROR(INDEX(ПРОВОДКА!$A$5:$L$13,MATCH(ROW()-4,ПРОВОДКА!$M$5:$M$13,),COLUMN()+1),"")</f>
        <v>6010</v>
      </c>
    </row>
    <row r="8" spans="1:10" x14ac:dyDescent="0.25">
      <c r="A8" s="2" t="str">
        <f>IFERROR(INDEX(ПРОВОДКА!$A$5:$L$13,MATCH(ROW()-4,ПРОВОДКА!$M$5:$M$13,),COLUMN()),"")</f>
        <v/>
      </c>
      <c r="B8" s="2" t="str">
        <f>IFERROR(INDEX(ПРОВОДКА!$A$5:$L$13,MATCH(ROW()-4,ПРОВОДКА!$M$5:$M$13,),COLUMN()),"")</f>
        <v/>
      </c>
      <c r="C8" s="2" t="str">
        <f>IFERROR(INDEX(ПРОВОДКА!$A$5:$L$13,MATCH(ROW()-4,ПРОВОДКА!$M$5:$M$13,),COLUMN()),"")</f>
        <v/>
      </c>
      <c r="D8" s="2" t="str">
        <f>IFERROR(INDEX(ПРОВОДКА!$A$5:$L$13,MATCH(ROW()-4,ПРОВОДКА!$M$5:$M$13,),COLUMN()),"")</f>
        <v/>
      </c>
      <c r="E8" s="2" t="str">
        <f>IFERROR(INDEX(ПРОВОДКА!$A$5:$L$13,MATCH(ROW()-4,ПРОВОДКА!$M$5:$M$13,),COLUMN()),"")</f>
        <v/>
      </c>
      <c r="F8" s="2" t="str">
        <f>IFERROR(INDEX(ПРОВОДКА!$A$5:$L$13,MATCH(ROW()-4,ПРОВОДКА!$M$5:$M$13,),COLUMN()),"")</f>
        <v/>
      </c>
      <c r="G8" s="2" t="str">
        <f>IFERROR(INDEX(ПРОВОДКА!$A$5:$L$13,MATCH(ROW()-4,ПРОВОДКА!$M$5:$M$13,),COLUMN()+1),"")</f>
        <v/>
      </c>
      <c r="H8" s="2" t="str">
        <f>IFERROR(INDEX(ПРОВОДКА!$A$5:$L$13,MATCH(ROW()-4,ПРОВОДКА!$M$5:$M$13,),COLUMN()+1),"")</f>
        <v/>
      </c>
      <c r="I8" s="2" t="str">
        <f>IFERROR(INDEX(ПРОВОДКА!$A$5:$L$13,MATCH(ROW()-4,ПРОВОДКА!$M$5:$M$13,)+1,COLUMN()+1),"")</f>
        <v/>
      </c>
      <c r="J8" s="2" t="str">
        <f>IFERROR(INDEX(ПРОВОДКА!$A$5:$L$13,MATCH(ROW()-4,ПРОВОДКА!$M$5:$M$13,),COLUMN()+1),"")</f>
        <v/>
      </c>
    </row>
    <row r="9" spans="1:10" x14ac:dyDescent="0.25">
      <c r="A9" s="2" t="str">
        <f>IFERROR(INDEX(ПРОВОДКА!$A$5:$L$13,MATCH(ROW()-4,ПРОВОДКА!$M$5:$M$13,),COLUMN()),"")</f>
        <v/>
      </c>
      <c r="B9" s="2" t="str">
        <f>IFERROR(INDEX(ПРОВОДКА!$A$5:$L$13,MATCH(ROW()-4,ПРОВОДКА!$M$5:$M$13,),COLUMN()),"")</f>
        <v/>
      </c>
      <c r="C9" s="2" t="str">
        <f>IFERROR(INDEX(ПРОВОДКА!$A$5:$L$13,MATCH(ROW()-4,ПРОВОДКА!$M$5:$M$13,),COLUMN()),"")</f>
        <v/>
      </c>
      <c r="D9" s="2" t="str">
        <f>IFERROR(INDEX(ПРОВОДКА!$A$5:$L$13,MATCH(ROW()-4,ПРОВОДКА!$M$5:$M$13,),COLUMN()),"")</f>
        <v/>
      </c>
      <c r="E9" s="2" t="str">
        <f>IFERROR(INDEX(ПРОВОДКА!$A$5:$L$13,MATCH(ROW()-4,ПРОВОДКА!$M$5:$M$13,),COLUMN()),"")</f>
        <v/>
      </c>
      <c r="F9" s="2" t="str">
        <f>IFERROR(INDEX(ПРОВОДКА!$A$5:$L$13,MATCH(ROW()-4,ПРОВОДКА!$M$5:$M$13,),COLUMN()),"")</f>
        <v/>
      </c>
      <c r="G9" s="2" t="str">
        <f>IFERROR(INDEX(ПРОВОДКА!$A$5:$L$13,MATCH(ROW()-4,ПРОВОДКА!$M$5:$M$13,),COLUMN()+1),"")</f>
        <v/>
      </c>
      <c r="H9" s="2" t="str">
        <f>IFERROR(INDEX(ПРОВОДКА!$A$5:$L$13,MATCH(ROW()-4,ПРОВОДКА!$M$5:$M$13,),COLUMN()+1),"")</f>
        <v/>
      </c>
      <c r="I9" s="2" t="str">
        <f>IFERROR(INDEX(ПРОВОДКА!$A$5:$L$13,MATCH(ROW()-4,ПРОВОДКА!$M$5:$M$13,)+1,COLUMN()+1),"")</f>
        <v/>
      </c>
      <c r="J9" s="2" t="str">
        <f>IFERROR(INDEX(ПРОВОДКА!$A$5:$L$13,MATCH(ROW()-4,ПРОВОДКА!$M$5:$M$13,),COLUMN()+1),"")</f>
        <v/>
      </c>
    </row>
    <row r="10" spans="1:10" x14ac:dyDescent="0.25">
      <c r="A10" s="2" t="str">
        <f>IFERROR(INDEX(ПРОВОДКА!$A$5:$L$13,MATCH(ROW()-4,ПРОВОДКА!$M$5:$M$13,),COLUMN()),"")</f>
        <v/>
      </c>
      <c r="B10" s="2" t="str">
        <f>IFERROR(INDEX(ПРОВОДКА!$A$5:$L$13,MATCH(ROW()-4,ПРОВОДКА!$M$5:$M$13,),COLUMN()),"")</f>
        <v/>
      </c>
      <c r="C10" s="2" t="str">
        <f>IFERROR(INDEX(ПРОВОДКА!$A$5:$L$13,MATCH(ROW()-4,ПРОВОДКА!$M$5:$M$13,),COLUMN()),"")</f>
        <v/>
      </c>
      <c r="D10" s="2" t="str">
        <f>IFERROR(INDEX(ПРОВОДКА!$A$5:$L$13,MATCH(ROW()-4,ПРОВОДКА!$M$5:$M$13,),COLUMN()),"")</f>
        <v/>
      </c>
      <c r="E10" s="2" t="str">
        <f>IFERROR(INDEX(ПРОВОДКА!$A$5:$L$13,MATCH(ROW()-4,ПРОВОДКА!$M$5:$M$13,),COLUMN()),"")</f>
        <v/>
      </c>
      <c r="F10" s="2" t="str">
        <f>IFERROR(INDEX(ПРОВОДКА!$A$5:$L$13,MATCH(ROW()-4,ПРОВОДКА!$M$5:$M$13,),COLUMN()),"")</f>
        <v/>
      </c>
      <c r="G10" s="2" t="str">
        <f>IFERROR(INDEX(ПРОВОДКА!$A$5:$L$13,MATCH(ROW()-4,ПРОВОДКА!$M$5:$M$13,),COLUMN()+1),"")</f>
        <v/>
      </c>
      <c r="H10" s="2" t="str">
        <f>IFERROR(INDEX(ПРОВОДКА!$A$5:$L$13,MATCH(ROW()-4,ПРОВОДКА!$M$5:$M$13,),COLUMN()+1),"")</f>
        <v/>
      </c>
      <c r="I10" s="2" t="str">
        <f>IFERROR(INDEX(ПРОВОДКА!$A$5:$L$13,MATCH(ROW()-4,ПРОВОДКА!$M$5:$M$13,)+1,COLUMN()+1),"")</f>
        <v/>
      </c>
      <c r="J10" s="2" t="str">
        <f>IFERROR(INDEX(ПРОВОДКА!$A$5:$L$13,MATCH(ROW()-4,ПРОВОДКА!$M$5:$M$13,),COLUMN()+1),"")</f>
        <v/>
      </c>
    </row>
    <row r="11" spans="1:10" x14ac:dyDescent="0.25">
      <c r="A11" s="2" t="str">
        <f>IFERROR(INDEX(ПРОВОДКА!$A$5:$L$13,MATCH(ROW()-4,ПРОВОДКА!$M$5:$M$13,),COLUMN()),"")</f>
        <v/>
      </c>
      <c r="B11" s="2" t="str">
        <f>IFERROR(INDEX(ПРОВОДКА!$A$5:$L$13,MATCH(ROW()-4,ПРОВОДКА!$M$5:$M$13,),COLUMN()),"")</f>
        <v/>
      </c>
      <c r="C11" s="2" t="str">
        <f>IFERROR(INDEX(ПРОВОДКА!$A$5:$L$13,MATCH(ROW()-4,ПРОВОДКА!$M$5:$M$13,),COLUMN()),"")</f>
        <v/>
      </c>
      <c r="D11" s="2" t="str">
        <f>IFERROR(INDEX(ПРОВОДКА!$A$5:$L$13,MATCH(ROW()-4,ПРОВОДКА!$M$5:$M$13,),COLUMN()),"")</f>
        <v/>
      </c>
      <c r="E11" s="2" t="str">
        <f>IFERROR(INDEX(ПРОВОДКА!$A$5:$L$13,MATCH(ROW()-4,ПРОВОДКА!$M$5:$M$13,),COLUMN()),"")</f>
        <v/>
      </c>
      <c r="F11" s="2" t="str">
        <f>IFERROR(INDEX(ПРОВОДКА!$A$5:$L$13,MATCH(ROW()-4,ПРОВОДКА!$M$5:$M$13,),COLUMN()),"")</f>
        <v/>
      </c>
      <c r="G11" s="2" t="str">
        <f>IFERROR(INDEX(ПРОВОДКА!$A$5:$L$13,MATCH(ROW()-4,ПРОВОДКА!$M$5:$M$13,),COLUMN()+1),"")</f>
        <v/>
      </c>
      <c r="H11" s="2" t="str">
        <f>IFERROR(INDEX(ПРОВОДКА!$A$5:$L$13,MATCH(ROW()-4,ПРОВОДКА!$M$5:$M$13,),COLUMN()+1),"")</f>
        <v/>
      </c>
      <c r="I11" s="2" t="str">
        <f>IFERROR(INDEX(ПРОВОДКА!$A$5:$L$13,MATCH(ROW()-4,ПРОВОДКА!$M$5:$M$13,)+1,COLUMN()+1),"")</f>
        <v/>
      </c>
      <c r="J11" s="2" t="str">
        <f>IFERROR(INDEX(ПРОВОДКА!$A$5:$L$13,MATCH(ROW()-4,ПРОВОДКА!$M$5:$M$13,),COLUMN()+1),"")</f>
        <v/>
      </c>
    </row>
  </sheetData>
  <sortState ref="A1:A6">
    <sortCondition ref="A1"/>
  </sortState>
  <mergeCells count="1">
    <mergeCell ref="I3:J3"/>
  </mergeCells>
  <dataValidations count="1">
    <dataValidation type="list" allowBlank="1" showInputMessage="1" showErrorMessage="1" sqref="E1">
      <formula1>предприятия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9"/>
  <sheetViews>
    <sheetView tabSelected="1" workbookViewId="0">
      <selection activeCell="I18" sqref="I18"/>
    </sheetView>
  </sheetViews>
  <sheetFormatPr defaultRowHeight="15" x14ac:dyDescent="0.25"/>
  <cols>
    <col min="1" max="1" width="20.85546875" style="14" bestFit="1" customWidth="1"/>
    <col min="2" max="4" width="20.85546875" style="14" customWidth="1"/>
    <col min="5" max="5" width="19.42578125" style="14" bestFit="1" customWidth="1"/>
    <col min="6" max="6" width="14.85546875" style="14" bestFit="1" customWidth="1"/>
    <col min="7" max="7" width="9.28515625" customWidth="1"/>
    <col min="8" max="8" width="12" customWidth="1"/>
    <col min="9" max="9" width="11.85546875" customWidth="1"/>
    <col min="10" max="10" width="12" bestFit="1" customWidth="1"/>
    <col min="11" max="11" width="11.85546875" customWidth="1"/>
    <col min="12" max="12" width="12" bestFit="1" customWidth="1"/>
    <col min="13" max="13" width="11.85546875" bestFit="1" customWidth="1"/>
  </cols>
  <sheetData>
    <row r="1" spans="1:11" x14ac:dyDescent="0.25">
      <c r="A1" s="13" t="s">
        <v>14</v>
      </c>
      <c r="B1" s="14" t="s">
        <v>15</v>
      </c>
    </row>
    <row r="3" spans="1:11" x14ac:dyDescent="0.25">
      <c r="G3" s="11" t="s">
        <v>29</v>
      </c>
    </row>
    <row r="4" spans="1:11" x14ac:dyDescent="0.25">
      <c r="A4" s="13" t="s">
        <v>0</v>
      </c>
      <c r="B4" s="13" t="s">
        <v>1</v>
      </c>
      <c r="C4" s="13" t="s">
        <v>10</v>
      </c>
      <c r="D4" s="13" t="s">
        <v>2</v>
      </c>
      <c r="E4" s="13" t="s">
        <v>3</v>
      </c>
      <c r="F4" s="13" t="s">
        <v>5</v>
      </c>
      <c r="G4" s="12" t="s">
        <v>30</v>
      </c>
      <c r="H4" s="12" t="s">
        <v>31</v>
      </c>
      <c r="I4" s="12" t="s">
        <v>32</v>
      </c>
      <c r="J4" s="12" t="s">
        <v>33</v>
      </c>
      <c r="K4" s="12" t="s">
        <v>34</v>
      </c>
    </row>
    <row r="5" spans="1:11" x14ac:dyDescent="0.25">
      <c r="A5" s="14">
        <v>2</v>
      </c>
      <c r="B5" s="14">
        <v>4</v>
      </c>
      <c r="C5" s="15">
        <v>42040</v>
      </c>
      <c r="D5" s="14">
        <v>561</v>
      </c>
      <c r="E5" s="14" t="s">
        <v>12</v>
      </c>
      <c r="F5" s="14" t="s">
        <v>11</v>
      </c>
      <c r="G5" s="12"/>
      <c r="H5" s="12">
        <v>5150</v>
      </c>
      <c r="I5" s="12">
        <v>5685423.3600000003</v>
      </c>
      <c r="J5" s="12"/>
      <c r="K5" s="12">
        <v>6010</v>
      </c>
    </row>
    <row r="6" spans="1:11" x14ac:dyDescent="0.25">
      <c r="E6" s="14" t="s">
        <v>13</v>
      </c>
      <c r="F6" s="14" t="s">
        <v>11</v>
      </c>
      <c r="G6" s="12"/>
      <c r="H6" s="12">
        <v>4240</v>
      </c>
      <c r="I6" s="12">
        <v>6288561.96</v>
      </c>
      <c r="J6" s="12"/>
      <c r="K6" s="12">
        <v>6010</v>
      </c>
    </row>
    <row r="7" spans="1:11" x14ac:dyDescent="0.25">
      <c r="C7" s="15">
        <v>42043</v>
      </c>
      <c r="D7" s="14">
        <v>576</v>
      </c>
      <c r="E7" s="14" t="s">
        <v>21</v>
      </c>
      <c r="F7" s="14" t="s">
        <v>11</v>
      </c>
      <c r="G7" s="12"/>
      <c r="H7" s="12">
        <v>830</v>
      </c>
      <c r="I7" s="12">
        <v>1468521.33</v>
      </c>
      <c r="J7" s="12"/>
      <c r="K7" s="12">
        <v>6010</v>
      </c>
    </row>
    <row r="8" spans="1:11" x14ac:dyDescent="0.25">
      <c r="A8" s="14" t="s">
        <v>28</v>
      </c>
      <c r="G8" s="12"/>
      <c r="H8" s="12">
        <v>10220</v>
      </c>
      <c r="I8" s="12">
        <v>13442506.65</v>
      </c>
      <c r="J8" s="12"/>
      <c r="K8" s="12">
        <v>18030</v>
      </c>
    </row>
    <row r="9" spans="1:11" x14ac:dyDescent="0.25">
      <c r="A9"/>
      <c r="B9"/>
      <c r="C9"/>
      <c r="D9"/>
      <c r="E9"/>
      <c r="F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3"/>
  <sheetViews>
    <sheetView workbookViewId="0">
      <selection activeCell="J6" sqref="J6"/>
    </sheetView>
  </sheetViews>
  <sheetFormatPr defaultRowHeight="15" x14ac:dyDescent="0.25"/>
  <cols>
    <col min="1" max="1" width="5.42578125" customWidth="1"/>
    <col min="2" max="2" width="6.7109375" customWidth="1"/>
    <col min="3" max="3" width="10.140625" bestFit="1" customWidth="1"/>
    <col min="5" max="5" width="20" customWidth="1"/>
    <col min="6" max="6" width="8.5703125" customWidth="1"/>
    <col min="9" max="9" width="12.5703125" customWidth="1"/>
    <col min="12" max="12" width="21" customWidth="1"/>
    <col min="15" max="15" width="20.28515625" bestFit="1" customWidth="1"/>
  </cols>
  <sheetData>
    <row r="1" spans="1:15" x14ac:dyDescent="0.25">
      <c r="E1" s="4" t="s">
        <v>22</v>
      </c>
      <c r="F1" s="4"/>
      <c r="G1" s="4"/>
    </row>
    <row r="3" spans="1:15" x14ac:dyDescent="0.25">
      <c r="G3" s="10" t="s">
        <v>4</v>
      </c>
      <c r="H3" s="10"/>
      <c r="J3" s="10" t="s">
        <v>7</v>
      </c>
      <c r="K3" s="10"/>
    </row>
    <row r="4" spans="1:15" ht="60" x14ac:dyDescent="0.25">
      <c r="A4" s="1" t="s">
        <v>0</v>
      </c>
      <c r="B4" s="1" t="s">
        <v>1</v>
      </c>
      <c r="C4" s="1" t="s">
        <v>10</v>
      </c>
      <c r="D4" s="1" t="s">
        <v>2</v>
      </c>
      <c r="E4" s="1" t="s">
        <v>3</v>
      </c>
      <c r="F4" s="1" t="s">
        <v>5</v>
      </c>
      <c r="G4" s="1" t="s">
        <v>8</v>
      </c>
      <c r="H4" s="1" t="s">
        <v>9</v>
      </c>
      <c r="I4" s="1" t="s">
        <v>6</v>
      </c>
      <c r="J4" s="1" t="s">
        <v>8</v>
      </c>
      <c r="K4" s="1" t="s">
        <v>9</v>
      </c>
      <c r="L4" s="1" t="s">
        <v>14</v>
      </c>
      <c r="O4" s="9" t="s">
        <v>27</v>
      </c>
    </row>
    <row r="5" spans="1:15" x14ac:dyDescent="0.25">
      <c r="A5" s="2">
        <v>2</v>
      </c>
      <c r="B5" s="2">
        <v>4</v>
      </c>
      <c r="C5" s="3">
        <v>42040</v>
      </c>
      <c r="D5" s="2">
        <v>561</v>
      </c>
      <c r="E5" s="2" t="s">
        <v>12</v>
      </c>
      <c r="F5" s="2" t="s">
        <v>11</v>
      </c>
      <c r="G5" s="2"/>
      <c r="H5" s="2">
        <v>5150</v>
      </c>
      <c r="I5" s="2">
        <v>5685423.3600000003</v>
      </c>
      <c r="J5" s="2"/>
      <c r="K5" s="2">
        <v>6010</v>
      </c>
      <c r="L5" s="2" t="s">
        <v>15</v>
      </c>
      <c r="M5">
        <f>COUNTIF($L$5:L5,Лист1!$E$1)</f>
        <v>1</v>
      </c>
      <c r="O5" t="s">
        <v>15</v>
      </c>
    </row>
    <row r="6" spans="1:15" x14ac:dyDescent="0.25">
      <c r="A6" s="2">
        <v>2</v>
      </c>
      <c r="B6" s="2">
        <v>4</v>
      </c>
      <c r="C6" s="3">
        <v>42040</v>
      </c>
      <c r="D6" s="2">
        <v>561</v>
      </c>
      <c r="E6" s="2" t="s">
        <v>12</v>
      </c>
      <c r="F6" s="2" t="s">
        <v>11</v>
      </c>
      <c r="G6" s="2">
        <v>5150</v>
      </c>
      <c r="H6" s="2"/>
      <c r="I6" s="2">
        <v>5685423.3600000003</v>
      </c>
      <c r="J6" s="2">
        <v>1010</v>
      </c>
      <c r="K6" s="2"/>
      <c r="L6" s="2" t="s">
        <v>12</v>
      </c>
      <c r="M6">
        <f>COUNTIF($L$5:L6,Лист1!$E$1)</f>
        <v>1</v>
      </c>
      <c r="O6" t="s">
        <v>19</v>
      </c>
    </row>
    <row r="7" spans="1:15" x14ac:dyDescent="0.25">
      <c r="A7" s="2">
        <v>2</v>
      </c>
      <c r="B7" s="2">
        <v>4</v>
      </c>
      <c r="C7" s="3">
        <v>42040</v>
      </c>
      <c r="D7" s="2">
        <v>561</v>
      </c>
      <c r="E7" s="2" t="s">
        <v>13</v>
      </c>
      <c r="F7" s="2" t="s">
        <v>11</v>
      </c>
      <c r="G7" s="2"/>
      <c r="H7" s="2">
        <v>4240</v>
      </c>
      <c r="I7" s="2">
        <v>6288561.96</v>
      </c>
      <c r="J7" s="2"/>
      <c r="K7" s="2">
        <v>6010</v>
      </c>
      <c r="L7" s="2" t="s">
        <v>15</v>
      </c>
      <c r="M7">
        <f>COUNTIF($L$5:L7,Лист1!$E$1)</f>
        <v>2</v>
      </c>
      <c r="O7" t="s">
        <v>23</v>
      </c>
    </row>
    <row r="8" spans="1:15" x14ac:dyDescent="0.25">
      <c r="A8" s="2">
        <v>2</v>
      </c>
      <c r="B8" s="2">
        <v>4</v>
      </c>
      <c r="C8" s="3">
        <v>42040</v>
      </c>
      <c r="D8" s="2">
        <v>561</v>
      </c>
      <c r="E8" s="2" t="s">
        <v>13</v>
      </c>
      <c r="F8" s="2" t="s">
        <v>11</v>
      </c>
      <c r="G8" s="2">
        <v>4240</v>
      </c>
      <c r="H8" s="2"/>
      <c r="I8" s="2">
        <v>6288561.96</v>
      </c>
      <c r="J8" s="2">
        <v>1010</v>
      </c>
      <c r="K8" s="2"/>
      <c r="L8" s="2" t="s">
        <v>13</v>
      </c>
      <c r="M8">
        <f>COUNTIF($L$5:L8,Лист1!$E$1)</f>
        <v>2</v>
      </c>
      <c r="O8" t="s">
        <v>24</v>
      </c>
    </row>
    <row r="9" spans="1:15" x14ac:dyDescent="0.25">
      <c r="A9" s="2">
        <v>2</v>
      </c>
      <c r="B9" s="2">
        <v>4</v>
      </c>
      <c r="C9" s="3">
        <v>42041</v>
      </c>
      <c r="D9" s="2" t="s">
        <v>16</v>
      </c>
      <c r="E9" s="2" t="s">
        <v>17</v>
      </c>
      <c r="F9" s="2" t="s">
        <v>18</v>
      </c>
      <c r="G9" s="2"/>
      <c r="H9" s="2">
        <v>0</v>
      </c>
      <c r="I9" s="2">
        <v>500000</v>
      </c>
      <c r="J9" s="2"/>
      <c r="K9" s="2">
        <v>6010</v>
      </c>
      <c r="L9" s="2" t="s">
        <v>19</v>
      </c>
      <c r="M9">
        <f>COUNTIF($L$5:L9,Лист1!$E$1)</f>
        <v>2</v>
      </c>
      <c r="O9" t="s">
        <v>25</v>
      </c>
    </row>
    <row r="10" spans="1:15" x14ac:dyDescent="0.25">
      <c r="A10" s="2">
        <v>2</v>
      </c>
      <c r="B10" s="2">
        <v>4</v>
      </c>
      <c r="C10" s="3">
        <v>42041</v>
      </c>
      <c r="D10" s="2" t="s">
        <v>16</v>
      </c>
      <c r="E10" s="2" t="s">
        <v>17</v>
      </c>
      <c r="F10" s="2" t="s">
        <v>18</v>
      </c>
      <c r="G10" s="2">
        <v>0</v>
      </c>
      <c r="H10" s="2"/>
      <c r="I10" s="2">
        <v>500000</v>
      </c>
      <c r="J10" s="2">
        <v>2010</v>
      </c>
      <c r="K10" s="2"/>
      <c r="L10" s="2" t="s">
        <v>20</v>
      </c>
      <c r="M10">
        <f>COUNTIF($L$5:L10,Лист1!$E$1)</f>
        <v>2</v>
      </c>
    </row>
    <row r="11" spans="1:15" x14ac:dyDescent="0.25">
      <c r="A11" s="2">
        <v>2</v>
      </c>
      <c r="B11" s="2">
        <v>4</v>
      </c>
      <c r="C11" s="3">
        <v>42043</v>
      </c>
      <c r="D11" s="2">
        <v>576</v>
      </c>
      <c r="E11" s="2" t="s">
        <v>21</v>
      </c>
      <c r="F11" s="2" t="s">
        <v>11</v>
      </c>
      <c r="G11" s="2"/>
      <c r="H11" s="2">
        <v>830</v>
      </c>
      <c r="I11" s="2">
        <v>1468521.33</v>
      </c>
      <c r="J11" s="2"/>
      <c r="K11" s="2">
        <v>6010</v>
      </c>
      <c r="L11" s="2" t="s">
        <v>15</v>
      </c>
      <c r="M11">
        <f>COUNTIF($L$5:L11,Лист1!$E$1)</f>
        <v>3</v>
      </c>
    </row>
    <row r="12" spans="1:15" x14ac:dyDescent="0.25">
      <c r="A12" s="2">
        <v>2</v>
      </c>
      <c r="B12" s="2">
        <v>4</v>
      </c>
      <c r="C12" s="3">
        <v>42043</v>
      </c>
      <c r="D12" s="2">
        <v>576</v>
      </c>
      <c r="E12" s="2" t="s">
        <v>21</v>
      </c>
      <c r="F12" s="2" t="s">
        <v>11</v>
      </c>
      <c r="G12" s="2">
        <v>830</v>
      </c>
      <c r="H12" s="2"/>
      <c r="I12" s="2">
        <v>1468521.33</v>
      </c>
      <c r="J12" s="2">
        <v>1010</v>
      </c>
      <c r="K12" s="2"/>
      <c r="L12" s="2" t="s">
        <v>21</v>
      </c>
      <c r="M12">
        <f>COUNTIF($L$5:L12,Лист1!$E$1)</f>
        <v>3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>
        <f>COUNTIF($L$5:L13,Лист1!$E$1)</f>
        <v>3</v>
      </c>
    </row>
  </sheetData>
  <mergeCells count="2">
    <mergeCell ref="J3:K3"/>
    <mergeCell ref="G3:H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ПРОВОДКА</vt:lpstr>
      <vt:lpstr>предприятия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2015-03-16T07:41:04Z</dcterms:modified>
</cp:coreProperties>
</file>