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3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Лист1!$A$1:$L$20</definedName>
  </definedNames>
  <calcPr calcId="144525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</calcChain>
</file>

<file path=xl/comments1.xml><?xml version="1.0" encoding="utf-8"?>
<comments xmlns="http://schemas.openxmlformats.org/spreadsheetml/2006/main">
  <authors>
    <author>Александр Субботин</author>
  </authors>
  <commentList>
    <comment ref="I2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<sst xmlns="http://schemas.openxmlformats.org/spreadsheetml/2006/main" count="153" uniqueCount="48">
  <si>
    <t>Дата  приема</t>
  </si>
  <si>
    <t>Регион доставки</t>
  </si>
  <si>
    <t>Город доставки</t>
  </si>
  <si>
    <t>Код филиала доставки</t>
  </si>
  <si>
    <t>Плановая дата доставки</t>
  </si>
  <si>
    <t>Фактическая дата доставки</t>
  </si>
  <si>
    <t>Отклонение</t>
  </si>
  <si>
    <t>номер</t>
  </si>
  <si>
    <t xml:space="preserve">Наименование </t>
  </si>
  <si>
    <t>заказ</t>
  </si>
  <si>
    <t xml:space="preserve">Код </t>
  </si>
  <si>
    <t>Ромашка</t>
  </si>
  <si>
    <t>Урал</t>
  </si>
  <si>
    <t>Екатеринбург</t>
  </si>
  <si>
    <t>Тюмень</t>
  </si>
  <si>
    <t>Челябинск</t>
  </si>
  <si>
    <t>Курган</t>
  </si>
  <si>
    <t>Сургут</t>
  </si>
  <si>
    <t>Нижневартовск</t>
  </si>
  <si>
    <t>Магнитогорск</t>
  </si>
  <si>
    <t>Новый Уренгой</t>
  </si>
  <si>
    <t>Ханты-Мансийск</t>
  </si>
  <si>
    <t>ЕКА</t>
  </si>
  <si>
    <t>НИЖ</t>
  </si>
  <si>
    <t>МАГ</t>
  </si>
  <si>
    <t>ТЮМ</t>
  </si>
  <si>
    <t>ЧЕЛ</t>
  </si>
  <si>
    <t>КУР</t>
  </si>
  <si>
    <t>СУР</t>
  </si>
  <si>
    <t>НУГ</t>
  </si>
  <si>
    <t>ХМК</t>
  </si>
  <si>
    <t>Отклонение на 1 р.д</t>
  </si>
  <si>
    <t>Отклонение на 2 р.д</t>
  </si>
  <si>
    <t>Без отклонений</t>
  </si>
  <si>
    <t>Отклонение на 3 р.д</t>
  </si>
  <si>
    <t>Отклонение на 7 р.д</t>
  </si>
  <si>
    <t xml:space="preserve">Срок доставки </t>
  </si>
  <si>
    <t>Код 1</t>
  </si>
  <si>
    <t>Код 2</t>
  </si>
  <si>
    <t>Код 3</t>
  </si>
  <si>
    <t>ПРАЗДНИКИ</t>
  </si>
  <si>
    <t>Новый год</t>
  </si>
  <si>
    <t>День защитника Отечества</t>
  </si>
  <si>
    <t>Международный женский день</t>
  </si>
  <si>
    <t>Праздник Весны и Труда</t>
  </si>
  <si>
    <t>День Победы</t>
  </si>
  <si>
    <t>День России</t>
  </si>
  <si>
    <t>День народного единства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</si>
</sst>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_(* #,##0.00_);_(* \(#,##0.00\);_(* &quot;-&quot;??_);_(@_)"/>
    <numFmt numFmtId="167" formatCode="_-* #.##0.00_р_._-;\-* #.##0.00_р_._-;_-* &quot;-&quot;??_р_._-;_-@_-"/>
    <numFmt numFmtId="168" formatCode="_(* #.##0.00_);_(* \(#.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</cellStyleXfs>
  <cellXfs count="1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3" borderId="0" xfId="0" applyFill="1"/>
    <xf numFmtId="14" fontId="6" fillId="3" borderId="0" xfId="0" applyNumberFormat="1" applyFont="1" applyFill="1" applyAlignment="1">
      <alignment horizontal="left"/>
    </xf>
    <xf numFmtId="14" fontId="0" fillId="5" borderId="0" xfId="0" applyNumberFormat="1" applyFill="1" applyAlignment="1">
      <alignment horizontal="center" vertical="center"/>
    </xf>
  </cellXfs>
  <cellStyles count="26">
    <cellStyle name="Гиперссылка" xfId="1" builtinId="8"/>
    <cellStyle name="Обычный" xfId="0" builtinId="0"/>
    <cellStyle name="Обычный 10" xfId="4"/>
    <cellStyle name="Обычный 12" xfId="5"/>
    <cellStyle name="Обычный 13" xfId="6"/>
    <cellStyle name="Обычный 14" xfId="7"/>
    <cellStyle name="Обычный 15" xfId="8"/>
    <cellStyle name="Обычный 2" xfId="2"/>
    <cellStyle name="Обычный 2 2" xfId="9"/>
    <cellStyle name="Обычный 2 3" xfId="24"/>
    <cellStyle name="Обычный 3" xfId="3"/>
    <cellStyle name="Обычный 4" xfId="23"/>
    <cellStyle name="Обычный 4 10" xfId="10"/>
    <cellStyle name="Обычный 6" xfId="11"/>
    <cellStyle name="Обычный 60" xfId="12"/>
    <cellStyle name="Обычный 63" xfId="13"/>
    <cellStyle name="Обычный 7" xfId="14"/>
    <cellStyle name="Обычный 8" xfId="15"/>
    <cellStyle name="Обычный 9" xfId="16"/>
    <cellStyle name="Финансовый 2" xfId="17"/>
    <cellStyle name="Финансовый 2 2" xfId="25"/>
    <cellStyle name="Финансовый 2 2 10" xfId="18"/>
    <cellStyle name="Финансовый 3" xfId="21"/>
    <cellStyle name="Финансовый 3 2" xfId="22"/>
    <cellStyle name="Финансовый 4" xfId="20"/>
    <cellStyle name="Финансовый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9;&#1074;&#1086;&#1077;&#1074;&#1088;&#1077;&#1084;&#1077;&#1085;&#1085;&#1086;&#1089;&#1090;&#1080;%20&#1076;&#1086;&#1089;&#1090;&#1072;&#1074;&#1082;&#1080;%20&#1056;&#1077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евременность доставки"/>
      <sheetName val="Данные"/>
      <sheetName val="Справочник"/>
      <sheetName val="Инструкци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L2" sqref="L2"/>
    </sheetView>
  </sheetViews>
  <sheetFormatPr defaultRowHeight="15" x14ac:dyDescent="0.25"/>
  <cols>
    <col min="1" max="1" width="8.42578125" bestFit="1" customWidth="1"/>
    <col min="2" max="2" width="15.140625" customWidth="1"/>
    <col min="5" max="5" width="10.140625" bestFit="1" customWidth="1"/>
    <col min="6" max="6" width="8.140625" bestFit="1" customWidth="1"/>
    <col min="7" max="7" width="17.42578125" bestFit="1" customWidth="1"/>
    <col min="10" max="10" width="15.140625" customWidth="1"/>
    <col min="11" max="11" width="14.140625" bestFit="1" customWidth="1"/>
    <col min="12" max="12" width="13.42578125" bestFit="1" customWidth="1"/>
    <col min="13" max="13" width="19.85546875" bestFit="1" customWidth="1"/>
  </cols>
  <sheetData>
    <row r="1" spans="1:14" ht="60" x14ac:dyDescent="0.25">
      <c r="A1" s="1" t="s">
        <v>7</v>
      </c>
      <c r="B1" s="2" t="s">
        <v>8</v>
      </c>
      <c r="C1" s="1" t="s">
        <v>9</v>
      </c>
      <c r="D1" s="2" t="s">
        <v>10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36</v>
      </c>
      <c r="J1" s="3" t="s">
        <v>4</v>
      </c>
      <c r="K1" s="3" t="s">
        <v>5</v>
      </c>
      <c r="L1" s="3" t="s">
        <v>6</v>
      </c>
    </row>
    <row r="2" spans="1:14" x14ac:dyDescent="0.25">
      <c r="A2" s="4">
        <v>1</v>
      </c>
      <c r="B2" s="4" t="s">
        <v>11</v>
      </c>
      <c r="C2" s="4">
        <v>24</v>
      </c>
      <c r="D2" s="4" t="s">
        <v>37</v>
      </c>
      <c r="E2" s="5">
        <v>42065</v>
      </c>
      <c r="F2" s="4" t="s">
        <v>12</v>
      </c>
      <c r="G2" s="6" t="s">
        <v>13</v>
      </c>
      <c r="H2" s="4" t="s">
        <v>22</v>
      </c>
      <c r="I2" s="8">
        <f>SUMIF(Лист2!$A$1:$A$100,H2,Лист2!$B$1:$B$100)</f>
        <v>1</v>
      </c>
      <c r="J2" s="16">
        <f>WORKDAY(E2,I2,Лист2!$I$2:$I$26)</f>
        <v>42066</v>
      </c>
      <c r="K2" s="5">
        <v>42067</v>
      </c>
      <c r="L2" s="9">
        <f>IF(J2=K2,0,NETWORKDAYS(J2,K2,Лист2!$I$2:$I$26)-1)</f>
        <v>1</v>
      </c>
      <c r="M2" t="s">
        <v>31</v>
      </c>
    </row>
    <row r="3" spans="1:14" x14ac:dyDescent="0.25">
      <c r="A3" s="4">
        <v>1</v>
      </c>
      <c r="B3" s="4" t="s">
        <v>11</v>
      </c>
      <c r="C3" s="4">
        <v>25</v>
      </c>
      <c r="D3" s="4" t="s">
        <v>38</v>
      </c>
      <c r="E3" s="5">
        <v>42065</v>
      </c>
      <c r="F3" s="4" t="s">
        <v>12</v>
      </c>
      <c r="G3" s="4" t="s">
        <v>14</v>
      </c>
      <c r="H3" s="4" t="s">
        <v>25</v>
      </c>
      <c r="I3" s="8">
        <f>SUMIF(Лист2!$A$1:$A$100,H3,Лист2!$B$1:$B$100)</f>
        <v>2</v>
      </c>
      <c r="J3" s="16">
        <f>WORKDAY(E3,I3,Лист2!$I$2:$I$26)</f>
        <v>42067</v>
      </c>
      <c r="K3" s="5">
        <v>42068</v>
      </c>
      <c r="L3" s="9">
        <f>IF(J3=K3,0,NETWORKDAYS(J3,K3,Лист2!$I$2:$I$26)-1)</f>
        <v>1</v>
      </c>
      <c r="M3" t="s">
        <v>33</v>
      </c>
      <c r="N3" s="10"/>
    </row>
    <row r="4" spans="1:14" x14ac:dyDescent="0.25">
      <c r="A4" s="4">
        <v>1</v>
      </c>
      <c r="B4" s="4" t="s">
        <v>11</v>
      </c>
      <c r="C4" s="4">
        <v>26</v>
      </c>
      <c r="D4" s="4" t="s">
        <v>39</v>
      </c>
      <c r="E4" s="5">
        <v>42066</v>
      </c>
      <c r="F4" s="4" t="s">
        <v>12</v>
      </c>
      <c r="G4" s="4" t="s">
        <v>15</v>
      </c>
      <c r="H4" s="4" t="s">
        <v>26</v>
      </c>
      <c r="I4" s="8">
        <f>SUMIF(Лист2!$A$1:$A$100,H4,Лист2!$B$1:$B$100)</f>
        <v>1</v>
      </c>
      <c r="J4" s="16">
        <f>WORKDAY(E4,I4,Лист2!$I$2:$I$26)</f>
        <v>42067</v>
      </c>
      <c r="K4" s="5">
        <v>42076</v>
      </c>
      <c r="L4" s="9">
        <f>IF(J4=K4,0,NETWORKDAYS(J4,K4,Лист2!$I$2:$I$26)-1)</f>
        <v>7</v>
      </c>
      <c r="M4" t="s">
        <v>32</v>
      </c>
      <c r="N4" s="10"/>
    </row>
    <row r="5" spans="1:14" x14ac:dyDescent="0.25">
      <c r="A5" s="4">
        <v>1</v>
      </c>
      <c r="B5" s="4" t="s">
        <v>11</v>
      </c>
      <c r="C5" s="4">
        <v>27</v>
      </c>
      <c r="D5" s="4" t="s">
        <v>39</v>
      </c>
      <c r="E5" s="5">
        <v>42067</v>
      </c>
      <c r="F5" s="4" t="s">
        <v>12</v>
      </c>
      <c r="G5" s="4" t="s">
        <v>16</v>
      </c>
      <c r="H5" s="4" t="s">
        <v>27</v>
      </c>
      <c r="I5" s="8">
        <f>SUMIF(Лист2!$A$1:$A$100,H5,Лист2!$B$1:$B$100)</f>
        <v>2</v>
      </c>
      <c r="J5" s="16">
        <f>WORKDAY(E5,I5,Лист2!$I$2:$I$26)</f>
        <v>42069</v>
      </c>
      <c r="K5" s="5">
        <v>42075</v>
      </c>
      <c r="L5" s="9">
        <f>IF(J5=K5,0,NETWORKDAYS(J5,K5,Лист2!$I$2:$I$26)-1)</f>
        <v>4</v>
      </c>
      <c r="M5" t="s">
        <v>31</v>
      </c>
      <c r="N5" s="10"/>
    </row>
    <row r="6" spans="1:14" x14ac:dyDescent="0.25">
      <c r="A6" s="4">
        <v>1</v>
      </c>
      <c r="B6" s="4" t="s">
        <v>11</v>
      </c>
      <c r="C6" s="4">
        <v>28</v>
      </c>
      <c r="D6" s="4" t="s">
        <v>37</v>
      </c>
      <c r="E6" s="5">
        <v>42068</v>
      </c>
      <c r="F6" s="4" t="s">
        <v>12</v>
      </c>
      <c r="G6" s="4" t="s">
        <v>17</v>
      </c>
      <c r="H6" s="4" t="s">
        <v>28</v>
      </c>
      <c r="I6" s="8">
        <f>SUMIF(Лист2!$A$1:$A$100,H6,Лист2!$B$1:$B$100)</f>
        <v>2</v>
      </c>
      <c r="J6" s="16">
        <f>WORKDAY(E6,I6,Лист2!$I$2:$I$26)</f>
        <v>42072</v>
      </c>
      <c r="K6" s="5">
        <v>42075</v>
      </c>
      <c r="L6" s="9">
        <f>IF(J6=K6,0,NETWORKDAYS(J6,K6,Лист2!$I$2:$I$26)-1)</f>
        <v>3</v>
      </c>
      <c r="M6" t="s">
        <v>32</v>
      </c>
      <c r="N6" s="10"/>
    </row>
    <row r="7" spans="1:14" x14ac:dyDescent="0.25">
      <c r="A7" s="4">
        <v>1</v>
      </c>
      <c r="B7" s="4" t="s">
        <v>11</v>
      </c>
      <c r="C7" s="4">
        <v>29</v>
      </c>
      <c r="D7" s="4" t="s">
        <v>37</v>
      </c>
      <c r="E7" s="5">
        <v>42069</v>
      </c>
      <c r="F7" s="4" t="s">
        <v>12</v>
      </c>
      <c r="G7" s="4" t="s">
        <v>18</v>
      </c>
      <c r="H7" s="4" t="s">
        <v>23</v>
      </c>
      <c r="I7" s="8">
        <f>SUMIF(Лист2!$A$1:$A$100,H7,Лист2!$B$1:$B$100)</f>
        <v>3</v>
      </c>
      <c r="J7" s="16">
        <f>WORKDAY(E7,I7,Лист2!$I$2:$I$26)</f>
        <v>42074</v>
      </c>
      <c r="K7" s="5">
        <v>42076</v>
      </c>
      <c r="L7" s="9">
        <f>IF(J7=K7,0,NETWORKDAYS(J7,K7,Лист2!$I$2:$I$26)-1)</f>
        <v>2</v>
      </c>
      <c r="M7" t="s">
        <v>31</v>
      </c>
      <c r="N7" s="10"/>
    </row>
    <row r="8" spans="1:14" x14ac:dyDescent="0.25">
      <c r="A8" s="4">
        <v>1</v>
      </c>
      <c r="B8" s="4" t="s">
        <v>11</v>
      </c>
      <c r="C8" s="4">
        <v>30</v>
      </c>
      <c r="D8" s="4" t="s">
        <v>37</v>
      </c>
      <c r="E8" s="5">
        <v>42069</v>
      </c>
      <c r="F8" s="4" t="s">
        <v>12</v>
      </c>
      <c r="G8" s="4" t="s">
        <v>19</v>
      </c>
      <c r="H8" s="4" t="s">
        <v>24</v>
      </c>
      <c r="I8" s="8">
        <f>SUMIF(Лист2!$A$1:$A$100,H8,Лист2!$B$1:$B$100)</f>
        <v>3</v>
      </c>
      <c r="J8" s="16">
        <f>WORKDAY(E8,I8,Лист2!$I$2:$I$26)</f>
        <v>42074</v>
      </c>
      <c r="K8" s="5">
        <v>42076</v>
      </c>
      <c r="L8" s="9">
        <f>IF(J8=K8,0,NETWORKDAYS(J8,K8,Лист2!$I$2:$I$26)-1)</f>
        <v>2</v>
      </c>
      <c r="M8" t="s">
        <v>31</v>
      </c>
      <c r="N8" s="10"/>
    </row>
    <row r="9" spans="1:14" x14ac:dyDescent="0.25">
      <c r="A9" s="4">
        <v>1</v>
      </c>
      <c r="B9" s="4" t="s">
        <v>11</v>
      </c>
      <c r="C9" s="4">
        <v>31</v>
      </c>
      <c r="D9" s="4" t="s">
        <v>37</v>
      </c>
      <c r="E9" s="5">
        <v>42073</v>
      </c>
      <c r="F9" s="4" t="s">
        <v>12</v>
      </c>
      <c r="G9" s="4" t="s">
        <v>16</v>
      </c>
      <c r="H9" s="4" t="s">
        <v>27</v>
      </c>
      <c r="I9" s="8">
        <f>SUMIF(Лист2!$A$1:$A$100,H9,Лист2!$B$1:$B$100)</f>
        <v>2</v>
      </c>
      <c r="J9" s="16">
        <f>WORKDAY(E9,I9,Лист2!$I$2:$I$26)</f>
        <v>42075</v>
      </c>
      <c r="K9" s="5">
        <v>42077</v>
      </c>
      <c r="L9" s="9">
        <f>IF(J9=K9,0,NETWORKDAYS(J9,K9,Лист2!$I$2:$I$26)-1)</f>
        <v>1</v>
      </c>
      <c r="M9" t="s">
        <v>32</v>
      </c>
      <c r="N9" s="10"/>
    </row>
    <row r="10" spans="1:14" x14ac:dyDescent="0.25">
      <c r="A10" s="4">
        <v>1</v>
      </c>
      <c r="B10" s="4" t="s">
        <v>11</v>
      </c>
      <c r="C10" s="4">
        <v>32</v>
      </c>
      <c r="D10" s="4" t="s">
        <v>37</v>
      </c>
      <c r="E10" s="5">
        <v>42073</v>
      </c>
      <c r="F10" s="4" t="s">
        <v>12</v>
      </c>
      <c r="G10" s="4" t="s">
        <v>20</v>
      </c>
      <c r="H10" s="4" t="s">
        <v>29</v>
      </c>
      <c r="I10" s="8">
        <f>SUMIF(Лист2!$A$1:$A$100,H10,Лист2!$B$1:$B$100)</f>
        <v>4</v>
      </c>
      <c r="J10" s="16">
        <f>WORKDAY(E10,I10,Лист2!$I$2:$I$26)</f>
        <v>42079</v>
      </c>
      <c r="K10" s="5">
        <v>42082</v>
      </c>
      <c r="L10" s="9">
        <f>IF(J10=K10,0,NETWORKDAYS(J10,K10,Лист2!$I$2:$I$26)-1)</f>
        <v>3</v>
      </c>
      <c r="M10" t="s">
        <v>34</v>
      </c>
      <c r="N10" s="10"/>
    </row>
    <row r="11" spans="1:14" x14ac:dyDescent="0.25">
      <c r="A11" s="4">
        <v>1</v>
      </c>
      <c r="B11" s="4" t="s">
        <v>11</v>
      </c>
      <c r="C11" s="4">
        <v>33</v>
      </c>
      <c r="D11" s="4" t="s">
        <v>38</v>
      </c>
      <c r="E11" s="5">
        <v>42073</v>
      </c>
      <c r="F11" s="4" t="s">
        <v>12</v>
      </c>
      <c r="G11" s="4" t="s">
        <v>21</v>
      </c>
      <c r="H11" s="4" t="s">
        <v>30</v>
      </c>
      <c r="I11" s="8">
        <f>SUMIF(Лист2!$A$1:$A$100,H11,Лист2!$B$1:$B$100)</f>
        <v>2</v>
      </c>
      <c r="J11" s="16">
        <f>WORKDAY(E11,I11,Лист2!$I$2:$I$26)</f>
        <v>42075</v>
      </c>
      <c r="K11" s="5">
        <v>42079</v>
      </c>
      <c r="L11" s="9">
        <f>IF(J11=K11,0,NETWORKDAYS(J11,K11,Лист2!$I$2:$I$26)-1)</f>
        <v>2</v>
      </c>
      <c r="M11" t="s">
        <v>31</v>
      </c>
      <c r="N11" s="10"/>
    </row>
    <row r="12" spans="1:14" x14ac:dyDescent="0.25">
      <c r="A12" s="4">
        <v>1</v>
      </c>
      <c r="B12" s="4" t="s">
        <v>11</v>
      </c>
      <c r="C12" s="4">
        <v>34</v>
      </c>
      <c r="D12" s="4" t="s">
        <v>38</v>
      </c>
      <c r="E12" s="5">
        <v>42074</v>
      </c>
      <c r="F12" s="4" t="s">
        <v>12</v>
      </c>
      <c r="G12" s="4" t="s">
        <v>16</v>
      </c>
      <c r="H12" s="4" t="s">
        <v>27</v>
      </c>
      <c r="I12" s="8">
        <f>SUMIF(Лист2!$A$1:$A$100,H12,Лист2!$B$1:$B$100)</f>
        <v>2</v>
      </c>
      <c r="J12" s="16">
        <f>WORKDAY(E12,I12,Лист2!$I$2:$I$26)</f>
        <v>42076</v>
      </c>
      <c r="K12" s="5">
        <v>42076</v>
      </c>
      <c r="L12" s="9">
        <f>IF(J12=K12,0,NETWORKDAYS(J12,K12,Лист2!$I$2:$I$26)-1)</f>
        <v>0</v>
      </c>
      <c r="M12" t="s">
        <v>33</v>
      </c>
      <c r="N12" s="10"/>
    </row>
    <row r="13" spans="1:14" x14ac:dyDescent="0.25">
      <c r="A13" s="4">
        <v>1</v>
      </c>
      <c r="B13" s="4" t="s">
        <v>11</v>
      </c>
      <c r="C13" s="4">
        <v>35</v>
      </c>
      <c r="D13" s="4" t="s">
        <v>37</v>
      </c>
      <c r="E13" s="5">
        <v>42075</v>
      </c>
      <c r="F13" s="4" t="s">
        <v>12</v>
      </c>
      <c r="G13" s="4" t="s">
        <v>21</v>
      </c>
      <c r="H13" s="4" t="s">
        <v>30</v>
      </c>
      <c r="I13" s="8">
        <f>SUMIF(Лист2!$A$1:$A$100,H13,Лист2!$B$1:$B$100)</f>
        <v>2</v>
      </c>
      <c r="J13" s="16">
        <f>WORKDAY(E13,I13,Лист2!$I$2:$I$26)</f>
        <v>42079</v>
      </c>
      <c r="K13" s="5">
        <v>42088</v>
      </c>
      <c r="L13" s="9">
        <f>IF(J13=K13,0,NETWORKDAYS(J13,K13,Лист2!$I$2:$I$26)-1)</f>
        <v>7</v>
      </c>
      <c r="M13" t="s">
        <v>35</v>
      </c>
      <c r="N13" s="10"/>
    </row>
    <row r="14" spans="1:14" x14ac:dyDescent="0.25">
      <c r="A14" s="4">
        <v>1</v>
      </c>
      <c r="B14" s="4" t="s">
        <v>11</v>
      </c>
      <c r="C14" s="4">
        <v>36</v>
      </c>
      <c r="D14" s="4" t="s">
        <v>38</v>
      </c>
      <c r="E14" s="5">
        <v>42076</v>
      </c>
      <c r="F14" s="4" t="s">
        <v>12</v>
      </c>
      <c r="G14" s="6" t="s">
        <v>13</v>
      </c>
      <c r="H14" s="4" t="s">
        <v>22</v>
      </c>
      <c r="I14" s="8">
        <f>SUMIF(Лист2!$A$1:$A$100,H14,Лист2!$B$1:$B$100)</f>
        <v>1</v>
      </c>
      <c r="J14" s="16">
        <f>WORKDAY(E14,I14,Лист2!$I$2:$I$26)</f>
        <v>42079</v>
      </c>
      <c r="K14" s="5">
        <v>42081</v>
      </c>
      <c r="L14" s="9">
        <f>IF(J14=K14,0,NETWORKDAYS(J14,K14,Лист2!$I$2:$I$26)-1)</f>
        <v>2</v>
      </c>
      <c r="M14" t="s">
        <v>31</v>
      </c>
      <c r="N14" s="10"/>
    </row>
    <row r="15" spans="1:14" x14ac:dyDescent="0.25">
      <c r="A15" s="4">
        <v>1</v>
      </c>
      <c r="B15" s="4" t="s">
        <v>11</v>
      </c>
      <c r="C15" s="4">
        <v>37</v>
      </c>
      <c r="D15" s="4" t="s">
        <v>39</v>
      </c>
      <c r="E15" s="5">
        <v>42076</v>
      </c>
      <c r="F15" s="4" t="s">
        <v>12</v>
      </c>
      <c r="G15" s="4" t="s">
        <v>17</v>
      </c>
      <c r="H15" s="4" t="s">
        <v>28</v>
      </c>
      <c r="I15" s="8">
        <f>SUMIF(Лист2!$A$1:$A$100,H15,Лист2!$B$1:$B$100)</f>
        <v>2</v>
      </c>
      <c r="J15" s="16">
        <f>WORKDAY(E15,I15,Лист2!$I$2:$I$26)</f>
        <v>42080</v>
      </c>
      <c r="K15" s="5">
        <v>42082</v>
      </c>
      <c r="L15" s="9">
        <f>IF(J15=K15,0,NETWORKDAYS(J15,K15,Лист2!$I$2:$I$26)-1)</f>
        <v>2</v>
      </c>
      <c r="M15" t="s">
        <v>33</v>
      </c>
      <c r="N15" s="10"/>
    </row>
    <row r="16" spans="1:14" x14ac:dyDescent="0.25">
      <c r="A16" s="4">
        <v>1</v>
      </c>
      <c r="B16" s="4" t="s">
        <v>11</v>
      </c>
      <c r="C16" s="4">
        <v>38</v>
      </c>
      <c r="D16" s="4" t="s">
        <v>39</v>
      </c>
      <c r="E16" s="5">
        <v>42079</v>
      </c>
      <c r="F16" s="4" t="s">
        <v>12</v>
      </c>
      <c r="G16" s="4" t="s">
        <v>20</v>
      </c>
      <c r="H16" s="4" t="s">
        <v>29</v>
      </c>
      <c r="I16" s="8">
        <f>SUMIF(Лист2!$A$1:$A$100,H16,Лист2!$B$1:$B$100)</f>
        <v>4</v>
      </c>
      <c r="J16" s="16">
        <f>WORKDAY(E16,I16,Лист2!$I$2:$I$26)</f>
        <v>42083</v>
      </c>
      <c r="K16" s="5">
        <v>42086</v>
      </c>
      <c r="L16" s="9">
        <f>IF(J16=K16,0,NETWORKDAYS(J16,K16,Лист2!$I$2:$I$26)-1)</f>
        <v>1</v>
      </c>
      <c r="M16" t="s">
        <v>33</v>
      </c>
      <c r="N16" s="10"/>
    </row>
    <row r="17" spans="1:14" x14ac:dyDescent="0.25">
      <c r="A17" s="4">
        <v>1</v>
      </c>
      <c r="B17" s="4" t="s">
        <v>11</v>
      </c>
      <c r="C17" s="4">
        <v>39</v>
      </c>
      <c r="D17" s="4" t="s">
        <v>38</v>
      </c>
      <c r="E17" s="5">
        <v>42079</v>
      </c>
      <c r="F17" s="4" t="s">
        <v>12</v>
      </c>
      <c r="G17" s="4" t="s">
        <v>19</v>
      </c>
      <c r="H17" s="4" t="s">
        <v>24</v>
      </c>
      <c r="I17" s="8">
        <f>SUMIF(Лист2!$A$1:$A$100,H17,Лист2!$B$1:$B$100)</f>
        <v>3</v>
      </c>
      <c r="J17" s="16">
        <f>WORKDAY(E17,I17,Лист2!$I$2:$I$26)</f>
        <v>42082</v>
      </c>
      <c r="K17" s="5">
        <v>42086</v>
      </c>
      <c r="L17" s="9">
        <f>IF(J17=K17,0,NETWORKDAYS(J17,K17,Лист2!$I$2:$I$26)-1)</f>
        <v>2</v>
      </c>
      <c r="M17" t="s">
        <v>31</v>
      </c>
      <c r="N17" s="10"/>
    </row>
    <row r="18" spans="1:14" x14ac:dyDescent="0.25">
      <c r="A18" s="4">
        <v>1</v>
      </c>
      <c r="B18" s="4" t="s">
        <v>11</v>
      </c>
      <c r="C18" s="4">
        <v>40</v>
      </c>
      <c r="D18" s="4" t="s">
        <v>37</v>
      </c>
      <c r="E18" s="5">
        <v>42080</v>
      </c>
      <c r="F18" s="4" t="s">
        <v>12</v>
      </c>
      <c r="G18" s="4" t="s">
        <v>14</v>
      </c>
      <c r="H18" s="4" t="s">
        <v>25</v>
      </c>
      <c r="I18" s="8">
        <f>SUMIF(Лист2!$A$1:$A$100,H18,Лист2!$B$1:$B$100)</f>
        <v>2</v>
      </c>
      <c r="J18" s="16">
        <f>WORKDAY(E18,I18,Лист2!$I$2:$I$26)</f>
        <v>42082</v>
      </c>
      <c r="K18" s="5">
        <v>42083</v>
      </c>
      <c r="L18" s="9">
        <f>IF(J18=K18,0,NETWORKDAYS(J18,K18,Лист2!$I$2:$I$26)-1)</f>
        <v>1</v>
      </c>
      <c r="M18" t="s">
        <v>31</v>
      </c>
      <c r="N18" s="10"/>
    </row>
    <row r="19" spans="1:14" x14ac:dyDescent="0.25">
      <c r="A19" s="4">
        <v>1</v>
      </c>
      <c r="B19" s="4" t="s">
        <v>11</v>
      </c>
      <c r="C19" s="4">
        <v>41</v>
      </c>
      <c r="D19" s="4" t="s">
        <v>38</v>
      </c>
      <c r="E19" s="5">
        <v>42081</v>
      </c>
      <c r="F19" s="4" t="s">
        <v>12</v>
      </c>
      <c r="G19" s="4" t="s">
        <v>15</v>
      </c>
      <c r="H19" s="4" t="s">
        <v>26</v>
      </c>
      <c r="I19" s="8">
        <f>SUMIF(Лист2!$A$1:$A$100,H19,Лист2!$B$1:$B$100)</f>
        <v>1</v>
      </c>
      <c r="J19" s="16">
        <f>WORKDAY(E19,I19,Лист2!$I$2:$I$26)</f>
        <v>42082</v>
      </c>
      <c r="K19" s="5">
        <v>42083</v>
      </c>
      <c r="L19" s="9">
        <f>IF(J19=K19,0,NETWORKDAYS(J19,K19,Лист2!$I$2:$I$26)-1)</f>
        <v>1</v>
      </c>
      <c r="M19" t="s">
        <v>33</v>
      </c>
      <c r="N19" s="10"/>
    </row>
    <row r="20" spans="1:14" x14ac:dyDescent="0.25">
      <c r="A20" s="4">
        <v>1</v>
      </c>
      <c r="B20" s="4" t="s">
        <v>11</v>
      </c>
      <c r="C20" s="4">
        <v>42</v>
      </c>
      <c r="D20" s="4" t="s">
        <v>39</v>
      </c>
      <c r="E20" s="5">
        <v>42082</v>
      </c>
      <c r="F20" s="4" t="s">
        <v>12</v>
      </c>
      <c r="G20" s="6" t="s">
        <v>13</v>
      </c>
      <c r="H20" s="4" t="s">
        <v>22</v>
      </c>
      <c r="I20" s="8">
        <f>SUMIF(Лист2!$A$1:$A$100,H20,Лист2!$B$1:$B$100)</f>
        <v>1</v>
      </c>
      <c r="J20" s="16">
        <f>WORKDAY(E20,I20,Лист2!$I$2:$I$26)</f>
        <v>42083</v>
      </c>
      <c r="K20" s="5">
        <v>42087</v>
      </c>
      <c r="L20" s="9">
        <f>IF(J20=K20,0,NETWORKDAYS(J20,K20,Лист2!$I$2:$I$26)-1)</f>
        <v>2</v>
      </c>
      <c r="M20" s="7" t="s">
        <v>33</v>
      </c>
      <c r="N20" s="10"/>
    </row>
  </sheetData>
  <autoFilter ref="A1:L20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[1]Данные!#REF!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I16" sqref="I16:I26"/>
    </sheetView>
  </sheetViews>
  <sheetFormatPr defaultRowHeight="15" x14ac:dyDescent="0.25"/>
  <cols>
    <col min="9" max="9" width="12.7109375" customWidth="1"/>
    <col min="10" max="10" width="29.85546875" customWidth="1"/>
  </cols>
  <sheetData>
    <row r="1" spans="1:10" x14ac:dyDescent="0.25">
      <c r="A1" s="4"/>
      <c r="B1" s="4" t="s">
        <v>37</v>
      </c>
      <c r="C1" s="4" t="s">
        <v>38</v>
      </c>
      <c r="D1" s="4" t="s">
        <v>39</v>
      </c>
      <c r="I1" s="12" t="s">
        <v>40</v>
      </c>
      <c r="J1" s="11"/>
    </row>
    <row r="2" spans="1:10" x14ac:dyDescent="0.25">
      <c r="A2" s="4" t="s">
        <v>22</v>
      </c>
      <c r="B2" s="4">
        <v>1</v>
      </c>
      <c r="C2" s="4">
        <v>2</v>
      </c>
      <c r="D2" s="4">
        <v>3</v>
      </c>
      <c r="I2" s="13">
        <v>42005</v>
      </c>
      <c r="J2" s="14" t="s">
        <v>41</v>
      </c>
    </row>
    <row r="3" spans="1:10" x14ac:dyDescent="0.25">
      <c r="A3" s="4" t="s">
        <v>27</v>
      </c>
      <c r="B3" s="4">
        <v>2</v>
      </c>
      <c r="C3" s="4">
        <v>2</v>
      </c>
      <c r="D3" s="4">
        <v>4</v>
      </c>
      <c r="I3" s="13">
        <v>42006</v>
      </c>
      <c r="J3" s="14" t="s">
        <v>41</v>
      </c>
    </row>
    <row r="4" spans="1:10" x14ac:dyDescent="0.25">
      <c r="A4" s="4" t="s">
        <v>24</v>
      </c>
      <c r="B4" s="4">
        <v>3</v>
      </c>
      <c r="C4" s="4">
        <v>4</v>
      </c>
      <c r="D4" s="4">
        <v>5</v>
      </c>
      <c r="I4" s="13">
        <v>42007</v>
      </c>
      <c r="J4" s="14" t="s">
        <v>41</v>
      </c>
    </row>
    <row r="5" spans="1:10" x14ac:dyDescent="0.25">
      <c r="A5" s="4" t="s">
        <v>23</v>
      </c>
      <c r="B5" s="4">
        <v>3</v>
      </c>
      <c r="C5" s="4">
        <v>3</v>
      </c>
      <c r="D5" s="4">
        <v>6</v>
      </c>
      <c r="I5" s="13">
        <v>42008</v>
      </c>
      <c r="J5" s="14" t="s">
        <v>41</v>
      </c>
    </row>
    <row r="6" spans="1:10" x14ac:dyDescent="0.25">
      <c r="A6" s="4" t="s">
        <v>29</v>
      </c>
      <c r="B6" s="4">
        <v>4</v>
      </c>
      <c r="C6" s="4">
        <v>4</v>
      </c>
      <c r="D6" s="4">
        <v>5</v>
      </c>
      <c r="I6" s="13">
        <v>42009</v>
      </c>
      <c r="J6" s="14" t="s">
        <v>41</v>
      </c>
    </row>
    <row r="7" spans="1:10" x14ac:dyDescent="0.25">
      <c r="A7" s="4" t="s">
        <v>28</v>
      </c>
      <c r="B7" s="4">
        <v>2</v>
      </c>
      <c r="C7" s="4">
        <v>3</v>
      </c>
      <c r="D7" s="4">
        <v>4</v>
      </c>
      <c r="I7" s="13">
        <v>42010</v>
      </c>
      <c r="J7" s="14" t="s">
        <v>41</v>
      </c>
    </row>
    <row r="8" spans="1:10" x14ac:dyDescent="0.25">
      <c r="A8" s="4" t="s">
        <v>25</v>
      </c>
      <c r="B8" s="4">
        <v>2</v>
      </c>
      <c r="C8" s="4">
        <v>3</v>
      </c>
      <c r="D8" s="4">
        <v>5</v>
      </c>
      <c r="I8" s="13">
        <v>42011</v>
      </c>
      <c r="J8" s="14" t="s">
        <v>41</v>
      </c>
    </row>
    <row r="9" spans="1:10" x14ac:dyDescent="0.25">
      <c r="A9" s="4" t="s">
        <v>30</v>
      </c>
      <c r="B9" s="4">
        <v>2</v>
      </c>
      <c r="C9" s="4">
        <v>3</v>
      </c>
      <c r="D9" s="4">
        <v>5</v>
      </c>
      <c r="I9" s="13">
        <v>42012</v>
      </c>
      <c r="J9" s="14" t="s">
        <v>41</v>
      </c>
    </row>
    <row r="10" spans="1:10" x14ac:dyDescent="0.25">
      <c r="A10" s="4" t="s">
        <v>26</v>
      </c>
      <c r="B10" s="4">
        <v>1</v>
      </c>
      <c r="C10" s="4">
        <v>2</v>
      </c>
      <c r="D10" s="4">
        <v>4</v>
      </c>
      <c r="I10" s="13">
        <v>42058</v>
      </c>
      <c r="J10" s="14" t="s">
        <v>42</v>
      </c>
    </row>
    <row r="11" spans="1:10" x14ac:dyDescent="0.25">
      <c r="I11" s="13">
        <v>42071</v>
      </c>
      <c r="J11" s="14" t="s">
        <v>43</v>
      </c>
    </row>
    <row r="12" spans="1:10" x14ac:dyDescent="0.25">
      <c r="I12" s="13">
        <v>42125</v>
      </c>
      <c r="J12" s="14" t="s">
        <v>44</v>
      </c>
    </row>
    <row r="13" spans="1:10" x14ac:dyDescent="0.25">
      <c r="I13" s="13">
        <v>42133</v>
      </c>
      <c r="J13" s="14" t="s">
        <v>45</v>
      </c>
    </row>
    <row r="14" spans="1:10" x14ac:dyDescent="0.25">
      <c r="I14" s="13">
        <v>42167</v>
      </c>
      <c r="J14" s="14" t="s">
        <v>46</v>
      </c>
    </row>
    <row r="15" spans="1:10" x14ac:dyDescent="0.25">
      <c r="I15" s="13">
        <v>42312</v>
      </c>
      <c r="J15" s="14" t="s">
        <v>47</v>
      </c>
    </row>
    <row r="16" spans="1:10" x14ac:dyDescent="0.25">
      <c r="I16" s="15"/>
      <c r="J16" s="14"/>
    </row>
    <row r="17" spans="9:10" x14ac:dyDescent="0.25">
      <c r="I17" s="15"/>
      <c r="J17" s="14"/>
    </row>
    <row r="18" spans="9:10" x14ac:dyDescent="0.25">
      <c r="I18" s="15"/>
      <c r="J18" s="14"/>
    </row>
    <row r="19" spans="9:10" x14ac:dyDescent="0.25">
      <c r="I19" s="15"/>
      <c r="J19" s="14"/>
    </row>
    <row r="20" spans="9:10" x14ac:dyDescent="0.25">
      <c r="I20" s="15"/>
      <c r="J20" s="14"/>
    </row>
    <row r="21" spans="9:10" x14ac:dyDescent="0.25">
      <c r="I21" s="15"/>
      <c r="J21" s="14"/>
    </row>
    <row r="22" spans="9:10" x14ac:dyDescent="0.25">
      <c r="I22" s="15"/>
      <c r="J22" s="14"/>
    </row>
    <row r="23" spans="9:10" x14ac:dyDescent="0.25">
      <c r="I23" s="15"/>
      <c r="J23" s="14"/>
    </row>
    <row r="24" spans="9:10" x14ac:dyDescent="0.25">
      <c r="I24" s="15"/>
      <c r="J24" s="14"/>
    </row>
    <row r="25" spans="9:10" x14ac:dyDescent="0.25">
      <c r="I25" s="15"/>
      <c r="J25" s="14"/>
    </row>
    <row r="26" spans="9:10" x14ac:dyDescent="0.25">
      <c r="I26" s="15"/>
      <c r="J2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Субботин</dc:creator>
  <cp:lastModifiedBy>Mikhno_Viktor_SNGA</cp:lastModifiedBy>
  <dcterms:created xsi:type="dcterms:W3CDTF">2015-03-12T16:37:11Z</dcterms:created>
  <dcterms:modified xsi:type="dcterms:W3CDTF">2015-03-13T03:14:31Z</dcterms:modified>
</cp:coreProperties>
</file>