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do\Desktop\"/>
    </mc:Choice>
  </mc:AlternateContent>
  <xr:revisionPtr revIDLastSave="0" documentId="8_{DD50A566-3D1D-47C1-A6AF-6CDEA3204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чёт-фактура" sheetId="1" r:id="rId1"/>
    <sheet name="Видаткова накладна" sheetId="2" r:id="rId2"/>
  </sheets>
  <definedNames>
    <definedName name="n_1">{"","одинz","двiz","триz","чотириz","пyятьz","шістьz","сімz","вісімz","девyятьz"}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>{"";1;"двадцятьz";"тридцятьz";"сорокz";"пyятдесятz";"шістдесятz";"сімдесятz";"вісімдесятz";"девyяностоz"}</definedName>
    <definedName name="n_4">{"","стоz","двістіz","тристаz","чотиристаz","пyятсотz","шістсотz","сімсотz","вісімсотz","девyятсотz"}</definedName>
    <definedName name="n_5">{"","однаz","двіz","триz","чотириz","пyятьz","шістьz","сімz","вісімz","девyятьz"}</definedName>
    <definedName name="n0">"000000000000"&amp;MID(1/2,2,1)&amp;"00"</definedName>
    <definedName name="n0x">IF(n_3=1,n_2,n_3&amp;n_1)</definedName>
    <definedName name="n1x">IF(n_3=1,n_2,n_3&amp;n_5)</definedName>
    <definedName name="грив">{0,"гривень ";1,"гривня ";2,"гривнi ";5,"гривень "}</definedName>
    <definedName name="мил">{0,"овz";1,"z";2,"аz";5,"овz"}</definedName>
    <definedName name="_xlnm.Print_Area" localSheetId="1">'Видаткова накладна'!$A$1:$AX$29</definedName>
    <definedName name="_xlnm.Print_Area" localSheetId="0">'Счёт-фактура'!$A$1:$AB$30</definedName>
    <definedName name="тыс">{0,"тысячz";1,"тысячаz";2,"тысячиz";5,"тысячz"}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O2" i="1" l="1"/>
  <c r="AN1" i="2" l="1"/>
  <c r="AP8" i="2"/>
  <c r="AP9" i="2"/>
  <c r="AP10" i="2"/>
  <c r="AP11" i="2"/>
  <c r="AP12" i="2"/>
  <c r="AP13" i="2"/>
  <c r="AP14" i="2"/>
  <c r="AP15" i="2"/>
  <c r="AP16" i="2"/>
  <c r="AP7" i="2"/>
  <c r="AL8" i="2"/>
  <c r="AL9" i="2"/>
  <c r="AL10" i="2"/>
  <c r="AL11" i="2"/>
  <c r="AL12" i="2"/>
  <c r="AL13" i="2"/>
  <c r="AL14" i="2"/>
  <c r="AL15" i="2"/>
  <c r="AL16" i="2"/>
  <c r="AL7" i="2"/>
  <c r="B9" i="2"/>
  <c r="B10" i="2"/>
  <c r="B11" i="2"/>
  <c r="B12" i="2"/>
  <c r="B13" i="2"/>
  <c r="B14" i="2"/>
  <c r="B15" i="2"/>
  <c r="B16" i="2"/>
  <c r="B8" i="2"/>
  <c r="AU16" i="2" l="1"/>
  <c r="AU13" i="2"/>
  <c r="AU10" i="2"/>
  <c r="AU15" i="2"/>
  <c r="AU14" i="2"/>
  <c r="AU12" i="2"/>
  <c r="AU9" i="2"/>
  <c r="AU7" i="2"/>
  <c r="AU11" i="2"/>
  <c r="AU8" i="2"/>
  <c r="B7" i="2"/>
  <c r="AB21" i="1"/>
  <c r="I23" i="1"/>
  <c r="N18" i="2" s="1"/>
  <c r="AS17" i="2" l="1"/>
  <c r="AB20" i="1"/>
  <c r="AB12" i="1"/>
  <c r="N19" i="2" l="1"/>
  <c r="AA22" i="1"/>
  <c r="I24" i="1" s="1"/>
</calcChain>
</file>

<file path=xl/sharedStrings.xml><?xml version="1.0" encoding="utf-8"?>
<sst xmlns="http://schemas.openxmlformats.org/spreadsheetml/2006/main" count="54" uniqueCount="32">
  <si>
    <t>Покупець:</t>
  </si>
  <si>
    <t>№</t>
  </si>
  <si>
    <t>Кількість</t>
  </si>
  <si>
    <t xml:space="preserve">Загальна сума, що підлягає оплаті: </t>
  </si>
  <si>
    <t xml:space="preserve">Рахунок дійсний до сплати протягом 3-х банківських днів </t>
  </si>
  <si>
    <t>Виписав:</t>
  </si>
  <si>
    <t xml:space="preserve">Ціна </t>
  </si>
  <si>
    <t>Сума</t>
  </si>
  <si>
    <t>Найменування товару</t>
  </si>
  <si>
    <t>Од.</t>
  </si>
  <si>
    <t>шт.</t>
  </si>
  <si>
    <t>Увага! Оплата цього рахунку означає погодження з умовами поставки товарів. Повідомлення про оплату є обов'язковим, в іншому випадку не гарантується наявність товарів на складі.                        
Товар відпускається за фактом надходження коштів на р/р Постачальника, самовивозом, за наявності довіреності та паспорта.</t>
  </si>
  <si>
    <t>Всього</t>
  </si>
  <si>
    <t>від</t>
  </si>
  <si>
    <t>Умова продажу :</t>
  </si>
  <si>
    <t>Безготівковий розрахунок</t>
  </si>
  <si>
    <t>Дата :</t>
  </si>
  <si>
    <t>Підпіс :</t>
  </si>
  <si>
    <t>Товар відпускається за фактом надходження коштів на р/р Постачальника, самовивозом, за наявності довіреності та паспорта.</t>
  </si>
  <si>
    <t>Платник :</t>
  </si>
  <si>
    <t xml:space="preserve"> Ціна</t>
  </si>
  <si>
    <t xml:space="preserve">Всього найменувань </t>
  </si>
  <si>
    <t>Виписав</t>
  </si>
  <si>
    <t xml:space="preserve">Отримав(ла) </t>
  </si>
  <si>
    <t xml:space="preserve">Через кого </t>
  </si>
  <si>
    <t>За довіреністю</t>
  </si>
  <si>
    <t>Рахунок на оплату №</t>
  </si>
  <si>
    <t>Видаткова накладна №</t>
  </si>
  <si>
    <t>Всього найменувань</t>
  </si>
  <si>
    <t>серія</t>
  </si>
  <si>
    <t>0002</t>
  </si>
  <si>
    <t>Багет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</si>
</sst>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22]d\ mmmm\ yyyy&quot; р.&quot;;@"/>
    <numFmt numFmtId="165" formatCode="[$]d\ mmm\ yyyy\ &quot;г&quot;\.;@" x16r2:formatCode16="[$-ru-UA,1]d\ mmm\ yyyy\ &quot;г&quot;\.;@"/>
    <numFmt numFmtId="166" formatCode="#,##0.00\ &quot;грн.&quot;"/>
    <numFmt numFmtId="167" formatCode="dd\.mm\.yyyy;@"/>
  </numFmts>
  <fonts count="20" x14ac:knownFonts="1">
    <font>
      <sz val="11"/>
      <name val="Calibri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name val="Calibri"/>
      <family val="2"/>
      <charset val="204"/>
    </font>
    <font>
      <b/>
      <sz val="12"/>
      <color rgb="FF000000"/>
      <name val="Verdana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2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9" fillId="0" borderId="0" xfId="0" quotePrefix="1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165" fontId="8" fillId="0" borderId="0" xfId="0" applyNumberFormat="1" applyFont="1" applyAlignment="1"/>
    <xf numFmtId="164" fontId="8" fillId="0" borderId="0" xfId="0" applyNumberFormat="1" applyFont="1" applyAlignment="1"/>
    <xf numFmtId="0" fontId="2" fillId="3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right" vertical="top" wrapText="1" inden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8" xfId="0" applyFont="1" applyBorder="1" applyAlignment="1"/>
    <xf numFmtId="0" fontId="0" fillId="0" borderId="9" xfId="0" applyBorder="1">
      <alignment vertical="center"/>
    </xf>
    <xf numFmtId="0" fontId="12" fillId="0" borderId="8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8" fillId="0" borderId="12" xfId="0" applyFont="1" applyBorder="1" applyAlignment="1"/>
    <xf numFmtId="0" fontId="7" fillId="0" borderId="4" xfId="0" applyFont="1" applyBorder="1">
      <alignment vertical="center"/>
    </xf>
    <xf numFmtId="0" fontId="2" fillId="3" borderId="44" xfId="0" applyFont="1" applyFill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14" fillId="0" borderId="13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2" fillId="0" borderId="30" xfId="0" applyFont="1" applyBorder="1">
      <alignment vertical="center"/>
    </xf>
    <xf numFmtId="166" fontId="2" fillId="0" borderId="47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46" xfId="0" applyNumberFormat="1" applyFont="1" applyBorder="1">
      <alignment vertical="center"/>
    </xf>
    <xf numFmtId="166" fontId="2" fillId="0" borderId="4" xfId="0" applyNumberFormat="1" applyFont="1" applyBorder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49" fontId="16" fillId="0" borderId="12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 indent="1"/>
    </xf>
    <xf numFmtId="0" fontId="6" fillId="2" borderId="8" xfId="0" applyFont="1" applyFill="1" applyBorder="1" applyAlignment="1">
      <alignment horizontal="right" vertical="center" inden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right" vertical="center" indent="1"/>
    </xf>
    <xf numFmtId="14" fontId="8" fillId="0" borderId="8" xfId="0" applyNumberFormat="1" applyFont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166" fontId="4" fillId="2" borderId="15" xfId="0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right" vertical="center"/>
    </xf>
    <xf numFmtId="0" fontId="7" fillId="0" borderId="46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8" fillId="3" borderId="33" xfId="0" applyFont="1" applyFill="1" applyBorder="1" applyAlignment="1">
      <alignment horizontal="center" vertical="center"/>
    </xf>
    <xf numFmtId="0" fontId="19" fillId="0" borderId="46" xfId="0" applyFont="1" applyBorder="1">
      <alignment vertical="center"/>
    </xf>
    <xf numFmtId="0" fontId="19" fillId="0" borderId="4" xfId="0" applyFont="1" applyBorder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66" fontId="2" fillId="0" borderId="4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17" fillId="3" borderId="11" xfId="0" applyFont="1" applyFill="1" applyBorder="1" applyAlignment="1">
      <alignment horizontal="right" vertical="center" indent="1"/>
    </xf>
    <xf numFmtId="0" fontId="17" fillId="3" borderId="12" xfId="0" applyFont="1" applyFill="1" applyBorder="1" applyAlignment="1">
      <alignment horizontal="right" vertical="center" indent="1"/>
    </xf>
    <xf numFmtId="0" fontId="17" fillId="3" borderId="13" xfId="0" applyFont="1" applyFill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167" fontId="2" fillId="0" borderId="3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</cellXfs>
  <cellStyles count="2">
    <cellStyle name="Обычный" xfId="0" builtinId="0"/>
    <cellStyle name="Обычный 3 3" xfId="1" xr:uid="{D5D69D51-69FD-4A31-8210-455372EF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zoomScale="83" workbookViewId="0">
      <selection activeCell="B15" sqref="B15:X15"/>
    </sheetView>
  </sheetViews>
  <sheetFormatPr defaultColWidth="10" defaultRowHeight="15" x14ac:dyDescent="0.25"/>
  <cols>
    <col min="1" max="1" width="3.85546875" customWidth="1"/>
    <col min="2" max="4" width="4.28515625" customWidth="1"/>
    <col min="5" max="5" width="1.5703125" customWidth="1"/>
    <col min="6" max="6" width="2.28515625" customWidth="1"/>
    <col min="7" max="7" width="2.7109375" customWidth="1"/>
    <col min="8" max="8" width="1.7109375" customWidth="1"/>
    <col min="9" max="9" width="1.5703125" customWidth="1"/>
    <col min="10" max="10" width="2.140625" customWidth="1"/>
    <col min="11" max="11" width="2" customWidth="1"/>
    <col min="12" max="13" width="2.28515625" customWidth="1"/>
    <col min="14" max="14" width="2.7109375" customWidth="1"/>
    <col min="15" max="15" width="2.5703125" customWidth="1"/>
    <col min="16" max="16" width="1.85546875" customWidth="1"/>
    <col min="17" max="18" width="2" customWidth="1"/>
    <col min="19" max="24" width="2.5703125" customWidth="1"/>
    <col min="25" max="25" width="4.28515625" customWidth="1"/>
    <col min="26" max="26" width="9" customWidth="1"/>
    <col min="27" max="27" width="10.28515625" customWidth="1"/>
    <col min="28" max="28" width="12.140625" customWidth="1"/>
    <col min="29" max="29" width="79.42578125" customWidth="1"/>
  </cols>
  <sheetData>
    <row r="1" spans="1:28" ht="24.75" customHeight="1" thickBot="1" x14ac:dyDescent="0.45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 t="s">
        <v>30</v>
      </c>
      <c r="Z1" s="52"/>
      <c r="AA1" s="31"/>
      <c r="AB1" s="30"/>
    </row>
    <row r="2" spans="1:28" ht="20.100000000000001" customHeight="1" thickBot="1" x14ac:dyDescent="0.4">
      <c r="A2" s="28"/>
      <c r="B2" s="27"/>
      <c r="C2" s="27"/>
      <c r="D2" s="27"/>
      <c r="E2" s="29"/>
      <c r="F2" s="29"/>
      <c r="G2" s="29"/>
      <c r="H2" s="29"/>
      <c r="I2" s="29"/>
      <c r="J2" s="29"/>
      <c r="K2" s="44"/>
      <c r="L2" s="44"/>
      <c r="M2" s="105" t="s">
        <v>13</v>
      </c>
      <c r="N2" s="105"/>
      <c r="O2" s="106">
        <f ca="1">TODAY()</f>
        <v>45401</v>
      </c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91"/>
      <c r="AB2" s="92"/>
    </row>
    <row r="3" spans="1:28" ht="6.75" customHeight="1" thickBot="1" x14ac:dyDescent="0.3"/>
    <row r="4" spans="1:28" ht="15" customHeight="1" x14ac:dyDescent="0.25">
      <c r="A4" s="80" t="s">
        <v>11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</row>
    <row r="5" spans="1:28" ht="15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5"/>
    </row>
    <row r="6" spans="1:28" ht="30.75" customHeight="1" thickBot="1" x14ac:dyDescent="0.3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</row>
    <row r="7" spans="1:28" ht="9.7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7" customHeight="1" x14ac:dyDescent="0.25">
      <c r="A8" s="89" t="s">
        <v>19</v>
      </c>
      <c r="B8" s="90"/>
      <c r="C8" s="90"/>
      <c r="D8" s="90"/>
      <c r="E8" s="90"/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2"/>
    </row>
    <row r="9" spans="1:28" ht="15.75" thickBot="1" x14ac:dyDescent="0.3">
      <c r="A9" s="78" t="s">
        <v>14</v>
      </c>
      <c r="B9" s="79"/>
      <c r="C9" s="79"/>
      <c r="D9" s="79"/>
      <c r="E9" s="79"/>
      <c r="F9" s="97" t="s">
        <v>15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9"/>
    </row>
    <row r="10" spans="1:28" ht="6.75" customHeight="1" thickBot="1" x14ac:dyDescent="0.3"/>
    <row r="11" spans="1:28" ht="15.75" thickBot="1" x14ac:dyDescent="0.3">
      <c r="A11" s="40" t="s">
        <v>1</v>
      </c>
      <c r="B11" s="109" t="s">
        <v>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41" t="s">
        <v>9</v>
      </c>
      <c r="Z11" s="41" t="s">
        <v>2</v>
      </c>
      <c r="AA11" s="41" t="s">
        <v>6</v>
      </c>
      <c r="AB11" s="42" t="s">
        <v>7</v>
      </c>
    </row>
    <row r="12" spans="1:28" x14ac:dyDescent="0.25">
      <c r="A12" s="38">
        <v>1</v>
      </c>
      <c r="B12" s="112" t="s">
        <v>31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39" t="s">
        <v>10</v>
      </c>
      <c r="Z12" s="39">
        <v>11</v>
      </c>
      <c r="AA12" s="48">
        <v>44.5</v>
      </c>
      <c r="AB12" s="46">
        <f>IFERROR(IF((Z12*AA12)&gt;0,(Z12*AA12)," ")," ")</f>
        <v>489.5</v>
      </c>
    </row>
    <row r="13" spans="1:28" x14ac:dyDescent="0.25">
      <c r="A13" s="24">
        <v>2</v>
      </c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23" t="s">
        <v>10</v>
      </c>
      <c r="Z13" s="23"/>
      <c r="AA13" s="49"/>
      <c r="AB13" s="47" t="str">
        <f t="shared" ref="AB13:AB19" si="0">IFERROR(IF((Z13*AA13)&gt;0,(Z13*AA13)," ")," ")</f>
        <v xml:space="preserve"> </v>
      </c>
    </row>
    <row r="14" spans="1:28" x14ac:dyDescent="0.25">
      <c r="A14" s="24">
        <v>3</v>
      </c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6"/>
      <c r="Y14" s="23" t="s">
        <v>10</v>
      </c>
      <c r="Z14" s="23"/>
      <c r="AA14" s="49"/>
      <c r="AB14" s="47" t="str">
        <f t="shared" si="0"/>
        <v xml:space="preserve"> </v>
      </c>
    </row>
    <row r="15" spans="1:28" x14ac:dyDescent="0.25">
      <c r="A15" s="24">
        <v>4</v>
      </c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6"/>
      <c r="Y15" s="23" t="s">
        <v>10</v>
      </c>
      <c r="Z15" s="23"/>
      <c r="AA15" s="49"/>
      <c r="AB15" s="47" t="str">
        <f t="shared" si="0"/>
        <v xml:space="preserve"> </v>
      </c>
    </row>
    <row r="16" spans="1:28" x14ac:dyDescent="0.25">
      <c r="A16" s="24">
        <v>5</v>
      </c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6"/>
      <c r="Y16" s="23" t="s">
        <v>10</v>
      </c>
      <c r="Z16" s="23"/>
      <c r="AA16" s="49"/>
      <c r="AB16" s="47" t="str">
        <f t="shared" si="0"/>
        <v xml:space="preserve"> </v>
      </c>
    </row>
    <row r="17" spans="1:28" x14ac:dyDescent="0.25">
      <c r="A17" s="24">
        <v>6</v>
      </c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6"/>
      <c r="Y17" s="23" t="s">
        <v>10</v>
      </c>
      <c r="Z17" s="23"/>
      <c r="AA17" s="49"/>
      <c r="AB17" s="47" t="str">
        <f t="shared" si="0"/>
        <v xml:space="preserve"> </v>
      </c>
    </row>
    <row r="18" spans="1:28" x14ac:dyDescent="0.25">
      <c r="A18" s="24">
        <v>7</v>
      </c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6"/>
      <c r="Y18" s="23" t="s">
        <v>10</v>
      </c>
      <c r="Z18" s="23"/>
      <c r="AA18" s="49"/>
      <c r="AB18" s="47" t="str">
        <f t="shared" si="0"/>
        <v xml:space="preserve"> </v>
      </c>
    </row>
    <row r="19" spans="1:28" x14ac:dyDescent="0.25">
      <c r="A19" s="24">
        <v>8</v>
      </c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6"/>
      <c r="Y19" s="23" t="s">
        <v>10</v>
      </c>
      <c r="Z19" s="23"/>
      <c r="AA19" s="49"/>
      <c r="AB19" s="47" t="str">
        <f t="shared" si="0"/>
        <v xml:space="preserve"> </v>
      </c>
    </row>
    <row r="20" spans="1:28" x14ac:dyDescent="0.25">
      <c r="A20" s="24">
        <v>9</v>
      </c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6"/>
      <c r="Y20" s="23" t="s">
        <v>10</v>
      </c>
      <c r="Z20" s="23"/>
      <c r="AA20" s="49"/>
      <c r="AB20" s="47" t="str">
        <f t="shared" ref="AB20" si="1">IFERROR(IF((Z20*AA20)&gt;0,(Z20*AA20)," ")," ")</f>
        <v xml:space="preserve"> </v>
      </c>
    </row>
    <row r="21" spans="1:28" ht="15.75" thickBot="1" x14ac:dyDescent="0.3">
      <c r="A21" s="24">
        <v>10</v>
      </c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6"/>
      <c r="Y21" s="23"/>
      <c r="Z21" s="23"/>
      <c r="AA21" s="49"/>
      <c r="AB21" s="47" t="str">
        <f t="shared" ref="AB21" si="2">IFERROR(IF((Z21*AA21)&gt;0,(Z21*AA21)," ")," ")</f>
        <v xml:space="preserve"> </v>
      </c>
    </row>
    <row r="22" spans="1:28" ht="15.75" customHeight="1" thickBo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07" t="s">
        <v>12</v>
      </c>
      <c r="AA22" s="93">
        <f>IF(SUM(AB12:AB21)&gt;0,SUM(AB12:AB21)," ")</f>
        <v>489.5</v>
      </c>
      <c r="AB22" s="94"/>
    </row>
    <row r="23" spans="1:28" ht="15.75" thickBot="1" x14ac:dyDescent="0.3">
      <c r="A23" s="60" t="s">
        <v>28</v>
      </c>
      <c r="B23" s="61"/>
      <c r="C23" s="61"/>
      <c r="D23" s="61"/>
      <c r="E23" s="61"/>
      <c r="F23" s="61"/>
      <c r="G23" s="61"/>
      <c r="H23" s="62"/>
      <c r="I23" s="63">
        <f>IF(COUNTIF(B12:B21, "&lt;&gt;")&gt;0,COUNTIF(B12:B21, "&lt;&gt;")," ")</f>
        <v>1</v>
      </c>
      <c r="J23" s="63"/>
      <c r="K23" s="63"/>
      <c r="L23" s="63"/>
      <c r="M23" s="63"/>
      <c r="N23" s="6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08"/>
      <c r="AA23" s="95"/>
      <c r="AB23" s="96"/>
    </row>
    <row r="24" spans="1:28" ht="15" customHeight="1" x14ac:dyDescent="0.25">
      <c r="A24" s="65" t="s">
        <v>3</v>
      </c>
      <c r="B24" s="66"/>
      <c r="C24" s="66"/>
      <c r="D24" s="66"/>
      <c r="E24" s="66"/>
      <c r="F24" s="66"/>
      <c r="G24" s="66"/>
      <c r="H24" s="67"/>
      <c r="I24" s="71" t="str">
        <f>IFERROR(SUBSTITUTE(SUBSTITUTE(PROPER(INDEX(n_4,MID(TEXT(AA22,n0),1,1)+1)&amp;INDEX(n0x,MID(TEXT(AA22,n0),2,1)+1,MID(TEXT(AA22,n0),3,1)+1)&amp;IF(-MID(TEXT(AA22,n0),1,3),"мільярд"&amp;VLOOKUP(MID(TEXT(AA22,n0),3,1)*AND(MID(TEXT(AA22,n0),2,1)-1),мил,2),"")&amp;INDEX(n_4,MID(TEXT(AA22,n0),4,1)+1)&amp;INDEX(n0x,MID(TEXT(AA22,n0),5,1)+1,MID(TEXT(AA22,n0),6,1)+1)&amp;IF(-MID(TEXT(AA22,n0),4,3),"мільйон"&amp;VLOOKUP(MID(TEXT(AA22,n0),6,1)*AND(MID(TEXT(AA22,n0),5,1)-1),мил,2),"")&amp;INDEX(n_4,MID(TEXT(AA22,n0),7,1)+1)&amp;INDEX(n1x,MID(TEXT(AA22,n0),8,1)+1,MID(TEXT(AA22,n0),9,1)+1)&amp;IF(-MID(TEXT(AA22,n0),7,3),VLOOKUP(MID(TEXT(AA22,n0),9,1)*AND(MID(TEXT(AA22,n0),8,1)-1),тыс,2),"")&amp;INDEX(n_4,MID(TEXT(AA22,n0),10,1)+1)&amp;INDEX(n0x,MID(TEXT(AA22,n0),11,1)+1,MID(TEXT(AA22,n0),12,1)+1)),"z"," "),"y","'")&amp;IF(TRUNC(TEXT(AA22,n0)),"","Нуль ")&amp;IF(MOD(TRUNC(AA22/10),10)=1,"гривень",VLOOKUP(MOD(TRUNC(AA22),10),грив,2)&amp;IF(-RIGHT(TEXT(AA22,n0),2),SUBSTITUTE(INDEX(n1x,MID(TEXT(AA22,n0),14,1)+1,MID(TEXT(AA22,n0),15,1)+1),"z"," "),"нуль ")&amp;"копе"&amp;VLOOKUP(MOD(MAX(MOD(RIGHT(TEXT(AA22,n0),2)-11,100),9),10),{0,"йка";1,"йки";4,"ек"},2))," ")</f>
        <v>Чотириста вісімдесят дев'ять гривень пyятдесят копеек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2"/>
    </row>
    <row r="25" spans="1:28" ht="15.75" thickBot="1" x14ac:dyDescent="0.3">
      <c r="A25" s="68"/>
      <c r="B25" s="69"/>
      <c r="C25" s="69"/>
      <c r="D25" s="69"/>
      <c r="E25" s="69"/>
      <c r="F25" s="69"/>
      <c r="G25" s="69"/>
      <c r="H25" s="70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4"/>
    </row>
    <row r="26" spans="1:28" ht="6" customHeight="1" thickBot="1" x14ac:dyDescent="0.3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2"/>
    </row>
    <row r="27" spans="1:28" ht="27.75" customHeight="1" thickBot="1" x14ac:dyDescent="0.3">
      <c r="A27" s="54" t="s">
        <v>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</row>
    <row r="28" spans="1:28" ht="15.75" thickBot="1" x14ac:dyDescent="0.3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8" ht="15.75" thickBot="1" x14ac:dyDescent="0.3">
      <c r="A29" s="57" t="s">
        <v>5</v>
      </c>
      <c r="B29" s="58"/>
      <c r="C29" s="58"/>
      <c r="D29" s="58"/>
      <c r="E29" s="59"/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</row>
    <row r="30" spans="1:28" ht="23.25" customHeight="1" thickBot="1" x14ac:dyDescent="0.3">
      <c r="A30" s="53" t="s">
        <v>16</v>
      </c>
      <c r="B30" s="53"/>
      <c r="C30" s="103">
        <v>45305</v>
      </c>
      <c r="D30" s="104"/>
      <c r="E30" s="104"/>
      <c r="Z30" s="43" t="s">
        <v>17</v>
      </c>
      <c r="AA30" s="11"/>
      <c r="AB30" s="11"/>
    </row>
  </sheetData>
  <mergeCells count="32">
    <mergeCell ref="C30:E30"/>
    <mergeCell ref="M2:N2"/>
    <mergeCell ref="O2:Z2"/>
    <mergeCell ref="Z22:Z23"/>
    <mergeCell ref="B11:X11"/>
    <mergeCell ref="B12:X12"/>
    <mergeCell ref="B13:X13"/>
    <mergeCell ref="B14:X14"/>
    <mergeCell ref="B15:X15"/>
    <mergeCell ref="B16:X16"/>
    <mergeCell ref="B17:X17"/>
    <mergeCell ref="B18:X18"/>
    <mergeCell ref="B19:X19"/>
    <mergeCell ref="B20:X20"/>
    <mergeCell ref="B21:X21"/>
    <mergeCell ref="AA22:AB23"/>
    <mergeCell ref="F9:AB9"/>
    <mergeCell ref="F8:AB8"/>
    <mergeCell ref="A1:X1"/>
    <mergeCell ref="Y1:Z1"/>
    <mergeCell ref="A30:B30"/>
    <mergeCell ref="A27:AB27"/>
    <mergeCell ref="A29:E29"/>
    <mergeCell ref="A23:H23"/>
    <mergeCell ref="I23:N23"/>
    <mergeCell ref="A24:H25"/>
    <mergeCell ref="I24:AB25"/>
    <mergeCell ref="F29:AB29"/>
    <mergeCell ref="A9:E9"/>
    <mergeCell ref="A4:AB6"/>
    <mergeCell ref="A8:E8"/>
    <mergeCell ref="AA2:AB2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0D6A-AEE3-4691-BB4E-CAF9236F4D99}">
  <dimension ref="A1:BL29"/>
  <sheetViews>
    <sheetView zoomScale="83" workbookViewId="0">
      <selection activeCell="AC32" sqref="AC32"/>
    </sheetView>
  </sheetViews>
  <sheetFormatPr defaultColWidth="10" defaultRowHeight="15" x14ac:dyDescent="0.25"/>
  <cols>
    <col min="1" max="1" width="3.28515625" customWidth="1"/>
    <col min="2" max="3" width="1.7109375" customWidth="1"/>
    <col min="4" max="5" width="1.85546875" customWidth="1"/>
    <col min="6" max="6" width="1.140625" customWidth="1"/>
    <col min="7" max="8" width="1.42578125" customWidth="1"/>
    <col min="9" max="11" width="1.85546875" customWidth="1"/>
    <col min="12" max="12" width="1.7109375" customWidth="1"/>
    <col min="13" max="17" width="1.42578125" customWidth="1"/>
    <col min="18" max="18" width="1.140625" customWidth="1"/>
    <col min="19" max="22" width="1.28515625" customWidth="1"/>
    <col min="23" max="30" width="2" customWidth="1"/>
    <col min="31" max="31" width="1" customWidth="1"/>
    <col min="32" max="34" width="2" customWidth="1"/>
    <col min="35" max="35" width="1.140625" customWidth="1"/>
    <col min="36" max="36" width="0.5703125" hidden="1" customWidth="1"/>
    <col min="37" max="37" width="2" hidden="1" customWidth="1"/>
    <col min="38" max="44" width="2" customWidth="1"/>
    <col min="45" max="45" width="4" customWidth="1"/>
    <col min="46" max="46" width="2" customWidth="1"/>
    <col min="47" max="47" width="2.5703125" customWidth="1"/>
    <col min="48" max="48" width="2" customWidth="1"/>
    <col min="49" max="49" width="2.42578125" customWidth="1"/>
    <col min="50" max="50" width="6.85546875" customWidth="1"/>
    <col min="51" max="51" width="9" customWidth="1"/>
    <col min="52" max="52" width="10.28515625" customWidth="1"/>
    <col min="53" max="53" width="11.140625" customWidth="1"/>
    <col min="54" max="54" width="79.42578125" customWidth="1"/>
  </cols>
  <sheetData>
    <row r="1" spans="1:64" ht="31.5" customHeight="1" thickBot="1" x14ac:dyDescent="0.3">
      <c r="A1" s="216" t="s">
        <v>27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8" t="str">
        <f>IF('Счёт-фактура'!Y1&gt;0,'Счёт-фактура'!Y1," ")</f>
        <v>0002</v>
      </c>
      <c r="AO1" s="218"/>
      <c r="AP1" s="218"/>
      <c r="AQ1" s="218"/>
      <c r="AR1" s="218"/>
      <c r="AS1" s="218"/>
      <c r="AT1" s="25"/>
      <c r="AU1" s="25"/>
      <c r="AV1" s="25"/>
      <c r="AW1" s="25"/>
      <c r="AX1" s="37"/>
    </row>
    <row r="2" spans="1:64" ht="20.100000000000001" customHeight="1" thickBot="1" x14ac:dyDescent="0.4"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214" t="s">
        <v>13</v>
      </c>
      <c r="S2" s="215"/>
      <c r="T2" s="215"/>
      <c r="U2" s="215"/>
      <c r="V2" s="215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3"/>
      <c r="AO2" s="16"/>
      <c r="AP2" s="16"/>
      <c r="AQ2" s="16"/>
      <c r="AR2" s="16"/>
      <c r="AS2" s="10"/>
      <c r="AT2" s="10"/>
      <c r="AU2" s="10"/>
      <c r="AV2" s="10"/>
      <c r="AW2" s="17"/>
      <c r="AX2" s="17"/>
    </row>
    <row r="3" spans="1:64" ht="5.25" customHeight="1" thickBot="1" x14ac:dyDescent="0.3"/>
    <row r="4" spans="1:64" ht="27.75" customHeight="1" thickBot="1" x14ac:dyDescent="0.3">
      <c r="A4" s="144" t="s">
        <v>0</v>
      </c>
      <c r="B4" s="145"/>
      <c r="C4" s="145"/>
      <c r="D4" s="145"/>
      <c r="E4" s="145"/>
      <c r="F4" s="145"/>
      <c r="G4" s="145"/>
      <c r="H4" s="145"/>
      <c r="I4" s="145"/>
      <c r="J4" s="146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2"/>
      <c r="AY4" s="13"/>
      <c r="AZ4" s="13"/>
      <c r="BA4" s="13"/>
      <c r="BE4" s="143"/>
      <c r="BF4" s="143"/>
      <c r="BG4" s="143"/>
      <c r="BH4" s="143"/>
      <c r="BI4" s="143"/>
      <c r="BJ4" s="143"/>
      <c r="BK4" s="143"/>
      <c r="BL4" s="143"/>
    </row>
    <row r="5" spans="1:64" ht="8.25" customHeight="1" thickBot="1" x14ac:dyDescent="0.3">
      <c r="BE5" s="143"/>
      <c r="BF5" s="143"/>
      <c r="BG5" s="143"/>
      <c r="BH5" s="143"/>
      <c r="BI5" s="143"/>
      <c r="BJ5" s="143"/>
      <c r="BK5" s="143"/>
      <c r="BL5" s="143"/>
    </row>
    <row r="6" spans="1:64" ht="21.75" customHeight="1" thickBot="1" x14ac:dyDescent="0.3">
      <c r="A6" s="35" t="s">
        <v>1</v>
      </c>
      <c r="B6" s="132" t="s">
        <v>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4"/>
      <c r="AH6" s="129" t="s">
        <v>9</v>
      </c>
      <c r="AI6" s="129"/>
      <c r="AJ6" s="36"/>
      <c r="AK6" s="36"/>
      <c r="AL6" s="181" t="s">
        <v>2</v>
      </c>
      <c r="AM6" s="182"/>
      <c r="AN6" s="182"/>
      <c r="AO6" s="183"/>
      <c r="AP6" s="132" t="s">
        <v>20</v>
      </c>
      <c r="AQ6" s="133"/>
      <c r="AR6" s="133"/>
      <c r="AS6" s="133"/>
      <c r="AT6" s="134"/>
      <c r="AU6" s="132" t="s">
        <v>7</v>
      </c>
      <c r="AV6" s="133"/>
      <c r="AW6" s="133"/>
      <c r="AX6" s="179"/>
      <c r="BE6" s="143"/>
      <c r="BF6" s="143"/>
      <c r="BG6" s="143"/>
      <c r="BH6" s="143"/>
      <c r="BI6" s="143"/>
      <c r="BJ6" s="143"/>
      <c r="BK6" s="143"/>
      <c r="BL6" s="143"/>
    </row>
    <row r="7" spans="1:64" x14ac:dyDescent="0.25">
      <c r="A7" s="33">
        <v>1</v>
      </c>
      <c r="B7" s="114" t="str">
        <f>IF('Счёт-фактура'!B12&gt;0,'Счёт-фактура'!B12," ")</f>
        <v>Багет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  <c r="AH7" s="130" t="s">
        <v>10</v>
      </c>
      <c r="AI7" s="130"/>
      <c r="AJ7" s="34"/>
      <c r="AK7" s="34"/>
      <c r="AL7" s="184">
        <f>IF('Счёт-фактура'!Z12&gt;0,'Счёт-фактура'!Z12," ")</f>
        <v>11</v>
      </c>
      <c r="AM7" s="185"/>
      <c r="AN7" s="185"/>
      <c r="AO7" s="186"/>
      <c r="AP7" s="135">
        <f>IF('Счёт-фактура'!AA12&gt;0,'Счёт-фактура'!AA12," ")</f>
        <v>44.5</v>
      </c>
      <c r="AQ7" s="136"/>
      <c r="AR7" s="136"/>
      <c r="AS7" s="136"/>
      <c r="AT7" s="137"/>
      <c r="AU7" s="135">
        <f>IFERROR(IF((AL7*AP7)&gt;0,(AL7*AP7)," ")," ")</f>
        <v>489.5</v>
      </c>
      <c r="AV7" s="136"/>
      <c r="AW7" s="136"/>
      <c r="AX7" s="180"/>
      <c r="BE7" s="143"/>
      <c r="BF7" s="143"/>
      <c r="BG7" s="143"/>
      <c r="BH7" s="143"/>
      <c r="BI7" s="143"/>
      <c r="BJ7" s="143"/>
      <c r="BK7" s="143"/>
      <c r="BL7" s="143"/>
    </row>
    <row r="8" spans="1:64" ht="14.85" customHeight="1" x14ac:dyDescent="0.25">
      <c r="A8" s="18">
        <v>2</v>
      </c>
      <c r="B8" s="126" t="str">
        <f>IF('Счёт-фактура'!B13&gt;0,'Счёт-фактура'!B13," ")</f>
        <v xml:space="preserve"> 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8"/>
      <c r="AH8" s="131" t="s">
        <v>10</v>
      </c>
      <c r="AI8" s="131"/>
      <c r="AJ8" s="32"/>
      <c r="AK8" s="32"/>
      <c r="AL8" s="147" t="str">
        <f>IF('Счёт-фактура'!Z13&gt;0,'Счёт-фактура'!Z13," ")</f>
        <v xml:space="preserve"> </v>
      </c>
      <c r="AM8" s="148"/>
      <c r="AN8" s="148"/>
      <c r="AO8" s="149"/>
      <c r="AP8" s="138" t="str">
        <f>IF('Счёт-фактура'!AA13&gt;0,'Счёт-фактура'!AA13," ")</f>
        <v xml:space="preserve"> </v>
      </c>
      <c r="AQ8" s="139"/>
      <c r="AR8" s="139"/>
      <c r="AS8" s="139"/>
      <c r="AT8" s="140"/>
      <c r="AU8" s="138" t="str">
        <f t="shared" ref="AU8:AU16" si="0">IFERROR(IF((AL8*AP8)&gt;0,(AL8*AP8)," ")," ")</f>
        <v xml:space="preserve"> </v>
      </c>
      <c r="AV8" s="139"/>
      <c r="AW8" s="139"/>
      <c r="AX8" s="178"/>
      <c r="BE8" s="143"/>
      <c r="BF8" s="143"/>
      <c r="BG8" s="143"/>
      <c r="BH8" s="143"/>
      <c r="BI8" s="143"/>
      <c r="BJ8" s="143"/>
      <c r="BK8" s="143"/>
      <c r="BL8" s="143"/>
    </row>
    <row r="9" spans="1:64" ht="14.85" customHeight="1" x14ac:dyDescent="0.25">
      <c r="A9" s="18">
        <v>3</v>
      </c>
      <c r="B9" s="126" t="str">
        <f>IF('Счёт-фактура'!B14&gt;0,'Счёт-фактура'!B14," ")</f>
        <v xml:space="preserve"> 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8"/>
      <c r="AH9" s="131"/>
      <c r="AI9" s="131"/>
      <c r="AJ9" s="32"/>
      <c r="AK9" s="32"/>
      <c r="AL9" s="147" t="str">
        <f>IF('Счёт-фактура'!Z14&gt;0,'Счёт-фактура'!Z14," ")</f>
        <v xml:space="preserve"> </v>
      </c>
      <c r="AM9" s="148"/>
      <c r="AN9" s="148"/>
      <c r="AO9" s="149"/>
      <c r="AP9" s="138" t="str">
        <f>IF('Счёт-фактура'!AA14&gt;0,'Счёт-фактура'!AA14," ")</f>
        <v xml:space="preserve"> </v>
      </c>
      <c r="AQ9" s="139"/>
      <c r="AR9" s="139"/>
      <c r="AS9" s="139"/>
      <c r="AT9" s="140"/>
      <c r="AU9" s="138" t="str">
        <f t="shared" si="0"/>
        <v xml:space="preserve"> </v>
      </c>
      <c r="AV9" s="139"/>
      <c r="AW9" s="139"/>
      <c r="AX9" s="178"/>
      <c r="BE9" s="143"/>
      <c r="BF9" s="143"/>
      <c r="BG9" s="143"/>
      <c r="BH9" s="143"/>
      <c r="BI9" s="143"/>
      <c r="BJ9" s="143"/>
      <c r="BK9" s="143"/>
      <c r="BL9" s="143"/>
    </row>
    <row r="10" spans="1:64" ht="18.2" customHeight="1" x14ac:dyDescent="0.25">
      <c r="A10" s="18">
        <v>4</v>
      </c>
      <c r="B10" s="126" t="str">
        <f>IF('Счёт-фактура'!B15&gt;0,'Счёт-фактура'!B15," ")</f>
        <v xml:space="preserve"> 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8"/>
      <c r="AH10" s="131"/>
      <c r="AI10" s="131"/>
      <c r="AJ10" s="32"/>
      <c r="AK10" s="32"/>
      <c r="AL10" s="147" t="str">
        <f>IF('Счёт-фактура'!Z15&gt;0,'Счёт-фактура'!Z15," ")</f>
        <v xml:space="preserve"> </v>
      </c>
      <c r="AM10" s="148"/>
      <c r="AN10" s="148"/>
      <c r="AO10" s="149"/>
      <c r="AP10" s="138" t="str">
        <f>IF('Счёт-фактура'!AA15&gt;0,'Счёт-фактура'!AA15," ")</f>
        <v xml:space="preserve"> </v>
      </c>
      <c r="AQ10" s="139"/>
      <c r="AR10" s="139"/>
      <c r="AS10" s="139"/>
      <c r="AT10" s="140"/>
      <c r="AU10" s="138" t="str">
        <f t="shared" si="0"/>
        <v xml:space="preserve"> </v>
      </c>
      <c r="AV10" s="139"/>
      <c r="AW10" s="139"/>
      <c r="AX10" s="178"/>
      <c r="BE10" s="143"/>
      <c r="BF10" s="143"/>
      <c r="BG10" s="143"/>
      <c r="BH10" s="143"/>
      <c r="BI10" s="143"/>
      <c r="BJ10" s="143"/>
      <c r="BK10" s="143"/>
      <c r="BL10" s="143"/>
    </row>
    <row r="11" spans="1:64" x14ac:dyDescent="0.25">
      <c r="A11" s="18">
        <v>5</v>
      </c>
      <c r="B11" s="126" t="str">
        <f>IF('Счёт-фактура'!B16&gt;0,'Счёт-фактура'!B16," ")</f>
        <v xml:space="preserve"> 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8"/>
      <c r="AH11" s="131"/>
      <c r="AI11" s="131"/>
      <c r="AJ11" s="32"/>
      <c r="AK11" s="32"/>
      <c r="AL11" s="147" t="str">
        <f>IF('Счёт-фактура'!Z16&gt;0,'Счёт-фактура'!Z16," ")</f>
        <v xml:space="preserve"> </v>
      </c>
      <c r="AM11" s="148"/>
      <c r="AN11" s="148"/>
      <c r="AO11" s="149"/>
      <c r="AP11" s="138" t="str">
        <f>IF('Счёт-фактура'!AA16&gt;0,'Счёт-фактура'!AA16," ")</f>
        <v xml:space="preserve"> </v>
      </c>
      <c r="AQ11" s="139"/>
      <c r="AR11" s="139"/>
      <c r="AS11" s="139"/>
      <c r="AT11" s="140"/>
      <c r="AU11" s="138" t="str">
        <f t="shared" si="0"/>
        <v xml:space="preserve"> </v>
      </c>
      <c r="AV11" s="139"/>
      <c r="AW11" s="139"/>
      <c r="AX11" s="178"/>
      <c r="BE11" s="143"/>
      <c r="BF11" s="143"/>
      <c r="BG11" s="143"/>
      <c r="BH11" s="143"/>
      <c r="BI11" s="143"/>
      <c r="BJ11" s="143"/>
      <c r="BK11" s="143"/>
      <c r="BL11" s="143"/>
    </row>
    <row r="12" spans="1:64" x14ac:dyDescent="0.25">
      <c r="A12" s="18">
        <v>6</v>
      </c>
      <c r="B12" s="126" t="str">
        <f>IF('Счёт-фактура'!B17&gt;0,'Счёт-фактура'!B17," ")</f>
        <v xml:space="preserve"> 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8"/>
      <c r="AH12" s="131"/>
      <c r="AI12" s="131"/>
      <c r="AJ12" s="32"/>
      <c r="AK12" s="32"/>
      <c r="AL12" s="147" t="str">
        <f>IF('Счёт-фактура'!Z17&gt;0,'Счёт-фактура'!Z17," ")</f>
        <v xml:space="preserve"> </v>
      </c>
      <c r="AM12" s="148"/>
      <c r="AN12" s="148"/>
      <c r="AO12" s="149"/>
      <c r="AP12" s="138" t="str">
        <f>IF('Счёт-фактура'!AA17&gt;0,'Счёт-фактура'!AA17," ")</f>
        <v xml:space="preserve"> </v>
      </c>
      <c r="AQ12" s="139"/>
      <c r="AR12" s="139"/>
      <c r="AS12" s="139"/>
      <c r="AT12" s="140"/>
      <c r="AU12" s="138" t="str">
        <f t="shared" si="0"/>
        <v xml:space="preserve"> </v>
      </c>
      <c r="AV12" s="139"/>
      <c r="AW12" s="139"/>
      <c r="AX12" s="178"/>
      <c r="BE12" s="143"/>
      <c r="BF12" s="143"/>
      <c r="BG12" s="143"/>
      <c r="BH12" s="143"/>
      <c r="BI12" s="143"/>
      <c r="BJ12" s="143"/>
      <c r="BK12" s="143"/>
      <c r="BL12" s="143"/>
    </row>
    <row r="13" spans="1:64" x14ac:dyDescent="0.25">
      <c r="A13" s="18">
        <v>7</v>
      </c>
      <c r="B13" s="126" t="str">
        <f>IF('Счёт-фактура'!B18&gt;0,'Счёт-фактура'!B18," ")</f>
        <v xml:space="preserve"> 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8"/>
      <c r="AH13" s="131"/>
      <c r="AI13" s="131"/>
      <c r="AJ13" s="32"/>
      <c r="AK13" s="32"/>
      <c r="AL13" s="147" t="str">
        <f>IF('Счёт-фактура'!Z18&gt;0,'Счёт-фактура'!Z18," ")</f>
        <v xml:space="preserve"> </v>
      </c>
      <c r="AM13" s="148"/>
      <c r="AN13" s="148"/>
      <c r="AO13" s="149"/>
      <c r="AP13" s="138" t="str">
        <f>IF('Счёт-фактура'!AA18&gt;0,'Счёт-фактура'!AA18," ")</f>
        <v xml:space="preserve"> </v>
      </c>
      <c r="AQ13" s="139"/>
      <c r="AR13" s="139"/>
      <c r="AS13" s="139"/>
      <c r="AT13" s="140"/>
      <c r="AU13" s="138" t="str">
        <f t="shared" si="0"/>
        <v xml:space="preserve"> </v>
      </c>
      <c r="AV13" s="139"/>
      <c r="AW13" s="139"/>
      <c r="AX13" s="178"/>
      <c r="BE13" s="143"/>
      <c r="BF13" s="143"/>
      <c r="BG13" s="143"/>
      <c r="BH13" s="143"/>
      <c r="BI13" s="143"/>
      <c r="BJ13" s="143"/>
      <c r="BK13" s="143"/>
      <c r="BL13" s="143"/>
    </row>
    <row r="14" spans="1:64" x14ac:dyDescent="0.25">
      <c r="A14" s="18">
        <v>8</v>
      </c>
      <c r="B14" s="126" t="str">
        <f>IF('Счёт-фактура'!B19&gt;0,'Счёт-фактура'!B19," ")</f>
        <v xml:space="preserve"> 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8"/>
      <c r="AH14" s="131"/>
      <c r="AI14" s="131"/>
      <c r="AJ14" s="32"/>
      <c r="AK14" s="32"/>
      <c r="AL14" s="147" t="str">
        <f>IF('Счёт-фактура'!Z19&gt;0,'Счёт-фактура'!Z19," ")</f>
        <v xml:space="preserve"> </v>
      </c>
      <c r="AM14" s="148"/>
      <c r="AN14" s="148"/>
      <c r="AO14" s="149"/>
      <c r="AP14" s="138" t="str">
        <f>IF('Счёт-фактура'!AA19&gt;0,'Счёт-фактура'!AA19," ")</f>
        <v xml:space="preserve"> </v>
      </c>
      <c r="AQ14" s="139"/>
      <c r="AR14" s="139"/>
      <c r="AS14" s="139"/>
      <c r="AT14" s="140"/>
      <c r="AU14" s="138" t="str">
        <f t="shared" si="0"/>
        <v xml:space="preserve"> </v>
      </c>
      <c r="AV14" s="139"/>
      <c r="AW14" s="139"/>
      <c r="AX14" s="178"/>
      <c r="BE14" s="143"/>
      <c r="BF14" s="143"/>
      <c r="BG14" s="143"/>
      <c r="BH14" s="143"/>
      <c r="BI14" s="143"/>
      <c r="BJ14" s="143"/>
      <c r="BK14" s="143"/>
      <c r="BL14" s="143"/>
    </row>
    <row r="15" spans="1:64" x14ac:dyDescent="0.25">
      <c r="A15" s="18">
        <v>9</v>
      </c>
      <c r="B15" s="126" t="str">
        <f>IF('Счёт-фактура'!B20&gt;0,'Счёт-фактура'!B20," ")</f>
        <v xml:space="preserve"> 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8"/>
      <c r="AH15" s="131"/>
      <c r="AI15" s="131"/>
      <c r="AJ15" s="32"/>
      <c r="AK15" s="32"/>
      <c r="AL15" s="147" t="str">
        <f>IF('Счёт-фактура'!Z20&gt;0,'Счёт-фактура'!Z20," ")</f>
        <v xml:space="preserve"> </v>
      </c>
      <c r="AM15" s="148"/>
      <c r="AN15" s="148"/>
      <c r="AO15" s="149"/>
      <c r="AP15" s="138" t="str">
        <f>IF('Счёт-фактура'!AA20&gt;0,'Счёт-фактура'!AA20," ")</f>
        <v xml:space="preserve"> </v>
      </c>
      <c r="AQ15" s="139"/>
      <c r="AR15" s="139"/>
      <c r="AS15" s="139"/>
      <c r="AT15" s="140"/>
      <c r="AU15" s="138" t="str">
        <f t="shared" si="0"/>
        <v xml:space="preserve"> </v>
      </c>
      <c r="AV15" s="139"/>
      <c r="AW15" s="139"/>
      <c r="AX15" s="178"/>
      <c r="BE15" s="143"/>
      <c r="BF15" s="143"/>
      <c r="BG15" s="143"/>
      <c r="BH15" s="143"/>
      <c r="BI15" s="143"/>
      <c r="BJ15" s="143"/>
      <c r="BK15" s="143"/>
      <c r="BL15" s="143"/>
    </row>
    <row r="16" spans="1:64" ht="15.75" thickBot="1" x14ac:dyDescent="0.3">
      <c r="A16" s="18">
        <v>10</v>
      </c>
      <c r="B16" s="126" t="str">
        <f>IF('Счёт-фактура'!B21&gt;0,'Счёт-фактура'!B21," ")</f>
        <v xml:space="preserve"> 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8"/>
      <c r="AH16" s="131"/>
      <c r="AI16" s="131"/>
      <c r="AJ16" s="32"/>
      <c r="AK16" s="32"/>
      <c r="AL16" s="147" t="str">
        <f>IF('Счёт-фактура'!Z21&gt;0,'Счёт-фактура'!Z21," ")</f>
        <v xml:space="preserve"> </v>
      </c>
      <c r="AM16" s="148"/>
      <c r="AN16" s="148"/>
      <c r="AO16" s="149"/>
      <c r="AP16" s="138" t="str">
        <f>IF('Счёт-фактура'!AA21&gt;0,'Счёт-фактура'!AA21," ")</f>
        <v xml:space="preserve"> </v>
      </c>
      <c r="AQ16" s="139"/>
      <c r="AR16" s="139"/>
      <c r="AS16" s="139"/>
      <c r="AT16" s="140"/>
      <c r="AU16" s="138" t="str">
        <f t="shared" si="0"/>
        <v xml:space="preserve"> </v>
      </c>
      <c r="AV16" s="139"/>
      <c r="AW16" s="139"/>
      <c r="AX16" s="178"/>
      <c r="BE16" s="143"/>
      <c r="BF16" s="143"/>
      <c r="BG16" s="143"/>
      <c r="BH16" s="143"/>
      <c r="BI16" s="143"/>
      <c r="BJ16" s="143"/>
      <c r="BK16" s="143"/>
      <c r="BL16" s="143"/>
    </row>
    <row r="17" spans="1:64" ht="7.5" customHeight="1" thickBo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162" t="s">
        <v>12</v>
      </c>
      <c r="AP17" s="163"/>
      <c r="AQ17" s="163"/>
      <c r="AR17" s="163"/>
      <c r="AS17" s="165">
        <f>IF(SUM(AU7:AX16)&gt;0,SUM(AU7:AX16)," ")</f>
        <v>489.5</v>
      </c>
      <c r="AT17" s="166"/>
      <c r="AU17" s="166"/>
      <c r="AV17" s="166"/>
      <c r="AW17" s="166"/>
      <c r="AX17" s="167"/>
      <c r="BB17" s="7"/>
      <c r="BE17" s="143"/>
      <c r="BF17" s="143"/>
      <c r="BG17" s="143"/>
      <c r="BH17" s="143"/>
      <c r="BI17" s="143"/>
      <c r="BJ17" s="143"/>
      <c r="BK17" s="143"/>
      <c r="BL17" s="143"/>
    </row>
    <row r="18" spans="1:64" ht="15.75" thickBot="1" x14ac:dyDescent="0.3">
      <c r="A18" s="153" t="s">
        <v>21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5"/>
      <c r="N18" s="150">
        <f>'Счёт-фактура'!I23</f>
        <v>1</v>
      </c>
      <c r="O18" s="151"/>
      <c r="P18" s="151"/>
      <c r="Q18" s="151"/>
      <c r="R18" s="151"/>
      <c r="S18" s="151"/>
      <c r="T18" s="151"/>
      <c r="U18" s="151"/>
      <c r="V18" s="151"/>
      <c r="W18" s="152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164"/>
      <c r="AP18" s="53"/>
      <c r="AQ18" s="53"/>
      <c r="AR18" s="53"/>
      <c r="AS18" s="168"/>
      <c r="AT18" s="169"/>
      <c r="AU18" s="169"/>
      <c r="AV18" s="169"/>
      <c r="AW18" s="169"/>
      <c r="AX18" s="170"/>
      <c r="BB18" s="6"/>
    </row>
    <row r="19" spans="1:64" ht="15" customHeight="1" x14ac:dyDescent="0.25">
      <c r="A19" s="156" t="s">
        <v>3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8"/>
      <c r="N19" s="171" t="str">
        <f>IFERROR(SUBSTITUTE(SUBSTITUTE(PROPER(INDEX(n_4,MID(TEXT(AS17,n0),1,1)+1)&amp;INDEX(n0x,MID(TEXT(AS17,n0),2,1)+1,MID(TEXT(AS17,n0),3,1)+1)&amp;IF(-MID(TEXT(AS17,n0),1,3),"мільярд"&amp;VLOOKUP(MID(TEXT(AS17,n0),3,1)*AND(MID(TEXT(AS17,n0),2,1)-1),мил,2),"")&amp;INDEX(n_4,MID(TEXT(AS17,n0),4,1)+1)&amp;INDEX(n0x,MID(TEXT(AS17,n0),5,1)+1,MID(TEXT(AS17,n0),6,1)+1)&amp;IF(-MID(TEXT(AS17,n0),4,3),"мільйон"&amp;VLOOKUP(MID(TEXT(AS17,n0),6,1)*AND(MID(TEXT(AS17,n0),5,1)-1),мил,2),"")&amp;INDEX(n_4,MID(TEXT(AS17,n0),7,1)+1)&amp;INDEX(n1x,MID(TEXT(AS17,n0),8,1)+1,MID(TEXT(AS17,n0),9,1)+1)&amp;IF(-MID(TEXT(AS17,n0),7,3),VLOOKUP(MID(TEXT(AS17,n0),9,1)*AND(MID(TEXT(AS17,n0),8,1)-1),тыс,2),"")&amp;INDEX(n_4,MID(TEXT(AS17,n0),10,1)+1)&amp;INDEX(n0x,MID(TEXT(AS17,n0),11,1)+1,MID(TEXT(AS17,n0),12,1)+1)),"z"," "),"y","'")&amp;IF(TRUNC(TEXT(AS17,n0)),"","Нуль ")&amp;IF(MOD(TRUNC(AS17/10),10)=1,"гривень",VLOOKUP(MOD(TRUNC(AS17),10),грив,2)&amp;IF(-RIGHT(TEXT(AS17,n0),2),SUBSTITUTE(INDEX(n1x,MID(TEXT(AS17,n0),14,1)+1,MID(TEXT(AS17,n0),15,1)+1),"z"," "),"нуль ")&amp;"копі"&amp;VLOOKUP(MOD(MAX(MOD(RIGHT(TEXT(AS17,n0),2)-11,100),9),10),{0,"йка";1,"йки";4,"йок"},2))," ")</f>
        <v>Чотириста вісімдесят дев'ять гривень пyятдесят копійок</v>
      </c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3"/>
      <c r="AT19" s="173"/>
      <c r="AU19" s="173"/>
      <c r="AV19" s="173"/>
      <c r="AW19" s="173"/>
      <c r="AX19" s="174"/>
      <c r="BB19" s="5"/>
    </row>
    <row r="20" spans="1:64" ht="15.75" thickBot="1" x14ac:dyDescent="0.3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1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7"/>
    </row>
    <row r="21" spans="1:64" ht="7.5" customHeight="1" thickBot="1" x14ac:dyDescent="0.3"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8"/>
      <c r="AX21" s="8"/>
    </row>
    <row r="22" spans="1:64" x14ac:dyDescent="0.25">
      <c r="A22" s="190" t="s">
        <v>22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87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9"/>
    </row>
    <row r="23" spans="1:64" x14ac:dyDescent="0.25">
      <c r="A23" s="192" t="s">
        <v>23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202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4"/>
    </row>
    <row r="24" spans="1:64" x14ac:dyDescent="0.25">
      <c r="A24" s="194" t="s">
        <v>24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9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1"/>
    </row>
    <row r="25" spans="1:64" ht="15.75" thickBot="1" x14ac:dyDescent="0.3">
      <c r="A25" s="196" t="s">
        <v>25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207" t="s">
        <v>29</v>
      </c>
      <c r="O25" s="208"/>
      <c r="P25" s="208"/>
      <c r="Q25" s="208"/>
      <c r="R25" s="208"/>
      <c r="S25" s="209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1"/>
      <c r="AG25" s="198" t="s">
        <v>1</v>
      </c>
      <c r="AH25" s="198"/>
      <c r="AI25" s="209"/>
      <c r="AJ25" s="210"/>
      <c r="AK25" s="210"/>
      <c r="AL25" s="210"/>
      <c r="AM25" s="210"/>
      <c r="AN25" s="210"/>
      <c r="AO25" s="210"/>
      <c r="AP25" s="210"/>
      <c r="AQ25" s="210"/>
      <c r="AR25" s="211"/>
      <c r="AS25" s="45" t="s">
        <v>13</v>
      </c>
      <c r="AT25" s="205"/>
      <c r="AU25" s="205"/>
      <c r="AV25" s="205"/>
      <c r="AW25" s="205"/>
      <c r="AX25" s="206"/>
    </row>
    <row r="26" spans="1:64" ht="9.75" customHeight="1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2"/>
      <c r="AX26" s="12"/>
    </row>
    <row r="27" spans="1:64" ht="33" customHeight="1" x14ac:dyDescent="0.25">
      <c r="A27" s="117" t="s">
        <v>18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9"/>
    </row>
    <row r="28" spans="1:64" ht="3.75" customHeight="1" thickBot="1" x14ac:dyDescent="0.3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2"/>
    </row>
    <row r="29" spans="1:64" ht="38.25" customHeight="1" thickBot="1" x14ac:dyDescent="0.3">
      <c r="A29" s="123" t="s">
        <v>16</v>
      </c>
      <c r="B29" s="123"/>
      <c r="C29" s="123"/>
      <c r="D29" s="123"/>
      <c r="E29" s="123"/>
      <c r="F29" s="123"/>
      <c r="G29" s="12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AH29" s="2"/>
      <c r="AK29" s="14"/>
      <c r="AL29" s="15"/>
      <c r="AM29" s="125" t="s">
        <v>17</v>
      </c>
      <c r="AN29" s="125"/>
      <c r="AO29" s="125"/>
      <c r="AP29" s="125"/>
      <c r="AQ29" s="124"/>
      <c r="AR29" s="124"/>
      <c r="AS29" s="124"/>
      <c r="AT29" s="124"/>
      <c r="AU29" s="124"/>
      <c r="AV29" s="124"/>
      <c r="AW29" s="124"/>
      <c r="AX29" s="124"/>
    </row>
  </sheetData>
  <mergeCells count="85">
    <mergeCell ref="W2:AN2"/>
    <mergeCell ref="R2:V2"/>
    <mergeCell ref="A1:AM1"/>
    <mergeCell ref="AN1:AS1"/>
    <mergeCell ref="N22:AX22"/>
    <mergeCell ref="A22:M22"/>
    <mergeCell ref="A23:M23"/>
    <mergeCell ref="A24:M24"/>
    <mergeCell ref="A25:M25"/>
    <mergeCell ref="AG25:AH25"/>
    <mergeCell ref="N24:AX24"/>
    <mergeCell ref="N23:AX23"/>
    <mergeCell ref="AT25:AX25"/>
    <mergeCell ref="N25:R25"/>
    <mergeCell ref="S25:AF25"/>
    <mergeCell ref="AI25:AR25"/>
    <mergeCell ref="AU15:AX15"/>
    <mergeCell ref="AP11:AT11"/>
    <mergeCell ref="AP12:AT12"/>
    <mergeCell ref="AP13:AT13"/>
    <mergeCell ref="AP14:AT14"/>
    <mergeCell ref="AP15:AT15"/>
    <mergeCell ref="B9:AG9"/>
    <mergeCell ref="B10:AG10"/>
    <mergeCell ref="B11:AG11"/>
    <mergeCell ref="B12:AG12"/>
    <mergeCell ref="AL6:AO6"/>
    <mergeCell ref="AL7:AO7"/>
    <mergeCell ref="AU16:AX16"/>
    <mergeCell ref="AU6:AX6"/>
    <mergeCell ref="AU7:AX7"/>
    <mergeCell ref="AU8:AX8"/>
    <mergeCell ref="AU9:AX9"/>
    <mergeCell ref="AU10:AX10"/>
    <mergeCell ref="AU11:AX11"/>
    <mergeCell ref="AU12:AX12"/>
    <mergeCell ref="AU13:AX13"/>
    <mergeCell ref="AU14:AX14"/>
    <mergeCell ref="AP16:AT16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N18:W18"/>
    <mergeCell ref="A18:M18"/>
    <mergeCell ref="A19:M20"/>
    <mergeCell ref="AO17:AR18"/>
    <mergeCell ref="AS17:AX18"/>
    <mergeCell ref="N19:AX20"/>
    <mergeCell ref="BE4:BL17"/>
    <mergeCell ref="A4:J4"/>
    <mergeCell ref="AL8:AO8"/>
    <mergeCell ref="AL9:AO9"/>
    <mergeCell ref="AL10:AO10"/>
    <mergeCell ref="AL11:AO11"/>
    <mergeCell ref="AL12:AO12"/>
    <mergeCell ref="AL13:AO13"/>
    <mergeCell ref="AL14:AO14"/>
    <mergeCell ref="AL15:AO15"/>
    <mergeCell ref="AL16:AO16"/>
    <mergeCell ref="AP8:AT8"/>
    <mergeCell ref="AP9:AT9"/>
    <mergeCell ref="B7:AG7"/>
    <mergeCell ref="B6:AG6"/>
    <mergeCell ref="B8:AG8"/>
    <mergeCell ref="AP6:AT6"/>
    <mergeCell ref="AP7:AT7"/>
    <mergeCell ref="AP10:AT10"/>
    <mergeCell ref="K4:AX4"/>
    <mergeCell ref="B13:AG13"/>
    <mergeCell ref="B14:AG14"/>
    <mergeCell ref="B15:AG15"/>
    <mergeCell ref="B16:AG16"/>
    <mergeCell ref="AH6:AI6"/>
    <mergeCell ref="AH7:AI7"/>
    <mergeCell ref="AH8:AI8"/>
    <mergeCell ref="A27:AX28"/>
    <mergeCell ref="A29:G29"/>
    <mergeCell ref="H29:Y29"/>
    <mergeCell ref="AQ29:AX29"/>
    <mergeCell ref="AM29:AP29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Счёт-фактура</vt:lpstr>
      <vt:lpstr>Видаткова накладна</vt:lpstr>
      <vt:lpstr>'Видаткова накладна'!Область_печати</vt:lpstr>
      <vt:lpstr>'Счёт-фактура'!Область_печати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Андрей Касинов</cp:lastModifiedBy>
  <cp:lastPrinted>2024-04-10T08:30:42Z</cp:lastPrinted>
  <dcterms:created xsi:type="dcterms:W3CDTF">2023-11-22T23:41:43Z</dcterms:created>
  <dcterms:modified xsi:type="dcterms:W3CDTF">2024-04-19T19:09:20Z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05f2744801de410396b71528b2bc84a5</vt:lpwstr>
  </property>
</Properties>
</file>