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11640" activeTab="1"/>
  </bookViews>
  <sheets>
    <sheet name="Список" sheetId="1" r:id="rId1"/>
    <sheet name="Пропуск" sheetId="2" r:id="rId2"/>
  </sheets>
  <definedNames>
    <definedName name="_xlnm.Print_Area" localSheetId="1">OFFSET(Пропуск!$A$1,,,COUNT(Пропуск!$U:$U)*14+1,57)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3" i="2" l="1"/>
  <c r="AE291" i="2"/>
  <c r="AE289" i="2"/>
  <c r="AE288" i="2"/>
  <c r="AE287" i="2"/>
  <c r="AE279" i="2"/>
  <c r="AE277" i="2"/>
  <c r="AE275" i="2"/>
  <c r="AE274" i="2"/>
  <c r="AE273" i="2"/>
  <c r="AE265" i="2"/>
  <c r="AE263" i="2"/>
  <c r="AE261" i="2"/>
  <c r="AE260" i="2"/>
  <c r="AE259" i="2"/>
  <c r="AE251" i="2"/>
  <c r="AE249" i="2"/>
  <c r="AE247" i="2"/>
  <c r="AE246" i="2"/>
  <c r="AE245" i="2"/>
  <c r="AE237" i="2"/>
  <c r="AE235" i="2"/>
  <c r="AE233" i="2"/>
  <c r="AE232" i="2"/>
  <c r="AE231" i="2"/>
  <c r="AE223" i="2"/>
  <c r="AE221" i="2"/>
  <c r="AE219" i="2"/>
  <c r="AE218" i="2"/>
  <c r="AE217" i="2"/>
  <c r="AE209" i="2"/>
  <c r="C209" i="2"/>
  <c r="AE207" i="2"/>
  <c r="C207" i="2"/>
  <c r="AE205" i="2"/>
  <c r="C205" i="2"/>
  <c r="AE204" i="2"/>
  <c r="C204" i="2"/>
  <c r="AE203" i="2"/>
  <c r="C203" i="2"/>
  <c r="AW201" i="2"/>
  <c r="U201" i="2"/>
  <c r="AE195" i="2"/>
  <c r="AE193" i="2"/>
  <c r="AE191" i="2"/>
  <c r="AE190" i="2"/>
  <c r="AE189" i="2"/>
  <c r="AE181" i="2"/>
  <c r="AE179" i="2"/>
  <c r="AE177" i="2"/>
  <c r="AE176" i="2"/>
  <c r="AE175" i="2"/>
  <c r="AE167" i="2"/>
  <c r="AE165" i="2"/>
  <c r="AE163" i="2"/>
  <c r="AE162" i="2"/>
  <c r="AE161" i="2"/>
  <c r="AE153" i="2"/>
  <c r="AE151" i="2"/>
  <c r="AE149" i="2"/>
  <c r="AE148" i="2"/>
  <c r="AE147" i="2"/>
  <c r="AE139" i="2"/>
  <c r="AE137" i="2"/>
  <c r="AE135" i="2"/>
  <c r="AE134" i="2"/>
  <c r="AE133" i="2"/>
  <c r="AE125" i="2"/>
  <c r="AE123" i="2"/>
  <c r="AE121" i="2"/>
  <c r="AE120" i="2"/>
  <c r="AE119" i="2"/>
  <c r="AE111" i="2"/>
  <c r="C111" i="2"/>
  <c r="AE109" i="2"/>
  <c r="C109" i="2"/>
  <c r="AE107" i="2"/>
  <c r="C107" i="2"/>
  <c r="AE106" i="2"/>
  <c r="C106" i="2"/>
  <c r="AE105" i="2"/>
  <c r="C105" i="2"/>
  <c r="AW103" i="2"/>
  <c r="U103" i="2"/>
  <c r="C219" i="2" l="1"/>
  <c r="U229" i="2"/>
  <c r="D227" i="2" s="1"/>
  <c r="AF227" i="2" s="1"/>
  <c r="C235" i="2"/>
  <c r="AW229" i="2"/>
  <c r="AW257" i="2"/>
  <c r="D199" i="2"/>
  <c r="AF199" i="2" s="1"/>
  <c r="U215" i="2"/>
  <c r="D213" i="2" s="1"/>
  <c r="AF213" i="2" s="1"/>
  <c r="C218" i="2"/>
  <c r="C221" i="2"/>
  <c r="C233" i="2"/>
  <c r="C237" i="2"/>
  <c r="C217" i="2"/>
  <c r="C223" i="2"/>
  <c r="C232" i="2"/>
  <c r="C245" i="2"/>
  <c r="C251" i="2"/>
  <c r="AW215" i="2"/>
  <c r="AW243" i="2"/>
  <c r="AW271" i="2" s="1"/>
  <c r="C119" i="2"/>
  <c r="C125" i="2"/>
  <c r="C134" i="2"/>
  <c r="D101" i="2"/>
  <c r="AF101" i="2" s="1"/>
  <c r="U117" i="2"/>
  <c r="D115" i="2" s="1"/>
  <c r="AF115" i="2" s="1"/>
  <c r="C120" i="2"/>
  <c r="C123" i="2"/>
  <c r="C133" i="2"/>
  <c r="C135" i="2"/>
  <c r="C139" i="2"/>
  <c r="C121" i="2"/>
  <c r="U131" i="2"/>
  <c r="D129" i="2" s="1"/>
  <c r="AF129" i="2" s="1"/>
  <c r="C137" i="2"/>
  <c r="AW117" i="2"/>
  <c r="C275" i="2" l="1"/>
  <c r="C249" i="2"/>
  <c r="U257" i="2"/>
  <c r="D255" i="2" s="1"/>
  <c r="AF255" i="2" s="1"/>
  <c r="C265" i="2"/>
  <c r="C246" i="2"/>
  <c r="C231" i="2"/>
  <c r="C247" i="2"/>
  <c r="U243" i="2"/>
  <c r="AW285" i="2"/>
  <c r="C273" i="2"/>
  <c r="C148" i="2"/>
  <c r="C153" i="2"/>
  <c r="U145" i="2"/>
  <c r="D143" i="2" s="1"/>
  <c r="AF143" i="2" s="1"/>
  <c r="C147" i="2"/>
  <c r="C161" i="2"/>
  <c r="C151" i="2"/>
  <c r="AW131" i="2"/>
  <c r="AW145" i="2" s="1"/>
  <c r="C165" i="2"/>
  <c r="C149" i="2"/>
  <c r="D241" i="2" l="1"/>
  <c r="AF241" i="2" s="1"/>
  <c r="C277" i="2"/>
  <c r="C293" i="2"/>
  <c r="C279" i="2"/>
  <c r="C263" i="2"/>
  <c r="C259" i="2"/>
  <c r="C274" i="2"/>
  <c r="U285" i="2"/>
  <c r="D283" i="2" s="1"/>
  <c r="AF283" i="2" s="1"/>
  <c r="U271" i="2"/>
  <c r="C261" i="2"/>
  <c r="C260" i="2"/>
  <c r="U159" i="2"/>
  <c r="C177" i="2"/>
  <c r="C176" i="2"/>
  <c r="C163" i="2"/>
  <c r="C190" i="2"/>
  <c r="C162" i="2"/>
  <c r="C181" i="2"/>
  <c r="C179" i="2"/>
  <c r="AW159" i="2"/>
  <c r="AW173" i="2" s="1"/>
  <c r="AW187" i="2" s="1"/>
  <c r="U173" i="2"/>
  <c r="D171" i="2" s="1"/>
  <c r="AF171" i="2" s="1"/>
  <c r="C175" i="2"/>
  <c r="C167" i="2"/>
  <c r="D269" i="2" l="1"/>
  <c r="AF269" i="2" s="1"/>
  <c r="C291" i="2"/>
  <c r="C288" i="2"/>
  <c r="C289" i="2"/>
  <c r="C287" i="2"/>
  <c r="C195" i="2"/>
  <c r="D157" i="2"/>
  <c r="AF157" i="2" s="1"/>
  <c r="C189" i="2"/>
  <c r="U187" i="2"/>
  <c r="D185" i="2" s="1"/>
  <c r="AF185" i="2" s="1"/>
  <c r="C191" i="2"/>
  <c r="C193" i="2"/>
  <c r="C13" i="2" l="1"/>
  <c r="C11" i="2"/>
  <c r="C9" i="2"/>
  <c r="C8" i="2"/>
  <c r="C7" i="2"/>
  <c r="U5" i="2"/>
  <c r="C23" i="2" s="1"/>
  <c r="AW5" i="2"/>
  <c r="C22" i="2" l="1"/>
  <c r="U19" i="2"/>
  <c r="C35" i="2" s="1"/>
  <c r="C25" i="2"/>
  <c r="AW19" i="2"/>
  <c r="C21" i="2"/>
  <c r="C27" i="2"/>
  <c r="D3" i="2"/>
  <c r="C36" i="2" l="1"/>
  <c r="AE95" i="2"/>
  <c r="AE92" i="2"/>
  <c r="AE67" i="2"/>
  <c r="AE51" i="2"/>
  <c r="AE36" i="2"/>
  <c r="AE27" i="2"/>
  <c r="AE21" i="2"/>
  <c r="AE93" i="2"/>
  <c r="AE64" i="2"/>
  <c r="AE55" i="2"/>
  <c r="AE39" i="2"/>
  <c r="AE23" i="2"/>
  <c r="AE83" i="2"/>
  <c r="AE77" i="2"/>
  <c r="AE63" i="2"/>
  <c r="AE81" i="2"/>
  <c r="AE78" i="2"/>
  <c r="AE65" i="2"/>
  <c r="AE50" i="2"/>
  <c r="AE41" i="2"/>
  <c r="AE35" i="2"/>
  <c r="AE25" i="2"/>
  <c r="AE97" i="2"/>
  <c r="AE91" i="2"/>
  <c r="AE49" i="2"/>
  <c r="AE79" i="2"/>
  <c r="AE69" i="2"/>
  <c r="AE53" i="2"/>
  <c r="AE37" i="2"/>
  <c r="AE22" i="2"/>
  <c r="C39" i="2"/>
  <c r="C37" i="2"/>
  <c r="U33" i="2"/>
  <c r="C53" i="2" s="1"/>
  <c r="D17" i="2"/>
  <c r="AF17" i="2" s="1"/>
  <c r="C41" i="2"/>
  <c r="AW33" i="2"/>
  <c r="AE13" i="2"/>
  <c r="AE7" i="2"/>
  <c r="AE9" i="2"/>
  <c r="AE8" i="2"/>
  <c r="AE11" i="2"/>
  <c r="AF3" i="2"/>
  <c r="U47" i="2" l="1"/>
  <c r="D45" i="2" s="1"/>
  <c r="AF45" i="2" s="1"/>
  <c r="C49" i="2"/>
  <c r="D31" i="2"/>
  <c r="AF31" i="2" s="1"/>
  <c r="C51" i="2"/>
  <c r="C50" i="2"/>
  <c r="AW47" i="2"/>
  <c r="C55" i="2"/>
  <c r="C67" i="2" l="1"/>
  <c r="C65" i="2"/>
  <c r="U61" i="2"/>
  <c r="D59" i="2" s="1"/>
  <c r="AF59" i="2" s="1"/>
  <c r="C69" i="2"/>
  <c r="C64" i="2"/>
  <c r="C63" i="2"/>
  <c r="AW61" i="2"/>
  <c r="AW75" i="2" s="1"/>
  <c r="AW89" i="2" s="1"/>
  <c r="C81" i="2" l="1"/>
  <c r="C78" i="2"/>
  <c r="C83" i="2"/>
  <c r="C77" i="2"/>
  <c r="C79" i="2"/>
  <c r="U75" i="2"/>
  <c r="C92" i="2" s="1"/>
  <c r="C93" i="2" l="1"/>
  <c r="C97" i="2"/>
  <c r="C91" i="2"/>
  <c r="U89" i="2"/>
  <c r="D87" i="2" s="1"/>
  <c r="AF87" i="2" s="1"/>
  <c r="D73" i="2"/>
  <c r="AF73" i="2" s="1"/>
  <c r="C95" i="2"/>
</calcChain>
</file>

<file path=xl/sharedStrings.xml><?xml version="1.0" encoding="utf-8"?>
<sst xmlns="http://schemas.openxmlformats.org/spreadsheetml/2006/main" count="313" uniqueCount="38">
  <si>
    <t>Иванович</t>
  </si>
  <si>
    <t>стропальщик</t>
  </si>
  <si>
    <t>монтажник</t>
  </si>
  <si>
    <t>подсобный рабочий</t>
  </si>
  <si>
    <t>Акименко</t>
  </si>
  <si>
    <t>Андрей</t>
  </si>
  <si>
    <t>Владимирович</t>
  </si>
  <si>
    <t>Андреев</t>
  </si>
  <si>
    <t>Антон</t>
  </si>
  <si>
    <t>Антонов</t>
  </si>
  <si>
    <t>Дмитрий</t>
  </si>
  <si>
    <t>Николаевич</t>
  </si>
  <si>
    <t>Артеменко</t>
  </si>
  <si>
    <t>Сергей</t>
  </si>
  <si>
    <t>Баймуратов</t>
  </si>
  <si>
    <t>Игорь</t>
  </si>
  <si>
    <t>Радикович</t>
  </si>
  <si>
    <t>Роман</t>
  </si>
  <si>
    <t>Григорьевич</t>
  </si>
  <si>
    <t>Бакшеев</t>
  </si>
  <si>
    <t>Александр</t>
  </si>
  <si>
    <t>Александрович</t>
  </si>
  <si>
    <t>Баранов</t>
  </si>
  <si>
    <t>Безуглый</t>
  </si>
  <si>
    <t>Павел</t>
  </si>
  <si>
    <t>ООО "Мегастрой"</t>
  </si>
  <si>
    <t>ВРЕМЕННЫЙ</t>
  </si>
  <si>
    <t>ПРОПУСК</t>
  </si>
  <si>
    <t>№</t>
  </si>
  <si>
    <t>м.п</t>
  </si>
  <si>
    <t>электрогазосварщик</t>
  </si>
  <si>
    <t>машинист экскаватора</t>
  </si>
  <si>
    <t>Фамилия</t>
  </si>
  <si>
    <t>Имя</t>
  </si>
  <si>
    <t>Отчество</t>
  </si>
  <si>
    <t>Должность</t>
  </si>
  <si>
    <t>Организация</t>
  </si>
  <si>
    <t>№ пропуска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</si>
</sst>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№ &quot;0"/>
  </numFmts>
  <fonts count="12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2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0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18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Fill="1" applyBorder="1"/>
    <xf numFmtId="0" fontId="10" fillId="0" borderId="2" xfId="0" applyFont="1" applyBorder="1" applyAlignment="1">
      <alignment vertical="center" wrapText="1"/>
    </xf>
    <xf numFmtId="0" fontId="11" fillId="0" borderId="2" xfId="0" applyFont="1" applyBorder="1"/>
    <xf numFmtId="0" fontId="10" fillId="0" borderId="21" xfId="0" applyFont="1" applyBorder="1" applyAlignment="1">
      <alignment vertical="center" wrapText="1"/>
    </xf>
    <xf numFmtId="0" fontId="11" fillId="0" borderId="21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92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H39" totalsRowShown="0" headerRowDxfId="91" dataDxfId="89" headerRowBorderDxfId="90" tableBorderDxfId="88" totalsRowBorderDxfId="87">
  <autoFilter ref="B3:H39"/>
  <tableColumns count="7">
    <tableColumn id="1" name="№" dataDxfId="86"/>
    <tableColumn id="2" name="Фамилия" dataDxfId="85"/>
    <tableColumn id="3" name="Имя" dataDxfId="84"/>
    <tableColumn id="4" name="Отчество" dataDxfId="83"/>
    <tableColumn id="5" name="Должность" dataDxfId="82"/>
    <tableColumn id="6" name="Организация" dataDxfId="81"/>
    <tableColumn id="7" name="№ пропуска" dataDxfId="8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B3:H39"/>
  <sheetViews>
    <sheetView topLeftCell="A19" workbookViewId="0">
      <selection activeCell="E27" sqref="E27"/>
    </sheetView>
  </sheetViews>
  <sheetFormatPr defaultRowHeight="15.75" x14ac:dyDescent="0.25"/>
  <cols>
    <col min="2" max="2" width="5.125" customWidth="1"/>
    <col min="3" max="3" width="13.5" bestFit="1" customWidth="1"/>
    <col min="4" max="4" width="11.875" bestFit="1" customWidth="1"/>
    <col min="5" max="5" width="18.25" bestFit="1" customWidth="1"/>
    <col min="6" max="6" width="24.25" bestFit="1" customWidth="1"/>
    <col min="7" max="7" width="20.125" bestFit="1" customWidth="1"/>
    <col min="8" max="8" width="15.875" style="24" customWidth="1"/>
  </cols>
  <sheetData>
    <row r="3" spans="2:8" ht="23.25" customHeight="1" x14ac:dyDescent="0.25">
      <c r="B3" s="28" t="s">
        <v>28</v>
      </c>
      <c r="C3" s="29" t="s">
        <v>32</v>
      </c>
      <c r="D3" s="29" t="s">
        <v>33</v>
      </c>
      <c r="E3" s="29" t="s">
        <v>34</v>
      </c>
      <c r="F3" s="29" t="s">
        <v>35</v>
      </c>
      <c r="G3" s="29" t="s">
        <v>36</v>
      </c>
      <c r="H3" s="30" t="s">
        <v>37</v>
      </c>
    </row>
    <row r="4" spans="2:8" ht="18.75" x14ac:dyDescent="0.3">
      <c r="B4" s="26">
        <v>1</v>
      </c>
      <c r="C4" s="33" t="s">
        <v>4</v>
      </c>
      <c r="D4" s="34" t="s">
        <v>5</v>
      </c>
      <c r="E4" s="34" t="s">
        <v>6</v>
      </c>
      <c r="F4" s="33" t="s">
        <v>1</v>
      </c>
      <c r="G4" s="3" t="s">
        <v>25</v>
      </c>
      <c r="H4" s="27">
        <v>1568</v>
      </c>
    </row>
    <row r="5" spans="2:8" ht="18.75" x14ac:dyDescent="0.3">
      <c r="B5" s="26">
        <v>2</v>
      </c>
      <c r="C5" s="1" t="s">
        <v>14</v>
      </c>
      <c r="D5" s="2" t="s">
        <v>15</v>
      </c>
      <c r="E5" s="2" t="s">
        <v>16</v>
      </c>
      <c r="F5" s="1" t="s">
        <v>3</v>
      </c>
      <c r="G5" s="3" t="s">
        <v>25</v>
      </c>
      <c r="H5" s="27">
        <v>1569</v>
      </c>
    </row>
    <row r="6" spans="2:8" ht="18.75" x14ac:dyDescent="0.3">
      <c r="B6" s="26">
        <v>3</v>
      </c>
      <c r="C6" s="1" t="s">
        <v>14</v>
      </c>
      <c r="D6" s="2" t="s">
        <v>17</v>
      </c>
      <c r="E6" s="2" t="s">
        <v>18</v>
      </c>
      <c r="F6" s="1" t="s">
        <v>3</v>
      </c>
      <c r="G6" s="3" t="s">
        <v>25</v>
      </c>
      <c r="H6" s="27">
        <v>1570</v>
      </c>
    </row>
    <row r="7" spans="2:8" ht="18.75" x14ac:dyDescent="0.3">
      <c r="B7" s="26">
        <v>4</v>
      </c>
      <c r="C7" s="1" t="s">
        <v>19</v>
      </c>
      <c r="D7" s="2" t="s">
        <v>20</v>
      </c>
      <c r="E7" s="2" t="s">
        <v>21</v>
      </c>
      <c r="F7" s="1" t="s">
        <v>2</v>
      </c>
      <c r="G7" s="3" t="s">
        <v>25</v>
      </c>
      <c r="H7" s="27">
        <v>1571</v>
      </c>
    </row>
    <row r="8" spans="2:8" ht="18.75" x14ac:dyDescent="0.3">
      <c r="B8" s="26">
        <v>5</v>
      </c>
      <c r="C8" s="1" t="s">
        <v>22</v>
      </c>
      <c r="D8" s="2" t="s">
        <v>20</v>
      </c>
      <c r="E8" s="2" t="s">
        <v>6</v>
      </c>
      <c r="F8" s="1" t="s">
        <v>2</v>
      </c>
      <c r="G8" s="3" t="s">
        <v>25</v>
      </c>
      <c r="H8" s="27">
        <v>1572</v>
      </c>
    </row>
    <row r="9" spans="2:8" ht="18.75" x14ac:dyDescent="0.3">
      <c r="B9" s="26">
        <v>6</v>
      </c>
      <c r="C9" s="1" t="s">
        <v>23</v>
      </c>
      <c r="D9" s="2" t="s">
        <v>24</v>
      </c>
      <c r="E9" s="2" t="s">
        <v>0</v>
      </c>
      <c r="F9" s="1" t="s">
        <v>31</v>
      </c>
      <c r="G9" s="3" t="s">
        <v>25</v>
      </c>
      <c r="H9" s="27">
        <v>1573</v>
      </c>
    </row>
    <row r="10" spans="2:8" ht="18.75" x14ac:dyDescent="0.3">
      <c r="B10" s="26">
        <v>7</v>
      </c>
      <c r="C10" s="33" t="s">
        <v>4</v>
      </c>
      <c r="D10" s="34" t="s">
        <v>5</v>
      </c>
      <c r="E10" s="34" t="s">
        <v>6</v>
      </c>
      <c r="F10" s="33" t="s">
        <v>1</v>
      </c>
      <c r="G10" s="3" t="s">
        <v>25</v>
      </c>
      <c r="H10" s="27">
        <v>1574</v>
      </c>
    </row>
    <row r="11" spans="2:8" ht="18.75" x14ac:dyDescent="0.3">
      <c r="B11" s="26">
        <v>8</v>
      </c>
      <c r="C11" s="33" t="s">
        <v>7</v>
      </c>
      <c r="D11" s="34" t="s">
        <v>8</v>
      </c>
      <c r="E11" s="34" t="s">
        <v>6</v>
      </c>
      <c r="F11" s="33" t="s">
        <v>2</v>
      </c>
      <c r="G11" s="3" t="s">
        <v>25</v>
      </c>
      <c r="H11" s="27">
        <v>1575</v>
      </c>
    </row>
    <row r="12" spans="2:8" ht="18.75" x14ac:dyDescent="0.3">
      <c r="B12" s="26">
        <v>9</v>
      </c>
      <c r="C12" s="33" t="s">
        <v>9</v>
      </c>
      <c r="D12" s="34" t="s">
        <v>10</v>
      </c>
      <c r="E12" s="34" t="s">
        <v>11</v>
      </c>
      <c r="F12" s="33" t="s">
        <v>3</v>
      </c>
      <c r="G12" s="3" t="s">
        <v>25</v>
      </c>
      <c r="H12" s="27">
        <v>1576</v>
      </c>
    </row>
    <row r="13" spans="2:8" ht="18.75" x14ac:dyDescent="0.3">
      <c r="B13" s="26">
        <v>10</v>
      </c>
      <c r="C13" s="33" t="s">
        <v>12</v>
      </c>
      <c r="D13" s="34" t="s">
        <v>13</v>
      </c>
      <c r="E13" s="34" t="s">
        <v>11</v>
      </c>
      <c r="F13" s="33" t="s">
        <v>30</v>
      </c>
      <c r="G13" s="3" t="s">
        <v>25</v>
      </c>
      <c r="H13" s="27">
        <v>1577</v>
      </c>
    </row>
    <row r="14" spans="2:8" ht="18.75" x14ac:dyDescent="0.3">
      <c r="B14" s="26">
        <v>11</v>
      </c>
      <c r="C14" s="33" t="s">
        <v>14</v>
      </c>
      <c r="D14" s="34" t="s">
        <v>15</v>
      </c>
      <c r="E14" s="34" t="s">
        <v>16</v>
      </c>
      <c r="F14" s="33" t="s">
        <v>3</v>
      </c>
      <c r="G14" s="3" t="s">
        <v>25</v>
      </c>
      <c r="H14" s="27">
        <v>1578</v>
      </c>
    </row>
    <row r="15" spans="2:8" ht="18.75" x14ac:dyDescent="0.3">
      <c r="B15" s="26">
        <v>12</v>
      </c>
      <c r="C15" s="33" t="s">
        <v>14</v>
      </c>
      <c r="D15" s="34" t="s">
        <v>17</v>
      </c>
      <c r="E15" s="34" t="s">
        <v>18</v>
      </c>
      <c r="F15" s="33" t="s">
        <v>3</v>
      </c>
      <c r="G15" s="3" t="s">
        <v>25</v>
      </c>
      <c r="H15" s="27">
        <v>1579</v>
      </c>
    </row>
    <row r="16" spans="2:8" ht="18.75" x14ac:dyDescent="0.3">
      <c r="B16" s="26">
        <v>13</v>
      </c>
      <c r="C16" s="33" t="s">
        <v>19</v>
      </c>
      <c r="D16" s="34" t="s">
        <v>20</v>
      </c>
      <c r="E16" s="34" t="s">
        <v>21</v>
      </c>
      <c r="F16" s="33" t="s">
        <v>2</v>
      </c>
      <c r="G16" s="3" t="s">
        <v>25</v>
      </c>
      <c r="H16" s="27">
        <v>1580</v>
      </c>
    </row>
    <row r="17" spans="2:8" ht="18.75" x14ac:dyDescent="0.3">
      <c r="B17" s="26">
        <v>14</v>
      </c>
      <c r="C17" s="33" t="s">
        <v>22</v>
      </c>
      <c r="D17" s="34" t="s">
        <v>20</v>
      </c>
      <c r="E17" s="34" t="s">
        <v>6</v>
      </c>
      <c r="F17" s="33" t="s">
        <v>2</v>
      </c>
      <c r="G17" s="3" t="s">
        <v>25</v>
      </c>
      <c r="H17" s="27">
        <v>1581</v>
      </c>
    </row>
    <row r="18" spans="2:8" ht="18.75" x14ac:dyDescent="0.3">
      <c r="B18" s="26">
        <v>15</v>
      </c>
      <c r="C18" s="35" t="s">
        <v>23</v>
      </c>
      <c r="D18" s="36" t="s">
        <v>24</v>
      </c>
      <c r="E18" s="36" t="s">
        <v>0</v>
      </c>
      <c r="F18" s="35" t="s">
        <v>31</v>
      </c>
      <c r="G18" s="3" t="s">
        <v>25</v>
      </c>
      <c r="H18" s="27">
        <v>1582</v>
      </c>
    </row>
    <row r="19" spans="2:8" ht="18.75" x14ac:dyDescent="0.3">
      <c r="B19" s="26">
        <v>16</v>
      </c>
      <c r="C19" s="33" t="s">
        <v>4</v>
      </c>
      <c r="D19" s="34" t="s">
        <v>5</v>
      </c>
      <c r="E19" s="34" t="s">
        <v>6</v>
      </c>
      <c r="F19" s="33" t="s">
        <v>1</v>
      </c>
      <c r="G19" s="3" t="s">
        <v>25</v>
      </c>
      <c r="H19" s="27">
        <v>1583</v>
      </c>
    </row>
    <row r="20" spans="2:8" ht="18.75" x14ac:dyDescent="0.3">
      <c r="B20" s="26">
        <v>17</v>
      </c>
      <c r="C20" s="1" t="s">
        <v>14</v>
      </c>
      <c r="D20" s="2" t="s">
        <v>15</v>
      </c>
      <c r="E20" s="2" t="s">
        <v>16</v>
      </c>
      <c r="F20" s="1" t="s">
        <v>3</v>
      </c>
      <c r="G20" s="3" t="s">
        <v>25</v>
      </c>
      <c r="H20" s="27">
        <v>1584</v>
      </c>
    </row>
    <row r="21" spans="2:8" ht="18.75" x14ac:dyDescent="0.3">
      <c r="B21" s="26">
        <v>18</v>
      </c>
      <c r="C21" s="1" t="s">
        <v>14</v>
      </c>
      <c r="D21" s="2" t="s">
        <v>17</v>
      </c>
      <c r="E21" s="2" t="s">
        <v>18</v>
      </c>
      <c r="F21" s="1" t="s">
        <v>3</v>
      </c>
      <c r="G21" s="3" t="s">
        <v>25</v>
      </c>
      <c r="H21" s="27">
        <v>1585</v>
      </c>
    </row>
    <row r="22" spans="2:8" ht="18.75" x14ac:dyDescent="0.3">
      <c r="B22" s="26">
        <v>19</v>
      </c>
      <c r="C22" s="1" t="s">
        <v>19</v>
      </c>
      <c r="D22" s="2" t="s">
        <v>20</v>
      </c>
      <c r="E22" s="2" t="s">
        <v>21</v>
      </c>
      <c r="F22" s="1" t="s">
        <v>2</v>
      </c>
      <c r="G22" s="3" t="s">
        <v>25</v>
      </c>
      <c r="H22" s="27">
        <v>1586</v>
      </c>
    </row>
    <row r="23" spans="2:8" ht="18.75" x14ac:dyDescent="0.3">
      <c r="B23" s="26">
        <v>20</v>
      </c>
      <c r="C23" s="1" t="s">
        <v>22</v>
      </c>
      <c r="D23" s="2" t="s">
        <v>20</v>
      </c>
      <c r="E23" s="2" t="s">
        <v>6</v>
      </c>
      <c r="F23" s="1" t="s">
        <v>2</v>
      </c>
      <c r="G23" s="3" t="s">
        <v>25</v>
      </c>
      <c r="H23" s="27">
        <v>1587</v>
      </c>
    </row>
    <row r="24" spans="2:8" ht="18.75" x14ac:dyDescent="0.3">
      <c r="B24" s="26">
        <v>21</v>
      </c>
      <c r="C24" s="1" t="s">
        <v>23</v>
      </c>
      <c r="D24" s="2" t="s">
        <v>24</v>
      </c>
      <c r="E24" s="2" t="s">
        <v>0</v>
      </c>
      <c r="F24" s="1" t="s">
        <v>31</v>
      </c>
      <c r="G24" s="3" t="s">
        <v>25</v>
      </c>
      <c r="H24" s="27">
        <v>1588</v>
      </c>
    </row>
    <row r="25" spans="2:8" ht="18.75" x14ac:dyDescent="0.3">
      <c r="B25" s="26">
        <v>22</v>
      </c>
      <c r="C25" s="33" t="s">
        <v>4</v>
      </c>
      <c r="D25" s="34" t="s">
        <v>5</v>
      </c>
      <c r="E25" s="34" t="s">
        <v>6</v>
      </c>
      <c r="F25" s="33" t="s">
        <v>1</v>
      </c>
      <c r="G25" s="3" t="s">
        <v>25</v>
      </c>
      <c r="H25" s="27">
        <v>1589</v>
      </c>
    </row>
    <row r="26" spans="2:8" ht="18.75" x14ac:dyDescent="0.3">
      <c r="B26" s="26">
        <v>23</v>
      </c>
      <c r="C26" s="33" t="s">
        <v>7</v>
      </c>
      <c r="D26" s="34" t="s">
        <v>8</v>
      </c>
      <c r="E26" s="34" t="s">
        <v>6</v>
      </c>
      <c r="F26" s="33" t="s">
        <v>2</v>
      </c>
      <c r="G26" s="3" t="s">
        <v>25</v>
      </c>
      <c r="H26" s="27">
        <v>1590</v>
      </c>
    </row>
    <row r="27" spans="2:8" ht="18.75" x14ac:dyDescent="0.3">
      <c r="B27" s="26">
        <v>24</v>
      </c>
      <c r="C27" s="33" t="s">
        <v>9</v>
      </c>
      <c r="D27" s="34" t="s">
        <v>10</v>
      </c>
      <c r="E27" s="34" t="s">
        <v>11</v>
      </c>
      <c r="F27" s="33" t="s">
        <v>3</v>
      </c>
      <c r="G27" s="3" t="s">
        <v>25</v>
      </c>
      <c r="H27" s="27">
        <v>1591</v>
      </c>
    </row>
    <row r="28" spans="2:8" ht="18.75" x14ac:dyDescent="0.3">
      <c r="B28" s="26">
        <v>25</v>
      </c>
      <c r="C28" s="33" t="s">
        <v>12</v>
      </c>
      <c r="D28" s="34" t="s">
        <v>13</v>
      </c>
      <c r="E28" s="34" t="s">
        <v>11</v>
      </c>
      <c r="F28" s="33" t="s">
        <v>30</v>
      </c>
      <c r="G28" s="3" t="s">
        <v>25</v>
      </c>
      <c r="H28" s="27">
        <v>1592</v>
      </c>
    </row>
    <row r="29" spans="2:8" ht="18.75" x14ac:dyDescent="0.3">
      <c r="B29" s="26">
        <v>26</v>
      </c>
      <c r="C29" s="33" t="s">
        <v>14</v>
      </c>
      <c r="D29" s="34" t="s">
        <v>15</v>
      </c>
      <c r="E29" s="34" t="s">
        <v>16</v>
      </c>
      <c r="F29" s="33" t="s">
        <v>3</v>
      </c>
      <c r="G29" s="3" t="s">
        <v>25</v>
      </c>
      <c r="H29" s="27">
        <v>1593</v>
      </c>
    </row>
    <row r="30" spans="2:8" ht="18.75" x14ac:dyDescent="0.3">
      <c r="B30" s="26">
        <v>27</v>
      </c>
      <c r="C30" s="33" t="s">
        <v>14</v>
      </c>
      <c r="D30" s="34" t="s">
        <v>17</v>
      </c>
      <c r="E30" s="34" t="s">
        <v>18</v>
      </c>
      <c r="F30" s="33" t="s">
        <v>3</v>
      </c>
      <c r="G30" s="3" t="s">
        <v>25</v>
      </c>
      <c r="H30" s="27">
        <v>1594</v>
      </c>
    </row>
    <row r="31" spans="2:8" ht="18.75" x14ac:dyDescent="0.3">
      <c r="B31" s="26">
        <v>28</v>
      </c>
      <c r="C31" s="33" t="s">
        <v>19</v>
      </c>
      <c r="D31" s="34" t="s">
        <v>20</v>
      </c>
      <c r="E31" s="34" t="s">
        <v>21</v>
      </c>
      <c r="F31" s="33" t="s">
        <v>2</v>
      </c>
      <c r="G31" s="3" t="s">
        <v>25</v>
      </c>
      <c r="H31" s="27">
        <v>1595</v>
      </c>
    </row>
    <row r="32" spans="2:8" ht="18.75" x14ac:dyDescent="0.3">
      <c r="B32" s="26">
        <v>29</v>
      </c>
      <c r="C32" s="33" t="s">
        <v>22</v>
      </c>
      <c r="D32" s="34" t="s">
        <v>20</v>
      </c>
      <c r="E32" s="34" t="s">
        <v>6</v>
      </c>
      <c r="F32" s="33" t="s">
        <v>2</v>
      </c>
      <c r="G32" s="3" t="s">
        <v>25</v>
      </c>
      <c r="H32" s="27">
        <v>1596</v>
      </c>
    </row>
    <row r="33" spans="2:8" ht="18.75" x14ac:dyDescent="0.3">
      <c r="B33" s="26">
        <v>30</v>
      </c>
      <c r="C33" s="35" t="s">
        <v>23</v>
      </c>
      <c r="D33" s="36" t="s">
        <v>24</v>
      </c>
      <c r="E33" s="36" t="s">
        <v>0</v>
      </c>
      <c r="F33" s="35" t="s">
        <v>31</v>
      </c>
      <c r="G33" s="3" t="s">
        <v>25</v>
      </c>
      <c r="H33" s="27">
        <v>1597</v>
      </c>
    </row>
    <row r="34" spans="2:8" ht="18.75" x14ac:dyDescent="0.3">
      <c r="B34" s="26">
        <v>31</v>
      </c>
      <c r="C34" s="33" t="s">
        <v>12</v>
      </c>
      <c r="D34" s="34" t="s">
        <v>13</v>
      </c>
      <c r="E34" s="34" t="s">
        <v>11</v>
      </c>
      <c r="F34" s="33" t="s">
        <v>30</v>
      </c>
      <c r="G34" s="3" t="s">
        <v>25</v>
      </c>
      <c r="H34" s="27">
        <v>1598</v>
      </c>
    </row>
    <row r="35" spans="2:8" ht="18.75" x14ac:dyDescent="0.3">
      <c r="B35" s="26">
        <v>32</v>
      </c>
      <c r="C35" s="33" t="s">
        <v>14</v>
      </c>
      <c r="D35" s="34" t="s">
        <v>15</v>
      </c>
      <c r="E35" s="34" t="s">
        <v>16</v>
      </c>
      <c r="F35" s="33" t="s">
        <v>3</v>
      </c>
      <c r="G35" s="3" t="s">
        <v>25</v>
      </c>
      <c r="H35" s="27">
        <v>1599</v>
      </c>
    </row>
    <row r="36" spans="2:8" ht="18.75" x14ac:dyDescent="0.3">
      <c r="B36" s="26">
        <v>33</v>
      </c>
      <c r="C36" s="33" t="s">
        <v>14</v>
      </c>
      <c r="D36" s="34" t="s">
        <v>17</v>
      </c>
      <c r="E36" s="34" t="s">
        <v>18</v>
      </c>
      <c r="F36" s="33" t="s">
        <v>3</v>
      </c>
      <c r="G36" s="3" t="s">
        <v>25</v>
      </c>
      <c r="H36" s="27">
        <v>1600</v>
      </c>
    </row>
    <row r="37" spans="2:8" ht="18.75" x14ac:dyDescent="0.3">
      <c r="B37" s="26">
        <v>34</v>
      </c>
      <c r="C37" s="33" t="s">
        <v>19</v>
      </c>
      <c r="D37" s="34" t="s">
        <v>20</v>
      </c>
      <c r="E37" s="34" t="s">
        <v>21</v>
      </c>
      <c r="F37" s="33" t="s">
        <v>2</v>
      </c>
      <c r="G37" s="3" t="s">
        <v>25</v>
      </c>
      <c r="H37" s="27">
        <v>1601</v>
      </c>
    </row>
    <row r="38" spans="2:8" ht="18.75" x14ac:dyDescent="0.3">
      <c r="B38" s="26">
        <v>35</v>
      </c>
      <c r="C38" s="33" t="s">
        <v>22</v>
      </c>
      <c r="D38" s="34" t="s">
        <v>20</v>
      </c>
      <c r="E38" s="34" t="s">
        <v>6</v>
      </c>
      <c r="F38" s="33" t="s">
        <v>2</v>
      </c>
      <c r="G38" s="3" t="s">
        <v>25</v>
      </c>
      <c r="H38" s="27">
        <v>1602</v>
      </c>
    </row>
    <row r="39" spans="2:8" ht="18.75" x14ac:dyDescent="0.3">
      <c r="B39" s="26">
        <v>36</v>
      </c>
      <c r="C39" s="35" t="s">
        <v>23</v>
      </c>
      <c r="D39" s="36" t="s">
        <v>24</v>
      </c>
      <c r="E39" s="36" t="s">
        <v>0</v>
      </c>
      <c r="F39" s="35" t="s">
        <v>31</v>
      </c>
      <c r="G39" s="3" t="s">
        <v>25</v>
      </c>
      <c r="H39" s="27">
        <v>1603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B1:BF294"/>
  <sheetViews>
    <sheetView tabSelected="1" view="pageBreakPreview" topLeftCell="A223" zoomScale="60" zoomScaleNormal="100" workbookViewId="0">
      <selection activeCell="BH13" sqref="BH13"/>
    </sheetView>
  </sheetViews>
  <sheetFormatPr defaultRowHeight="15.75" x14ac:dyDescent="0.25"/>
  <cols>
    <col min="1" max="1" width="0.875" customWidth="1"/>
    <col min="2" max="28" width="1.625" customWidth="1"/>
    <col min="29" max="29" width="2.375" customWidth="1"/>
    <col min="30" max="56" width="1.625" customWidth="1"/>
    <col min="57" max="57" width="1.375" customWidth="1"/>
  </cols>
  <sheetData>
    <row r="1" spans="2:58" ht="9" customHeight="1" x14ac:dyDescent="0.25"/>
    <row r="2" spans="2:58" ht="9.75" customHeight="1" thickBot="1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6"/>
    </row>
    <row r="3" spans="2:58" x14ac:dyDescent="0.25">
      <c r="B3" s="7"/>
      <c r="C3" s="13"/>
      <c r="D3" s="32">
        <f>MATCH(--Пропуск!U5,Таблица1[№ пропуска],0)</f>
        <v>1</v>
      </c>
      <c r="E3" s="14"/>
      <c r="F3" s="14"/>
      <c r="G3" s="14"/>
      <c r="H3" s="14"/>
      <c r="I3" s="14"/>
      <c r="J3" s="14"/>
      <c r="K3" s="14"/>
      <c r="L3" s="15"/>
      <c r="M3" s="8"/>
      <c r="N3" s="41" t="s">
        <v>26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9"/>
      <c r="AD3" s="7"/>
      <c r="AE3" s="13"/>
      <c r="AF3" s="31">
        <f>D3+1</f>
        <v>2</v>
      </c>
      <c r="AG3" s="14"/>
      <c r="AH3" s="14"/>
      <c r="AI3" s="14"/>
      <c r="AJ3" s="14"/>
      <c r="AK3" s="14"/>
      <c r="AL3" s="14"/>
      <c r="AM3" s="14"/>
      <c r="AN3" s="15"/>
      <c r="AO3" s="8"/>
      <c r="AP3" s="41" t="s">
        <v>26</v>
      </c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9"/>
    </row>
    <row r="4" spans="2:58" ht="4.5" customHeight="1" x14ac:dyDescent="0.25">
      <c r="B4" s="7"/>
      <c r="C4" s="16"/>
      <c r="D4" s="8"/>
      <c r="E4" s="8"/>
      <c r="F4" s="8"/>
      <c r="G4" s="8"/>
      <c r="H4" s="8"/>
      <c r="I4" s="8"/>
      <c r="J4" s="8"/>
      <c r="K4" s="8"/>
      <c r="L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9"/>
      <c r="AD4" s="7"/>
      <c r="AE4" s="16"/>
      <c r="AF4" s="8"/>
      <c r="AG4" s="8"/>
      <c r="AH4" s="8"/>
      <c r="AI4" s="8"/>
      <c r="AJ4" s="8"/>
      <c r="AK4" s="8"/>
      <c r="AL4" s="8"/>
      <c r="AM4" s="8"/>
      <c r="AN4" s="1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9"/>
    </row>
    <row r="5" spans="2:58" ht="18.600000000000001" customHeight="1" thickBot="1" x14ac:dyDescent="0.3">
      <c r="B5" s="7"/>
      <c r="C5" s="18"/>
      <c r="D5" s="19"/>
      <c r="E5" s="19"/>
      <c r="F5" s="19"/>
      <c r="G5" s="19"/>
      <c r="H5" s="19"/>
      <c r="I5" s="19"/>
      <c r="J5" s="19"/>
      <c r="K5" s="19"/>
      <c r="L5" s="20"/>
      <c r="M5" s="8"/>
      <c r="N5" s="42" t="s">
        <v>27</v>
      </c>
      <c r="O5" s="42"/>
      <c r="P5" s="42"/>
      <c r="Q5" s="42"/>
      <c r="R5" s="42"/>
      <c r="S5" s="42"/>
      <c r="T5" s="42"/>
      <c r="U5" s="43">
        <f>INDEX(Таблица1[№ пропуска],(COUNT(Пропуск!$U$1:$U4)+1)*2-(COLUMN()&lt;30))</f>
        <v>1568</v>
      </c>
      <c r="V5" s="43"/>
      <c r="W5" s="43"/>
      <c r="X5" s="43"/>
      <c r="Y5" s="43"/>
      <c r="Z5" s="43"/>
      <c r="AA5" s="43"/>
      <c r="AB5" s="9"/>
      <c r="AD5" s="7"/>
      <c r="AE5" s="18"/>
      <c r="AF5" s="19"/>
      <c r="AG5" s="19"/>
      <c r="AH5" s="19"/>
      <c r="AI5" s="19"/>
      <c r="AJ5" s="19"/>
      <c r="AK5" s="19"/>
      <c r="AL5" s="19"/>
      <c r="AM5" s="19"/>
      <c r="AN5" s="20"/>
      <c r="AO5" s="8"/>
      <c r="AP5" s="42" t="s">
        <v>27</v>
      </c>
      <c r="AQ5" s="42"/>
      <c r="AR5" s="42"/>
      <c r="AS5" s="42"/>
      <c r="AT5" s="42"/>
      <c r="AU5" s="42"/>
      <c r="AV5" s="42"/>
      <c r="AW5" s="43">
        <f>INDEX(Таблица1[№ пропуска],(COUNT(Пропуск!AW$1:AW4)+1)*2-(COLUMN()&lt;30))</f>
        <v>1569</v>
      </c>
      <c r="AX5" s="43"/>
      <c r="AY5" s="43"/>
      <c r="AZ5" s="43"/>
      <c r="BA5" s="43"/>
      <c r="BB5" s="43"/>
      <c r="BC5" s="43"/>
      <c r="BD5" s="9"/>
    </row>
    <row r="6" spans="2:58" ht="9.7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D6" s="7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9"/>
    </row>
    <row r="7" spans="2:58" x14ac:dyDescent="0.25">
      <c r="B7" s="7"/>
      <c r="C7" s="37" t="str">
        <f>INDEX(Таблица1[Фамилия],(COUNT(Пропуск!$U$1:$U4)+1)*2-(COLUMN()&lt;30))</f>
        <v>Акименко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9"/>
      <c r="AD7" s="7"/>
      <c r="AE7" s="37" t="str">
        <f>IFERROR(INDEX(Таблица1[Фамилия],$D$3+1),"")</f>
        <v>Баймуратов</v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9"/>
      <c r="BF7" s="25"/>
    </row>
    <row r="8" spans="2:58" x14ac:dyDescent="0.25">
      <c r="B8" s="7"/>
      <c r="C8" s="37" t="str">
        <f>INDEX(Таблица1[Имя],(COUNT(Пропуск!$U$1:$U4)+1)*2-(COLUMN()&lt;30))</f>
        <v>Андрей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9"/>
      <c r="AD8" s="7"/>
      <c r="AE8" s="37" t="str">
        <f>IFERROR(INDEX(Таблица1[Имя],$D$3+1),"")</f>
        <v>Игорь</v>
      </c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9"/>
    </row>
    <row r="9" spans="2:58" x14ac:dyDescent="0.25">
      <c r="B9" s="7"/>
      <c r="C9" s="37" t="str">
        <f>INDEX(Таблица1[Отчество],(COUNT(Пропуск!$U$1:$U4)+1)*2-(COLUMN()&lt;30))</f>
        <v>Владимирович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9"/>
      <c r="AD9" s="7"/>
      <c r="AE9" s="37" t="str">
        <f>IFERROR(INDEX(Таблица1[Отчество],$D$3+1),"")</f>
        <v>Радикович</v>
      </c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9"/>
    </row>
    <row r="10" spans="2:58" ht="6.75" customHeight="1" x14ac:dyDescent="0.2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23"/>
      <c r="X10" s="21"/>
      <c r="Y10" s="8"/>
      <c r="Z10" s="8"/>
      <c r="AA10" s="8"/>
      <c r="AB10" s="9"/>
      <c r="AD10" s="7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23"/>
      <c r="AZ10" s="21"/>
      <c r="BA10" s="8"/>
      <c r="BB10" s="8"/>
      <c r="BC10" s="8"/>
      <c r="BD10" s="9"/>
    </row>
    <row r="11" spans="2:58" ht="24" customHeight="1" x14ac:dyDescent="0.25">
      <c r="B11" s="7"/>
      <c r="C11" s="38" t="str">
        <f>INDEX(Таблица1[Должность],(COUNT(Пропуск!$U$1:$U4)+1)*2-(COLUMN()&lt;30))</f>
        <v>стропальщик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8"/>
      <c r="U11" s="8"/>
      <c r="V11" s="8"/>
      <c r="W11" s="39" t="s">
        <v>29</v>
      </c>
      <c r="X11" s="40"/>
      <c r="Y11" s="8"/>
      <c r="Z11" s="8"/>
      <c r="AA11" s="8"/>
      <c r="AB11" s="9"/>
      <c r="AD11" s="7"/>
      <c r="AE11" s="38" t="str">
        <f>IFERROR(INDEX(Таблица1[Должность],$D$3+1),"")</f>
        <v>подсобный рабочий</v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8"/>
      <c r="AW11" s="8"/>
      <c r="AX11" s="8"/>
      <c r="AY11" s="39" t="s">
        <v>29</v>
      </c>
      <c r="AZ11" s="40"/>
      <c r="BA11" s="8"/>
      <c r="BB11" s="8"/>
      <c r="BC11" s="8"/>
      <c r="BD11" s="9"/>
    </row>
    <row r="12" spans="2:58" ht="5.25" customHeight="1" x14ac:dyDescent="0.25">
      <c r="B12" s="7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D12" s="7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9"/>
    </row>
    <row r="13" spans="2:58" x14ac:dyDescent="0.25">
      <c r="B13" s="7"/>
      <c r="C13" s="38" t="str">
        <f>INDEX(Таблица1[Организация],(COUNT(Пропуск!$U$1:$U4)+1)*2-(COLUMN()&lt;30))</f>
        <v>ООО "Мегастрой"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8"/>
      <c r="U13" s="8"/>
      <c r="V13" s="8"/>
      <c r="W13" s="8"/>
      <c r="X13" s="8"/>
      <c r="Y13" s="8"/>
      <c r="Z13" s="8"/>
      <c r="AA13" s="8"/>
      <c r="AB13" s="9"/>
      <c r="AD13" s="7"/>
      <c r="AE13" s="38" t="str">
        <f>IFERROR(INDEX(Таблица1[Организация],$D$3+1),"")</f>
        <v>ООО "Мегастрой"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8"/>
      <c r="AW13" s="8"/>
      <c r="AX13" s="8"/>
      <c r="AY13" s="8"/>
      <c r="AZ13" s="8"/>
      <c r="BA13" s="8"/>
      <c r="BB13" s="8"/>
      <c r="BC13" s="8"/>
      <c r="BD13" s="9"/>
    </row>
    <row r="14" spans="2:58" ht="6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D14" s="1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2"/>
    </row>
    <row r="15" spans="2:58" ht="8.25" customHeight="1" x14ac:dyDescent="0.25"/>
    <row r="16" spans="2:58" ht="8.4499999999999993" customHeight="1" thickBot="1" x14ac:dyDescent="0.3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D16" s="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6"/>
    </row>
    <row r="17" spans="2:56" x14ac:dyDescent="0.25">
      <c r="B17" s="7"/>
      <c r="C17" s="13"/>
      <c r="D17" s="32">
        <f>MATCH(--Пропуск!U19,Таблица1[№ пропуска],0)</f>
        <v>3</v>
      </c>
      <c r="E17" s="14"/>
      <c r="F17" s="14"/>
      <c r="G17" s="14"/>
      <c r="H17" s="14"/>
      <c r="I17" s="14"/>
      <c r="J17" s="14"/>
      <c r="K17" s="14"/>
      <c r="L17" s="15"/>
      <c r="M17" s="8"/>
      <c r="N17" s="41" t="s">
        <v>26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9"/>
      <c r="AD17" s="7"/>
      <c r="AE17" s="13"/>
      <c r="AF17" s="31">
        <f>D17+1</f>
        <v>4</v>
      </c>
      <c r="AG17" s="14"/>
      <c r="AH17" s="14"/>
      <c r="AI17" s="14"/>
      <c r="AJ17" s="14"/>
      <c r="AK17" s="14"/>
      <c r="AL17" s="14"/>
      <c r="AM17" s="14"/>
      <c r="AN17" s="15"/>
      <c r="AO17" s="8"/>
      <c r="AP17" s="41" t="s">
        <v>26</v>
      </c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9"/>
    </row>
    <row r="18" spans="2:56" ht="4.1500000000000004" customHeight="1" x14ac:dyDescent="0.25">
      <c r="B18" s="7"/>
      <c r="C18" s="16"/>
      <c r="D18" s="8"/>
      <c r="E18" s="8"/>
      <c r="F18" s="8"/>
      <c r="G18" s="8"/>
      <c r="H18" s="8"/>
      <c r="I18" s="8"/>
      <c r="J18" s="8"/>
      <c r="K18" s="8"/>
      <c r="L18" s="17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9"/>
      <c r="AD18" s="7"/>
      <c r="AE18" s="16"/>
      <c r="AF18" s="8"/>
      <c r="AG18" s="8"/>
      <c r="AH18" s="8"/>
      <c r="AI18" s="8"/>
      <c r="AJ18" s="8"/>
      <c r="AK18" s="8"/>
      <c r="AL18" s="8"/>
      <c r="AM18" s="8"/>
      <c r="AN18" s="17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9"/>
    </row>
    <row r="19" spans="2:56" ht="18" customHeight="1" thickBot="1" x14ac:dyDescent="0.3">
      <c r="B19" s="7"/>
      <c r="C19" s="18"/>
      <c r="D19" s="19"/>
      <c r="E19" s="19"/>
      <c r="F19" s="19"/>
      <c r="G19" s="19"/>
      <c r="H19" s="19"/>
      <c r="I19" s="19"/>
      <c r="J19" s="19"/>
      <c r="K19" s="19"/>
      <c r="L19" s="20"/>
      <c r="M19" s="8"/>
      <c r="N19" s="42" t="s">
        <v>27</v>
      </c>
      <c r="O19" s="42"/>
      <c r="P19" s="42"/>
      <c r="Q19" s="42"/>
      <c r="R19" s="42"/>
      <c r="S19" s="42"/>
      <c r="T19" s="42"/>
      <c r="U19" s="43">
        <f>INDEX(Таблица1[№ пропуска],(COUNT(Пропуск!$U$1:$U18)+1)*2-(COLUMN()&lt;30))</f>
        <v>1570</v>
      </c>
      <c r="V19" s="43"/>
      <c r="W19" s="43"/>
      <c r="X19" s="43"/>
      <c r="Y19" s="43"/>
      <c r="Z19" s="43"/>
      <c r="AA19" s="43"/>
      <c r="AB19" s="9"/>
      <c r="AD19" s="7"/>
      <c r="AE19" s="18"/>
      <c r="AF19" s="19"/>
      <c r="AG19" s="19"/>
      <c r="AH19" s="19"/>
      <c r="AI19" s="19"/>
      <c r="AJ19" s="19"/>
      <c r="AK19" s="19"/>
      <c r="AL19" s="19"/>
      <c r="AM19" s="19"/>
      <c r="AN19" s="20"/>
      <c r="AO19" s="8"/>
      <c r="AP19" s="42" t="s">
        <v>27</v>
      </c>
      <c r="AQ19" s="42"/>
      <c r="AR19" s="42"/>
      <c r="AS19" s="42"/>
      <c r="AT19" s="42"/>
      <c r="AU19" s="42"/>
      <c r="AV19" s="42"/>
      <c r="AW19" s="43">
        <f>INDEX(Таблица1[№ пропуска],(COUNT(Пропуск!AW$1:AW18)+1)*2-(COLUMN()&lt;30))</f>
        <v>1571</v>
      </c>
      <c r="AX19" s="43"/>
      <c r="AY19" s="43"/>
      <c r="AZ19" s="43"/>
      <c r="BA19" s="43"/>
      <c r="BB19" s="43"/>
      <c r="BC19" s="43"/>
      <c r="BD19" s="9"/>
    </row>
    <row r="20" spans="2:56" ht="9" customHeight="1" x14ac:dyDescent="0.25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9"/>
      <c r="AD20" s="7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9"/>
    </row>
    <row r="21" spans="2:56" x14ac:dyDescent="0.25">
      <c r="B21" s="7"/>
      <c r="C21" s="37" t="str">
        <f>INDEX(Таблица1[Фамилия],(COUNT(Пропуск!$U$1:$U18)+1)*2-(COLUMN()&lt;30))</f>
        <v>Баймуратов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9"/>
      <c r="AD21" s="7"/>
      <c r="AE21" s="37" t="str">
        <f>IFERROR(INDEX(Таблица1[Фамилия],$D$3+1),"")</f>
        <v>Баймуратов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9"/>
    </row>
    <row r="22" spans="2:56" x14ac:dyDescent="0.25">
      <c r="B22" s="7"/>
      <c r="C22" s="37" t="str">
        <f>INDEX(Таблица1[Имя],(COUNT(Пропуск!$U$1:$U18)+1)*2-(COLUMN()&lt;30))</f>
        <v>Роман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9"/>
      <c r="AD22" s="7"/>
      <c r="AE22" s="37" t="str">
        <f>IFERROR(INDEX(Таблица1[Имя],$D$3+1),"")</f>
        <v>Игорь</v>
      </c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9"/>
    </row>
    <row r="23" spans="2:56" x14ac:dyDescent="0.25">
      <c r="B23" s="7"/>
      <c r="C23" s="37" t="str">
        <f>INDEX(Таблица1[Отчество],(COUNT(Пропуск!$U$1:$U18)+1)*2-(COLUMN()&lt;30))</f>
        <v>Григорьевич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9"/>
      <c r="AD23" s="7"/>
      <c r="AE23" s="37" t="str">
        <f>IFERROR(INDEX(Таблица1[Отчество],$D$3+1),"")</f>
        <v>Радикович</v>
      </c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9"/>
    </row>
    <row r="24" spans="2:56" ht="7.15" customHeight="1" x14ac:dyDescent="0.25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1"/>
      <c r="Y24" s="8"/>
      <c r="Z24" s="8"/>
      <c r="AA24" s="8"/>
      <c r="AB24" s="9"/>
      <c r="AD24" s="7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23"/>
      <c r="AZ24" s="21"/>
      <c r="BA24" s="8"/>
      <c r="BB24" s="8"/>
      <c r="BC24" s="8"/>
      <c r="BD24" s="9"/>
    </row>
    <row r="25" spans="2:56" ht="24.6" customHeight="1" x14ac:dyDescent="0.25">
      <c r="B25" s="7"/>
      <c r="C25" s="38" t="str">
        <f>INDEX(Таблица1[Должность],(COUNT(Пропуск!$U$1:$U18)+1)*2-(COLUMN()&lt;30))</f>
        <v>подсобный рабочий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8"/>
      <c r="U25" s="8"/>
      <c r="V25" s="8"/>
      <c r="W25" s="39" t="s">
        <v>29</v>
      </c>
      <c r="X25" s="40"/>
      <c r="Y25" s="8"/>
      <c r="Z25" s="8"/>
      <c r="AA25" s="8"/>
      <c r="AB25" s="9"/>
      <c r="AD25" s="7"/>
      <c r="AE25" s="38" t="str">
        <f>IFERROR(INDEX(Таблица1[Должность],$D$3+1),"")</f>
        <v>подсобный рабочий</v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8"/>
      <c r="AW25" s="8"/>
      <c r="AX25" s="8"/>
      <c r="AY25" s="39" t="s">
        <v>29</v>
      </c>
      <c r="AZ25" s="40"/>
      <c r="BA25" s="8"/>
      <c r="BB25" s="8"/>
      <c r="BC25" s="8"/>
      <c r="BD25" s="9"/>
    </row>
    <row r="26" spans="2:56" ht="6.6" customHeight="1" x14ac:dyDescent="0.25">
      <c r="B26" s="7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  <c r="AD26" s="7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9"/>
    </row>
    <row r="27" spans="2:56" ht="20.45" customHeight="1" x14ac:dyDescent="0.25">
      <c r="B27" s="7"/>
      <c r="C27" s="38" t="str">
        <f>INDEX(Таблица1[Организация],(COUNT(Пропуск!$U$1:$U18)+1)*2-(COLUMN()&lt;30))</f>
        <v>ООО "Мегастрой"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8"/>
      <c r="U27" s="8"/>
      <c r="V27" s="8"/>
      <c r="W27" s="8"/>
      <c r="X27" s="8"/>
      <c r="Y27" s="8"/>
      <c r="Z27" s="8"/>
      <c r="AA27" s="8"/>
      <c r="AB27" s="9"/>
      <c r="AD27" s="7"/>
      <c r="AE27" s="38" t="str">
        <f>IFERROR(INDEX(Таблица1[Организация],$D$3+1),"")</f>
        <v>ООО "Мегастрой"</v>
      </c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8"/>
      <c r="AW27" s="8"/>
      <c r="AX27" s="8"/>
      <c r="AY27" s="8"/>
      <c r="AZ27" s="8"/>
      <c r="BA27" s="8"/>
      <c r="BB27" s="8"/>
      <c r="BC27" s="8"/>
      <c r="BD27" s="9"/>
    </row>
    <row r="28" spans="2:56" ht="7.9" customHeight="1" x14ac:dyDescent="0.2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D28" s="1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2"/>
    </row>
    <row r="29" spans="2:56" ht="9" customHeight="1" x14ac:dyDescent="0.25"/>
    <row r="30" spans="2:56" ht="9.6" customHeight="1" thickBot="1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D30" s="4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6"/>
    </row>
    <row r="31" spans="2:56" x14ac:dyDescent="0.25">
      <c r="B31" s="7"/>
      <c r="C31" s="13"/>
      <c r="D31" s="32">
        <f>MATCH(--Пропуск!U33,Таблица1[№ пропуска],0)</f>
        <v>5</v>
      </c>
      <c r="E31" s="14"/>
      <c r="F31" s="14"/>
      <c r="G31" s="14"/>
      <c r="H31" s="14"/>
      <c r="I31" s="14"/>
      <c r="J31" s="14"/>
      <c r="K31" s="14"/>
      <c r="L31" s="15"/>
      <c r="M31" s="8"/>
      <c r="N31" s="41" t="s">
        <v>26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9"/>
      <c r="AD31" s="7"/>
      <c r="AE31" s="13"/>
      <c r="AF31" s="31">
        <f>D31+1</f>
        <v>6</v>
      </c>
      <c r="AG31" s="14"/>
      <c r="AH31" s="14"/>
      <c r="AI31" s="14"/>
      <c r="AJ31" s="14"/>
      <c r="AK31" s="14"/>
      <c r="AL31" s="14"/>
      <c r="AM31" s="14"/>
      <c r="AN31" s="15"/>
      <c r="AO31" s="8"/>
      <c r="AP31" s="41" t="s">
        <v>26</v>
      </c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9"/>
    </row>
    <row r="32" spans="2:56" ht="6" customHeight="1" x14ac:dyDescent="0.25">
      <c r="B32" s="7"/>
      <c r="C32" s="16"/>
      <c r="D32" s="8"/>
      <c r="E32" s="8"/>
      <c r="F32" s="8"/>
      <c r="G32" s="8"/>
      <c r="H32" s="8"/>
      <c r="I32" s="8"/>
      <c r="J32" s="8"/>
      <c r="K32" s="8"/>
      <c r="L32" s="17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  <c r="AD32" s="7"/>
      <c r="AE32" s="16"/>
      <c r="AF32" s="8"/>
      <c r="AG32" s="8"/>
      <c r="AH32" s="8"/>
      <c r="AI32" s="8"/>
      <c r="AJ32" s="8"/>
      <c r="AK32" s="8"/>
      <c r="AL32" s="8"/>
      <c r="AM32" s="8"/>
      <c r="AN32" s="17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9"/>
    </row>
    <row r="33" spans="2:56" ht="18" customHeight="1" thickBot="1" x14ac:dyDescent="0.3">
      <c r="B33" s="7"/>
      <c r="C33" s="18"/>
      <c r="D33" s="19"/>
      <c r="E33" s="19"/>
      <c r="F33" s="19"/>
      <c r="G33" s="19"/>
      <c r="H33" s="19"/>
      <c r="I33" s="19"/>
      <c r="J33" s="19"/>
      <c r="K33" s="19"/>
      <c r="L33" s="20"/>
      <c r="M33" s="8"/>
      <c r="N33" s="42" t="s">
        <v>27</v>
      </c>
      <c r="O33" s="42"/>
      <c r="P33" s="42"/>
      <c r="Q33" s="42"/>
      <c r="R33" s="42"/>
      <c r="S33" s="42"/>
      <c r="T33" s="42"/>
      <c r="U33" s="43">
        <f>INDEX(Таблица1[№ пропуска],(COUNT(Пропуск!$U$1:$U32)+1)*2-(COLUMN()&lt;30))</f>
        <v>1572</v>
      </c>
      <c r="V33" s="43"/>
      <c r="W33" s="43"/>
      <c r="X33" s="43"/>
      <c r="Y33" s="43"/>
      <c r="Z33" s="43"/>
      <c r="AA33" s="43"/>
      <c r="AB33" s="9"/>
      <c r="AD33" s="7"/>
      <c r="AE33" s="18"/>
      <c r="AF33" s="19"/>
      <c r="AG33" s="19"/>
      <c r="AH33" s="19"/>
      <c r="AI33" s="19"/>
      <c r="AJ33" s="19"/>
      <c r="AK33" s="19"/>
      <c r="AL33" s="19"/>
      <c r="AM33" s="19"/>
      <c r="AN33" s="20"/>
      <c r="AO33" s="8"/>
      <c r="AP33" s="42" t="s">
        <v>27</v>
      </c>
      <c r="AQ33" s="42"/>
      <c r="AR33" s="42"/>
      <c r="AS33" s="42"/>
      <c r="AT33" s="42"/>
      <c r="AU33" s="42"/>
      <c r="AV33" s="42"/>
      <c r="AW33" s="43">
        <f>INDEX(Таблица1[№ пропуска],(COUNT(Пропуск!AW$1:AW32)+1)*2-(COLUMN()&lt;30))</f>
        <v>1573</v>
      </c>
      <c r="AX33" s="43"/>
      <c r="AY33" s="43"/>
      <c r="AZ33" s="43"/>
      <c r="BA33" s="43"/>
      <c r="BB33" s="43"/>
      <c r="BC33" s="43"/>
      <c r="BD33" s="9"/>
    </row>
    <row r="34" spans="2:56" ht="8.4499999999999993" customHeight="1" x14ac:dyDescent="0.25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D34" s="7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9"/>
    </row>
    <row r="35" spans="2:56" x14ac:dyDescent="0.25">
      <c r="B35" s="7"/>
      <c r="C35" s="37" t="str">
        <f>INDEX(Таблица1[Фамилия],(COUNT(Пропуск!$U$1:$U32)+1)*2-(COLUMN()&lt;30))</f>
        <v>Баранов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9"/>
      <c r="AD35" s="7"/>
      <c r="AE35" s="37" t="str">
        <f>IFERROR(INDEX(Таблица1[Фамилия],$D$3+1),"")</f>
        <v>Баймуратов</v>
      </c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9"/>
    </row>
    <row r="36" spans="2:56" x14ac:dyDescent="0.25">
      <c r="B36" s="7"/>
      <c r="C36" s="37" t="str">
        <f>INDEX(Таблица1[Имя],(COUNT(Пропуск!$U$1:$U32)+1)*2-(COLUMN()&lt;30))</f>
        <v>Александр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9"/>
      <c r="AD36" s="7"/>
      <c r="AE36" s="37" t="str">
        <f>IFERROR(INDEX(Таблица1[Имя],$D$3+1),"")</f>
        <v>Игорь</v>
      </c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9"/>
    </row>
    <row r="37" spans="2:56" x14ac:dyDescent="0.25">
      <c r="B37" s="7"/>
      <c r="C37" s="37" t="str">
        <f>INDEX(Таблица1[Отчество],(COUNT(Пропуск!$U$1:$U32)+1)*2-(COLUMN()&lt;30))</f>
        <v>Владимирович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9"/>
      <c r="AD37" s="7"/>
      <c r="AE37" s="37" t="str">
        <f>IFERROR(INDEX(Таблица1[Отчество],$D$3+1),"")</f>
        <v>Радикович</v>
      </c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9"/>
    </row>
    <row r="38" spans="2:56" ht="6" customHeight="1" x14ac:dyDescent="0.2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3"/>
      <c r="X38" s="21"/>
      <c r="Y38" s="8"/>
      <c r="Z38" s="8"/>
      <c r="AA38" s="8"/>
      <c r="AB38" s="9"/>
      <c r="AD38" s="7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23"/>
      <c r="AZ38" s="21"/>
      <c r="BA38" s="8"/>
      <c r="BB38" s="8"/>
      <c r="BC38" s="8"/>
      <c r="BD38" s="9"/>
    </row>
    <row r="39" spans="2:56" x14ac:dyDescent="0.25">
      <c r="B39" s="7"/>
      <c r="C39" s="38" t="str">
        <f>INDEX(Таблица1[Должность],(COUNT(Пропуск!$U$1:$U32)+1)*2-(COLUMN()&lt;30))</f>
        <v>монтажник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8"/>
      <c r="U39" s="8"/>
      <c r="V39" s="8"/>
      <c r="W39" s="39" t="s">
        <v>29</v>
      </c>
      <c r="X39" s="40"/>
      <c r="Y39" s="8"/>
      <c r="Z39" s="8"/>
      <c r="AA39" s="8"/>
      <c r="AB39" s="9"/>
      <c r="AD39" s="7"/>
      <c r="AE39" s="38" t="str">
        <f>IFERROR(INDEX(Таблица1[Должность],$D$3+1),"")</f>
        <v>подсобный рабочий</v>
      </c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8"/>
      <c r="AW39" s="8"/>
      <c r="AX39" s="8"/>
      <c r="AY39" s="39" t="s">
        <v>29</v>
      </c>
      <c r="AZ39" s="40"/>
      <c r="BA39" s="8"/>
      <c r="BB39" s="8"/>
      <c r="BC39" s="8"/>
      <c r="BD39" s="9"/>
    </row>
    <row r="40" spans="2:56" ht="6" customHeight="1" x14ac:dyDescent="0.25">
      <c r="B40" s="7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D40" s="7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9"/>
    </row>
    <row r="41" spans="2:56" x14ac:dyDescent="0.25">
      <c r="B41" s="7"/>
      <c r="C41" s="38" t="str">
        <f>INDEX(Таблица1[Организация],(COUNT(Пропуск!$U$1:$U32)+1)*2-(COLUMN()&lt;30))</f>
        <v>ООО "Мегастрой"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8"/>
      <c r="U41" s="8"/>
      <c r="V41" s="8"/>
      <c r="W41" s="8"/>
      <c r="X41" s="8"/>
      <c r="Y41" s="8"/>
      <c r="Z41" s="8"/>
      <c r="AA41" s="8"/>
      <c r="AB41" s="9"/>
      <c r="AD41" s="7"/>
      <c r="AE41" s="38" t="str">
        <f>IFERROR(INDEX(Таблица1[Организация],$D$3+1),"")</f>
        <v>ООО "Мегастрой"</v>
      </c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8"/>
      <c r="AW41" s="8"/>
      <c r="AX41" s="8"/>
      <c r="AY41" s="8"/>
      <c r="AZ41" s="8"/>
      <c r="BA41" s="8"/>
      <c r="BB41" s="8"/>
      <c r="BC41" s="8"/>
      <c r="BD41" s="9"/>
    </row>
    <row r="42" spans="2:56" ht="7.15" customHeight="1" x14ac:dyDescent="0.2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/>
      <c r="AD42" s="10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2"/>
    </row>
    <row r="43" spans="2:56" ht="9.6" customHeight="1" x14ac:dyDescent="0.25"/>
    <row r="44" spans="2:56" ht="8.4499999999999993" customHeight="1" thickBot="1" x14ac:dyDescent="0.3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D44" s="4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6"/>
    </row>
    <row r="45" spans="2:56" x14ac:dyDescent="0.25">
      <c r="B45" s="7"/>
      <c r="C45" s="13"/>
      <c r="D45" s="32">
        <f>MATCH(--Пропуск!U47,Таблица1[№ пропуска],0)</f>
        <v>7</v>
      </c>
      <c r="E45" s="14"/>
      <c r="F45" s="14"/>
      <c r="G45" s="14"/>
      <c r="H45" s="14"/>
      <c r="I45" s="14"/>
      <c r="J45" s="14"/>
      <c r="K45" s="14"/>
      <c r="L45" s="15"/>
      <c r="M45" s="8"/>
      <c r="N45" s="41" t="s">
        <v>26</v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9"/>
      <c r="AD45" s="7"/>
      <c r="AE45" s="13"/>
      <c r="AF45" s="31">
        <f>D45+1</f>
        <v>8</v>
      </c>
      <c r="AG45" s="14"/>
      <c r="AH45" s="14"/>
      <c r="AI45" s="14"/>
      <c r="AJ45" s="14"/>
      <c r="AK45" s="14"/>
      <c r="AL45" s="14"/>
      <c r="AM45" s="14"/>
      <c r="AN45" s="15"/>
      <c r="AO45" s="8"/>
      <c r="AP45" s="41" t="s">
        <v>26</v>
      </c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9"/>
    </row>
    <row r="46" spans="2:56" ht="4.9000000000000004" customHeight="1" x14ac:dyDescent="0.25">
      <c r="B46" s="7"/>
      <c r="C46" s="16"/>
      <c r="D46" s="8"/>
      <c r="E46" s="8"/>
      <c r="F46" s="8"/>
      <c r="G46" s="8"/>
      <c r="H46" s="8"/>
      <c r="I46" s="8"/>
      <c r="J46" s="8"/>
      <c r="K46" s="8"/>
      <c r="L46" s="17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  <c r="AD46" s="7"/>
      <c r="AE46" s="16"/>
      <c r="AF46" s="8"/>
      <c r="AG46" s="8"/>
      <c r="AH46" s="8"/>
      <c r="AI46" s="8"/>
      <c r="AJ46" s="8"/>
      <c r="AK46" s="8"/>
      <c r="AL46" s="8"/>
      <c r="AM46" s="8"/>
      <c r="AN46" s="17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9"/>
    </row>
    <row r="47" spans="2:56" ht="18" customHeight="1" thickBot="1" x14ac:dyDescent="0.3">
      <c r="B47" s="7"/>
      <c r="C47" s="18"/>
      <c r="D47" s="19"/>
      <c r="E47" s="19"/>
      <c r="F47" s="19"/>
      <c r="G47" s="19"/>
      <c r="H47" s="19"/>
      <c r="I47" s="19"/>
      <c r="J47" s="19"/>
      <c r="K47" s="19"/>
      <c r="L47" s="20"/>
      <c r="M47" s="8"/>
      <c r="N47" s="42" t="s">
        <v>27</v>
      </c>
      <c r="O47" s="42"/>
      <c r="P47" s="42"/>
      <c r="Q47" s="42"/>
      <c r="R47" s="42"/>
      <c r="S47" s="42"/>
      <c r="T47" s="42"/>
      <c r="U47" s="43">
        <f>INDEX(Таблица1[№ пропуска],(COUNT(Пропуск!$U$1:$U46)+1)*2-(COLUMN()&lt;30))</f>
        <v>1574</v>
      </c>
      <c r="V47" s="43"/>
      <c r="W47" s="43"/>
      <c r="X47" s="43"/>
      <c r="Y47" s="43"/>
      <c r="Z47" s="43"/>
      <c r="AA47" s="43"/>
      <c r="AB47" s="9"/>
      <c r="AD47" s="7"/>
      <c r="AE47" s="18"/>
      <c r="AF47" s="19"/>
      <c r="AG47" s="19"/>
      <c r="AH47" s="19"/>
      <c r="AI47" s="19"/>
      <c r="AJ47" s="19"/>
      <c r="AK47" s="19"/>
      <c r="AL47" s="19"/>
      <c r="AM47" s="19"/>
      <c r="AN47" s="20"/>
      <c r="AO47" s="8"/>
      <c r="AP47" s="42" t="s">
        <v>27</v>
      </c>
      <c r="AQ47" s="42"/>
      <c r="AR47" s="42"/>
      <c r="AS47" s="42"/>
      <c r="AT47" s="42"/>
      <c r="AU47" s="42"/>
      <c r="AV47" s="42"/>
      <c r="AW47" s="43">
        <f>INDEX(Таблица1[№ пропуска],(COUNT(Пропуск!AW$1:AW46)+1)*2-(COLUMN()&lt;30))</f>
        <v>1575</v>
      </c>
      <c r="AX47" s="43"/>
      <c r="AY47" s="43"/>
      <c r="AZ47" s="43"/>
      <c r="BA47" s="43"/>
      <c r="BB47" s="43"/>
      <c r="BC47" s="43"/>
      <c r="BD47" s="9"/>
    </row>
    <row r="48" spans="2:56" ht="8.4499999999999993" customHeight="1" x14ac:dyDescent="0.25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  <c r="AD48" s="7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9"/>
    </row>
    <row r="49" spans="2:56" x14ac:dyDescent="0.25">
      <c r="B49" s="7"/>
      <c r="C49" s="37" t="str">
        <f>INDEX(Таблица1[Фамилия],(COUNT(Пропуск!$U$1:$U46)+1)*2-(COLUMN()&lt;30))</f>
        <v>Акименко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9"/>
      <c r="AD49" s="7"/>
      <c r="AE49" s="37" t="str">
        <f>IFERROR(INDEX(Таблица1[Фамилия],$D$3+1),"")</f>
        <v>Баймуратов</v>
      </c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9"/>
    </row>
    <row r="50" spans="2:56" x14ac:dyDescent="0.25">
      <c r="B50" s="7"/>
      <c r="C50" s="37" t="str">
        <f>INDEX(Таблица1[Имя],(COUNT(Пропуск!$U$1:$U46)+1)*2-(COLUMN()&lt;30))</f>
        <v>Андрей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9"/>
      <c r="AD50" s="7"/>
      <c r="AE50" s="37" t="str">
        <f>IFERROR(INDEX(Таблица1[Имя],$D$3+1),"")</f>
        <v>Игорь</v>
      </c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9"/>
    </row>
    <row r="51" spans="2:56" x14ac:dyDescent="0.25">
      <c r="B51" s="7"/>
      <c r="C51" s="37" t="str">
        <f>INDEX(Таблица1[Отчество],(COUNT(Пропуск!$U$1:$U46)+1)*2-(COLUMN()&lt;30))</f>
        <v>Владимирович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9"/>
      <c r="AD51" s="7"/>
      <c r="AE51" s="37" t="str">
        <f>IFERROR(INDEX(Таблица1[Отчество],$D$3+1),"")</f>
        <v>Радикович</v>
      </c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9"/>
    </row>
    <row r="52" spans="2:56" ht="6" customHeight="1" x14ac:dyDescent="0.25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3"/>
      <c r="X52" s="21"/>
      <c r="Y52" s="8"/>
      <c r="Z52" s="8"/>
      <c r="AA52" s="8"/>
      <c r="AB52" s="9"/>
      <c r="AD52" s="7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23"/>
      <c r="AZ52" s="21"/>
      <c r="BA52" s="8"/>
      <c r="BB52" s="8"/>
      <c r="BC52" s="8"/>
      <c r="BD52" s="9"/>
    </row>
    <row r="53" spans="2:56" x14ac:dyDescent="0.25">
      <c r="B53" s="7"/>
      <c r="C53" s="38" t="str">
        <f>INDEX(Таблица1[Должность],(COUNT(Пропуск!$U$1:$U46)+1)*2-(COLUMN()&lt;30))</f>
        <v>стропальщик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8"/>
      <c r="U53" s="8"/>
      <c r="V53" s="8"/>
      <c r="W53" s="39" t="s">
        <v>29</v>
      </c>
      <c r="X53" s="40"/>
      <c r="Y53" s="8"/>
      <c r="Z53" s="8"/>
      <c r="AA53" s="8"/>
      <c r="AB53" s="9"/>
      <c r="AD53" s="7"/>
      <c r="AE53" s="38" t="str">
        <f>IFERROR(INDEX(Таблица1[Должность],$D$3+1),"")</f>
        <v>подсобный рабочий</v>
      </c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8"/>
      <c r="AW53" s="8"/>
      <c r="AX53" s="8"/>
      <c r="AY53" s="39" t="s">
        <v>29</v>
      </c>
      <c r="AZ53" s="40"/>
      <c r="BA53" s="8"/>
      <c r="BB53" s="8"/>
      <c r="BC53" s="8"/>
      <c r="BD53" s="9"/>
    </row>
    <row r="54" spans="2:56" ht="5.45" customHeight="1" x14ac:dyDescent="0.25">
      <c r="B54" s="7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  <c r="AD54" s="7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9"/>
    </row>
    <row r="55" spans="2:56" x14ac:dyDescent="0.25">
      <c r="B55" s="7"/>
      <c r="C55" s="38" t="str">
        <f>INDEX(Таблица1[Организация],(COUNT(Пропуск!$U$1:$U46)+1)*2-(COLUMN()&lt;30))</f>
        <v>ООО "Мегастрой"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8"/>
      <c r="U55" s="8"/>
      <c r="V55" s="8"/>
      <c r="W55" s="8"/>
      <c r="X55" s="8"/>
      <c r="Y55" s="8"/>
      <c r="Z55" s="8"/>
      <c r="AA55" s="8"/>
      <c r="AB55" s="9"/>
      <c r="AD55" s="7"/>
      <c r="AE55" s="38" t="str">
        <f>IFERROR(INDEX(Таблица1[Организация],$D$3+1),"")</f>
        <v>ООО "Мегастрой"</v>
      </c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8"/>
      <c r="AW55" s="8"/>
      <c r="AX55" s="8"/>
      <c r="AY55" s="8"/>
      <c r="AZ55" s="8"/>
      <c r="BA55" s="8"/>
      <c r="BB55" s="8"/>
      <c r="BC55" s="8"/>
      <c r="BD55" s="9"/>
    </row>
    <row r="56" spans="2:56" ht="8.4499999999999993" customHeight="1" x14ac:dyDescent="0.25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2"/>
      <c r="AD56" s="10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2"/>
    </row>
    <row r="58" spans="2:56" ht="10.9" customHeight="1" thickBot="1" x14ac:dyDescent="0.3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  <c r="AD58" s="4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6"/>
    </row>
    <row r="59" spans="2:56" x14ac:dyDescent="0.25">
      <c r="B59" s="7"/>
      <c r="C59" s="13"/>
      <c r="D59" s="32">
        <f>MATCH(--Пропуск!U61,Таблица1[№ пропуска],0)</f>
        <v>9</v>
      </c>
      <c r="E59" s="14"/>
      <c r="F59" s="14"/>
      <c r="G59" s="14"/>
      <c r="H59" s="14"/>
      <c r="I59" s="14"/>
      <c r="J59" s="14"/>
      <c r="K59" s="14"/>
      <c r="L59" s="15"/>
      <c r="M59" s="8"/>
      <c r="N59" s="41" t="s">
        <v>26</v>
      </c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9"/>
      <c r="AD59" s="7"/>
      <c r="AE59" s="13"/>
      <c r="AF59" s="31">
        <f>D59+1</f>
        <v>10</v>
      </c>
      <c r="AG59" s="14"/>
      <c r="AH59" s="14"/>
      <c r="AI59" s="14"/>
      <c r="AJ59" s="14"/>
      <c r="AK59" s="14"/>
      <c r="AL59" s="14"/>
      <c r="AM59" s="14"/>
      <c r="AN59" s="15"/>
      <c r="AO59" s="8"/>
      <c r="AP59" s="41" t="s">
        <v>26</v>
      </c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9"/>
    </row>
    <row r="60" spans="2:56" ht="8.4499999999999993" customHeight="1" x14ac:dyDescent="0.25">
      <c r="B60" s="7"/>
      <c r="C60" s="16"/>
      <c r="D60" s="8"/>
      <c r="E60" s="8"/>
      <c r="F60" s="8"/>
      <c r="G60" s="8"/>
      <c r="H60" s="8"/>
      <c r="I60" s="8"/>
      <c r="J60" s="8"/>
      <c r="K60" s="8"/>
      <c r="L60" s="17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9"/>
      <c r="AD60" s="7"/>
      <c r="AE60" s="16"/>
      <c r="AF60" s="8"/>
      <c r="AG60" s="8"/>
      <c r="AH60" s="8"/>
      <c r="AI60" s="8"/>
      <c r="AJ60" s="8"/>
      <c r="AK60" s="8"/>
      <c r="AL60" s="8"/>
      <c r="AM60" s="8"/>
      <c r="AN60" s="17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9"/>
    </row>
    <row r="61" spans="2:56" ht="18" customHeight="1" thickBot="1" x14ac:dyDescent="0.3">
      <c r="B61" s="7"/>
      <c r="C61" s="18"/>
      <c r="D61" s="19"/>
      <c r="E61" s="19"/>
      <c r="F61" s="19"/>
      <c r="G61" s="19"/>
      <c r="H61" s="19"/>
      <c r="I61" s="19"/>
      <c r="J61" s="19"/>
      <c r="K61" s="19"/>
      <c r="L61" s="20"/>
      <c r="M61" s="8"/>
      <c r="N61" s="42" t="s">
        <v>27</v>
      </c>
      <c r="O61" s="42"/>
      <c r="P61" s="42"/>
      <c r="Q61" s="42"/>
      <c r="R61" s="42"/>
      <c r="S61" s="42"/>
      <c r="T61" s="42"/>
      <c r="U61" s="43">
        <f>INDEX(Таблица1[№ пропуска],(COUNT(Пропуск!$U$1:$U60)+1)*2-(COLUMN()&lt;30))</f>
        <v>1576</v>
      </c>
      <c r="V61" s="43"/>
      <c r="W61" s="43"/>
      <c r="X61" s="43"/>
      <c r="Y61" s="43"/>
      <c r="Z61" s="43"/>
      <c r="AA61" s="43"/>
      <c r="AB61" s="9"/>
      <c r="AD61" s="7"/>
      <c r="AE61" s="18"/>
      <c r="AF61" s="19"/>
      <c r="AG61" s="19"/>
      <c r="AH61" s="19"/>
      <c r="AI61" s="19"/>
      <c r="AJ61" s="19"/>
      <c r="AK61" s="19"/>
      <c r="AL61" s="19"/>
      <c r="AM61" s="19"/>
      <c r="AN61" s="20"/>
      <c r="AO61" s="8"/>
      <c r="AP61" s="42" t="s">
        <v>27</v>
      </c>
      <c r="AQ61" s="42"/>
      <c r="AR61" s="42"/>
      <c r="AS61" s="42"/>
      <c r="AT61" s="42"/>
      <c r="AU61" s="42"/>
      <c r="AV61" s="42"/>
      <c r="AW61" s="43">
        <f>INDEX(Таблица1[№ пропуска],(COUNT(Пропуск!AW$1:AW60)+1)*2-(COLUMN()&lt;30))</f>
        <v>1577</v>
      </c>
      <c r="AX61" s="43"/>
      <c r="AY61" s="43"/>
      <c r="AZ61" s="43"/>
      <c r="BA61" s="43"/>
      <c r="BB61" s="43"/>
      <c r="BC61" s="43"/>
      <c r="BD61" s="9"/>
    </row>
    <row r="62" spans="2:56" ht="7.15" customHeight="1" x14ac:dyDescent="0.25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9"/>
      <c r="AD62" s="7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9"/>
    </row>
    <row r="63" spans="2:56" x14ac:dyDescent="0.25">
      <c r="B63" s="7"/>
      <c r="C63" s="37" t="str">
        <f>INDEX(Таблица1[Фамилия],(COUNT(Пропуск!$U$1:$U60)+1)*2-(COLUMN()&lt;30))</f>
        <v>Антонов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9"/>
      <c r="AD63" s="7"/>
      <c r="AE63" s="37" t="str">
        <f>IFERROR(INDEX(Таблица1[Фамилия],$D$3+1),"")</f>
        <v>Баймуратов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9"/>
    </row>
    <row r="64" spans="2:56" x14ac:dyDescent="0.25">
      <c r="B64" s="7"/>
      <c r="C64" s="37" t="str">
        <f>INDEX(Таблица1[Имя],(COUNT(Пропуск!$U$1:$U60)+1)*2-(COLUMN()&lt;30))</f>
        <v>Дмитрий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9"/>
      <c r="AD64" s="7"/>
      <c r="AE64" s="37" t="str">
        <f>IFERROR(INDEX(Таблица1[Имя],$D$3+1),"")</f>
        <v>Игорь</v>
      </c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9"/>
    </row>
    <row r="65" spans="2:56" x14ac:dyDescent="0.25">
      <c r="B65" s="7"/>
      <c r="C65" s="37" t="str">
        <f>INDEX(Таблица1[Отчество],(COUNT(Пропуск!$U$1:$U60)+1)*2-(COLUMN()&lt;30))</f>
        <v>Николаевич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9"/>
      <c r="AD65" s="7"/>
      <c r="AE65" s="37" t="str">
        <f>IFERROR(INDEX(Таблица1[Отчество],$D$3+1),"")</f>
        <v>Радикович</v>
      </c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9"/>
    </row>
    <row r="66" spans="2:56" ht="6.6" customHeight="1" x14ac:dyDescent="0.25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3"/>
      <c r="X66" s="21"/>
      <c r="Y66" s="8"/>
      <c r="Z66" s="8"/>
      <c r="AA66" s="8"/>
      <c r="AB66" s="9"/>
      <c r="AD66" s="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23"/>
      <c r="AZ66" s="21"/>
      <c r="BA66" s="8"/>
      <c r="BB66" s="8"/>
      <c r="BC66" s="8"/>
      <c r="BD66" s="9"/>
    </row>
    <row r="67" spans="2:56" x14ac:dyDescent="0.25">
      <c r="B67" s="7"/>
      <c r="C67" s="38" t="str">
        <f>INDEX(Таблица1[Должность],(COUNT(Пропуск!$U$1:$U60)+1)*2-(COLUMN()&lt;30))</f>
        <v>подсобный рабочий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8"/>
      <c r="U67" s="8"/>
      <c r="V67" s="8"/>
      <c r="W67" s="39" t="s">
        <v>29</v>
      </c>
      <c r="X67" s="40"/>
      <c r="Y67" s="8"/>
      <c r="Z67" s="8"/>
      <c r="AA67" s="8"/>
      <c r="AB67" s="9"/>
      <c r="AD67" s="7"/>
      <c r="AE67" s="38" t="str">
        <f>IFERROR(INDEX(Таблица1[Должность],$D$3+1),"")</f>
        <v>подсобный рабочий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8"/>
      <c r="AW67" s="8"/>
      <c r="AX67" s="8"/>
      <c r="AY67" s="39" t="s">
        <v>29</v>
      </c>
      <c r="AZ67" s="40"/>
      <c r="BA67" s="8"/>
      <c r="BB67" s="8"/>
      <c r="BC67" s="8"/>
      <c r="BD67" s="9"/>
    </row>
    <row r="68" spans="2:56" ht="8.4499999999999993" customHeight="1" x14ac:dyDescent="0.25">
      <c r="B68" s="7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9"/>
      <c r="AD68" s="7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9"/>
    </row>
    <row r="69" spans="2:56" x14ac:dyDescent="0.25">
      <c r="B69" s="7"/>
      <c r="C69" s="38" t="str">
        <f>INDEX(Таблица1[Организация],(COUNT(Пропуск!$U$1:$U60)+1)*2-(COLUMN()&lt;30))</f>
        <v>ООО "Мегастрой"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8"/>
      <c r="U69" s="8"/>
      <c r="V69" s="8"/>
      <c r="W69" s="8"/>
      <c r="X69" s="8"/>
      <c r="Y69" s="8"/>
      <c r="Z69" s="8"/>
      <c r="AA69" s="8"/>
      <c r="AB69" s="9"/>
      <c r="AD69" s="7"/>
      <c r="AE69" s="38" t="str">
        <f>IFERROR(INDEX(Таблица1[Организация],$D$3+1),"")</f>
        <v>ООО "Мегастрой"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8"/>
      <c r="AW69" s="8"/>
      <c r="AX69" s="8"/>
      <c r="AY69" s="8"/>
      <c r="AZ69" s="8"/>
      <c r="BA69" s="8"/>
      <c r="BB69" s="8"/>
      <c r="BC69" s="8"/>
      <c r="BD69" s="9"/>
    </row>
    <row r="70" spans="2:56" ht="8.4499999999999993" customHeight="1" x14ac:dyDescent="0.25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2"/>
      <c r="AD70" s="10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2"/>
    </row>
    <row r="72" spans="2:56" ht="8.4499999999999993" customHeight="1" thickBot="1" x14ac:dyDescent="0.3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/>
      <c r="AD72" s="4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6"/>
    </row>
    <row r="73" spans="2:56" x14ac:dyDescent="0.25">
      <c r="B73" s="7"/>
      <c r="C73" s="13"/>
      <c r="D73" s="32">
        <f>MATCH(--Пропуск!U75,Таблица1[№ пропуска],0)</f>
        <v>11</v>
      </c>
      <c r="E73" s="14"/>
      <c r="F73" s="14"/>
      <c r="G73" s="14"/>
      <c r="H73" s="14"/>
      <c r="I73" s="14"/>
      <c r="J73" s="14"/>
      <c r="K73" s="14"/>
      <c r="L73" s="15"/>
      <c r="M73" s="8"/>
      <c r="N73" s="41" t="s">
        <v>26</v>
      </c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9"/>
      <c r="AD73" s="7"/>
      <c r="AE73" s="13"/>
      <c r="AF73" s="31">
        <f>D73+1</f>
        <v>12</v>
      </c>
      <c r="AG73" s="14"/>
      <c r="AH73" s="14"/>
      <c r="AI73" s="14"/>
      <c r="AJ73" s="14"/>
      <c r="AK73" s="14"/>
      <c r="AL73" s="14"/>
      <c r="AM73" s="14"/>
      <c r="AN73" s="15"/>
      <c r="AO73" s="8"/>
      <c r="AP73" s="41" t="s">
        <v>26</v>
      </c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9"/>
    </row>
    <row r="74" spans="2:56" ht="7.15" customHeight="1" x14ac:dyDescent="0.25">
      <c r="B74" s="7"/>
      <c r="C74" s="16"/>
      <c r="D74" s="8"/>
      <c r="E74" s="8"/>
      <c r="F74" s="8"/>
      <c r="G74" s="8"/>
      <c r="H74" s="8"/>
      <c r="I74" s="8"/>
      <c r="J74" s="8"/>
      <c r="K74" s="8"/>
      <c r="L74" s="1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9"/>
      <c r="AD74" s="7"/>
      <c r="AE74" s="16"/>
      <c r="AF74" s="8"/>
      <c r="AG74" s="8"/>
      <c r="AH74" s="8"/>
      <c r="AI74" s="8"/>
      <c r="AJ74" s="8"/>
      <c r="AK74" s="8"/>
      <c r="AL74" s="8"/>
      <c r="AM74" s="8"/>
      <c r="AN74" s="17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9"/>
    </row>
    <row r="75" spans="2:56" ht="17.45" customHeight="1" thickBot="1" x14ac:dyDescent="0.3">
      <c r="B75" s="7"/>
      <c r="C75" s="18"/>
      <c r="D75" s="19"/>
      <c r="E75" s="19"/>
      <c r="F75" s="19"/>
      <c r="G75" s="19"/>
      <c r="H75" s="19"/>
      <c r="I75" s="19"/>
      <c r="J75" s="19"/>
      <c r="K75" s="19"/>
      <c r="L75" s="20"/>
      <c r="M75" s="8"/>
      <c r="N75" s="42" t="s">
        <v>27</v>
      </c>
      <c r="O75" s="42"/>
      <c r="P75" s="42"/>
      <c r="Q75" s="42"/>
      <c r="R75" s="42"/>
      <c r="S75" s="42"/>
      <c r="T75" s="42"/>
      <c r="U75" s="43">
        <f>INDEX(Таблица1[№ пропуска],(COUNT(Пропуск!$U$1:$U74)+1)*2-(COLUMN()&lt;30))</f>
        <v>1578</v>
      </c>
      <c r="V75" s="43"/>
      <c r="W75" s="43"/>
      <c r="X75" s="43"/>
      <c r="Y75" s="43"/>
      <c r="Z75" s="43"/>
      <c r="AA75" s="43"/>
      <c r="AB75" s="9"/>
      <c r="AD75" s="7"/>
      <c r="AE75" s="18"/>
      <c r="AF75" s="19"/>
      <c r="AG75" s="19"/>
      <c r="AH75" s="19"/>
      <c r="AI75" s="19"/>
      <c r="AJ75" s="19"/>
      <c r="AK75" s="19"/>
      <c r="AL75" s="19"/>
      <c r="AM75" s="19"/>
      <c r="AN75" s="20"/>
      <c r="AO75" s="8"/>
      <c r="AP75" s="42" t="s">
        <v>27</v>
      </c>
      <c r="AQ75" s="42"/>
      <c r="AR75" s="42"/>
      <c r="AS75" s="42"/>
      <c r="AT75" s="42"/>
      <c r="AU75" s="42"/>
      <c r="AV75" s="42"/>
      <c r="AW75" s="43">
        <f>INDEX(Таблица1[№ пропуска],(COUNT(Пропуск!AW$1:AW74)+1)*2-(COLUMN()&lt;30))</f>
        <v>1579</v>
      </c>
      <c r="AX75" s="43"/>
      <c r="AY75" s="43"/>
      <c r="AZ75" s="43"/>
      <c r="BA75" s="43"/>
      <c r="BB75" s="43"/>
      <c r="BC75" s="43"/>
      <c r="BD75" s="9"/>
    </row>
    <row r="76" spans="2:56" ht="8.4499999999999993" customHeight="1" x14ac:dyDescent="0.25"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9"/>
      <c r="AD76" s="7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9"/>
    </row>
    <row r="77" spans="2:56" x14ac:dyDescent="0.25">
      <c r="B77" s="7"/>
      <c r="C77" s="37" t="str">
        <f>INDEX(Таблица1[Фамилия],(COUNT(Пропуск!$U$1:$U74)+1)*2-(COLUMN()&lt;30))</f>
        <v>Баймуратов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9"/>
      <c r="AD77" s="7"/>
      <c r="AE77" s="37" t="str">
        <f>IFERROR(INDEX(Таблица1[Фамилия],$D$3+1),"")</f>
        <v>Баймуратов</v>
      </c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9"/>
    </row>
    <row r="78" spans="2:56" x14ac:dyDescent="0.25">
      <c r="B78" s="7"/>
      <c r="C78" s="37" t="str">
        <f>INDEX(Таблица1[Имя],(COUNT(Пропуск!$U$1:$U74)+1)*2-(COLUMN()&lt;30))</f>
        <v>Игорь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9"/>
      <c r="AD78" s="7"/>
      <c r="AE78" s="37" t="str">
        <f>IFERROR(INDEX(Таблица1[Имя],$D$3+1),"")</f>
        <v>Игорь</v>
      </c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9"/>
    </row>
    <row r="79" spans="2:56" x14ac:dyDescent="0.25">
      <c r="B79" s="7"/>
      <c r="C79" s="37" t="str">
        <f>INDEX(Таблица1[Отчество],(COUNT(Пропуск!$U$1:$U74)+1)*2-(COLUMN()&lt;30))</f>
        <v>Радикович</v>
      </c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9"/>
      <c r="AD79" s="7"/>
      <c r="AE79" s="37" t="str">
        <f>IFERROR(INDEX(Таблица1[Отчество],$D$3+1),"")</f>
        <v>Радикович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9"/>
    </row>
    <row r="80" spans="2:56" ht="6.6" customHeight="1" x14ac:dyDescent="0.25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3"/>
      <c r="X80" s="21"/>
      <c r="Y80" s="8"/>
      <c r="Z80" s="8"/>
      <c r="AA80" s="8"/>
      <c r="AB80" s="9"/>
      <c r="AD80" s="7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23"/>
      <c r="AZ80" s="21"/>
      <c r="BA80" s="8"/>
      <c r="BB80" s="8"/>
      <c r="BC80" s="8"/>
      <c r="BD80" s="9"/>
    </row>
    <row r="81" spans="2:56" x14ac:dyDescent="0.25">
      <c r="B81" s="7"/>
      <c r="C81" s="38" t="str">
        <f>INDEX(Таблица1[Должность],(COUNT(Пропуск!$U$1:$U74)+1)*2-(COLUMN()&lt;30))</f>
        <v>подсобный рабочий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8"/>
      <c r="U81" s="8"/>
      <c r="V81" s="8"/>
      <c r="W81" s="39" t="s">
        <v>29</v>
      </c>
      <c r="X81" s="40"/>
      <c r="Y81" s="8"/>
      <c r="Z81" s="8"/>
      <c r="AA81" s="8"/>
      <c r="AB81" s="9"/>
      <c r="AD81" s="7"/>
      <c r="AE81" s="38" t="str">
        <f>IFERROR(INDEX(Таблица1[Должность],$D$3+1),"")</f>
        <v>подсобный рабочий</v>
      </c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8"/>
      <c r="AW81" s="8"/>
      <c r="AX81" s="8"/>
      <c r="AY81" s="39" t="s">
        <v>29</v>
      </c>
      <c r="AZ81" s="40"/>
      <c r="BA81" s="8"/>
      <c r="BB81" s="8"/>
      <c r="BC81" s="8"/>
      <c r="BD81" s="9"/>
    </row>
    <row r="82" spans="2:56" ht="9.6" customHeight="1" x14ac:dyDescent="0.25">
      <c r="B82" s="7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9"/>
      <c r="AD82" s="7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9"/>
    </row>
    <row r="83" spans="2:56" x14ac:dyDescent="0.25">
      <c r="B83" s="7"/>
      <c r="C83" s="38" t="str">
        <f>INDEX(Таблица1[Организация],(COUNT(Пропуск!$U$1:$U74)+1)*2-(COLUMN()&lt;30))</f>
        <v>ООО "Мегастрой"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8"/>
      <c r="U83" s="8"/>
      <c r="V83" s="8"/>
      <c r="W83" s="8"/>
      <c r="X83" s="8"/>
      <c r="Y83" s="8"/>
      <c r="Z83" s="8"/>
      <c r="AA83" s="8"/>
      <c r="AB83" s="9"/>
      <c r="AD83" s="7"/>
      <c r="AE83" s="38" t="str">
        <f>IFERROR(INDEX(Таблица1[Организация],$D$3+1),"")</f>
        <v>ООО "Мегастрой"</v>
      </c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8"/>
      <c r="AW83" s="8"/>
      <c r="AX83" s="8"/>
      <c r="AY83" s="8"/>
      <c r="AZ83" s="8"/>
      <c r="BA83" s="8"/>
      <c r="BB83" s="8"/>
      <c r="BC83" s="8"/>
      <c r="BD83" s="9"/>
    </row>
    <row r="84" spans="2:56" ht="8.4499999999999993" customHeight="1" x14ac:dyDescent="0.25"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  <c r="AD84" s="10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2"/>
    </row>
    <row r="86" spans="2:56" ht="16.5" thickBot="1" x14ac:dyDescent="0.3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/>
      <c r="AD86" s="4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6"/>
    </row>
    <row r="87" spans="2:56" x14ac:dyDescent="0.25">
      <c r="B87" s="7"/>
      <c r="C87" s="13"/>
      <c r="D87" s="32">
        <f>MATCH(--Пропуск!U89,Таблица1[№ пропуска],0)</f>
        <v>13</v>
      </c>
      <c r="E87" s="14"/>
      <c r="F87" s="14"/>
      <c r="G87" s="14"/>
      <c r="H87" s="14"/>
      <c r="I87" s="14"/>
      <c r="J87" s="14"/>
      <c r="K87" s="14"/>
      <c r="L87" s="15"/>
      <c r="M87" s="8"/>
      <c r="N87" s="41" t="s">
        <v>26</v>
      </c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9"/>
      <c r="AD87" s="7"/>
      <c r="AE87" s="13"/>
      <c r="AF87" s="31">
        <f>D87+1</f>
        <v>14</v>
      </c>
      <c r="AG87" s="14"/>
      <c r="AH87" s="14"/>
      <c r="AI87" s="14"/>
      <c r="AJ87" s="14"/>
      <c r="AK87" s="14"/>
      <c r="AL87" s="14"/>
      <c r="AM87" s="14"/>
      <c r="AN87" s="15"/>
      <c r="AO87" s="8"/>
      <c r="AP87" s="41" t="s">
        <v>26</v>
      </c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9"/>
    </row>
    <row r="88" spans="2:56" ht="6.6" customHeight="1" x14ac:dyDescent="0.25">
      <c r="B88" s="7"/>
      <c r="C88" s="16"/>
      <c r="D88" s="8"/>
      <c r="E88" s="8"/>
      <c r="F88" s="8"/>
      <c r="G88" s="8"/>
      <c r="H88" s="8"/>
      <c r="I88" s="8"/>
      <c r="J88" s="8"/>
      <c r="K88" s="8"/>
      <c r="L88" s="1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9"/>
      <c r="AD88" s="7"/>
      <c r="AE88" s="16"/>
      <c r="AF88" s="8"/>
      <c r="AG88" s="8"/>
      <c r="AH88" s="8"/>
      <c r="AI88" s="8"/>
      <c r="AJ88" s="8"/>
      <c r="AK88" s="8"/>
      <c r="AL88" s="8"/>
      <c r="AM88" s="8"/>
      <c r="AN88" s="17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9"/>
    </row>
    <row r="89" spans="2:56" ht="18" customHeight="1" thickBot="1" x14ac:dyDescent="0.3">
      <c r="B89" s="7"/>
      <c r="C89" s="18"/>
      <c r="D89" s="19"/>
      <c r="E89" s="19"/>
      <c r="F89" s="19"/>
      <c r="G89" s="19"/>
      <c r="H89" s="19"/>
      <c r="I89" s="19"/>
      <c r="J89" s="19"/>
      <c r="K89" s="19"/>
      <c r="L89" s="20"/>
      <c r="M89" s="8"/>
      <c r="N89" s="42" t="s">
        <v>27</v>
      </c>
      <c r="O89" s="42"/>
      <c r="P89" s="42"/>
      <c r="Q89" s="42"/>
      <c r="R89" s="42"/>
      <c r="S89" s="42"/>
      <c r="T89" s="42"/>
      <c r="U89" s="43">
        <f>INDEX(Таблица1[№ пропуска],(COUNT(Пропуск!$U$1:$U88)+1)*2-(COLUMN()&lt;30))</f>
        <v>1580</v>
      </c>
      <c r="V89" s="43"/>
      <c r="W89" s="43"/>
      <c r="X89" s="43"/>
      <c r="Y89" s="43"/>
      <c r="Z89" s="43"/>
      <c r="AA89" s="43"/>
      <c r="AB89" s="9"/>
      <c r="AD89" s="7"/>
      <c r="AE89" s="18"/>
      <c r="AF89" s="19"/>
      <c r="AG89" s="19"/>
      <c r="AH89" s="19"/>
      <c r="AI89" s="19"/>
      <c r="AJ89" s="19"/>
      <c r="AK89" s="19"/>
      <c r="AL89" s="19"/>
      <c r="AM89" s="19"/>
      <c r="AN89" s="20"/>
      <c r="AO89" s="8"/>
      <c r="AP89" s="42" t="s">
        <v>27</v>
      </c>
      <c r="AQ89" s="42"/>
      <c r="AR89" s="42"/>
      <c r="AS89" s="42"/>
      <c r="AT89" s="42"/>
      <c r="AU89" s="42"/>
      <c r="AV89" s="42"/>
      <c r="AW89" s="43">
        <f>INDEX(Таблица1[№ пропуска],(COUNT(Пропуск!AW$1:AW88)+1)*2-(COLUMN()&lt;30))</f>
        <v>1581</v>
      </c>
      <c r="AX89" s="43"/>
      <c r="AY89" s="43"/>
      <c r="AZ89" s="43"/>
      <c r="BA89" s="43"/>
      <c r="BB89" s="43"/>
      <c r="BC89" s="43"/>
      <c r="BD89" s="9"/>
    </row>
    <row r="90" spans="2:56" ht="7.9" customHeight="1" x14ac:dyDescent="0.25"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9"/>
      <c r="AD90" s="7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9"/>
    </row>
    <row r="91" spans="2:56" x14ac:dyDescent="0.25">
      <c r="B91" s="7"/>
      <c r="C91" s="37" t="str">
        <f>INDEX(Таблица1[Фамилия],(COUNT(Пропуск!$U$1:$U88)+1)*2-(COLUMN()&lt;30))</f>
        <v>Бакшеев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9"/>
      <c r="AD91" s="7"/>
      <c r="AE91" s="37" t="str">
        <f>IFERROR(INDEX(Таблица1[Фамилия],$D$3+1),"")</f>
        <v>Баймуратов</v>
      </c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9"/>
    </row>
    <row r="92" spans="2:56" x14ac:dyDescent="0.25">
      <c r="B92" s="7"/>
      <c r="C92" s="37" t="str">
        <f>INDEX(Таблица1[Имя],(COUNT(Пропуск!$U$1:$U88)+1)*2-(COLUMN()&lt;30))</f>
        <v>Александр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9"/>
      <c r="AD92" s="7"/>
      <c r="AE92" s="37" t="str">
        <f>IFERROR(INDEX(Таблица1[Имя],$D$3+1),"")</f>
        <v>Игорь</v>
      </c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9"/>
    </row>
    <row r="93" spans="2:56" x14ac:dyDescent="0.25">
      <c r="B93" s="7"/>
      <c r="C93" s="37" t="str">
        <f>INDEX(Таблица1[Отчество],(COUNT(Пропуск!$U$1:$U88)+1)*2-(COLUMN()&lt;30))</f>
        <v>Александрович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9"/>
      <c r="AD93" s="7"/>
      <c r="AE93" s="37" t="str">
        <f>IFERROR(INDEX(Таблица1[Отчество],$D$3+1),"")</f>
        <v>Радикович</v>
      </c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9"/>
    </row>
    <row r="94" spans="2:56" ht="6.6" customHeight="1" x14ac:dyDescent="0.25"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3"/>
      <c r="X94" s="21"/>
      <c r="Y94" s="8"/>
      <c r="Z94" s="8"/>
      <c r="AA94" s="8"/>
      <c r="AB94" s="9"/>
      <c r="AD94" s="7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23"/>
      <c r="AZ94" s="21"/>
      <c r="BA94" s="8"/>
      <c r="BB94" s="8"/>
      <c r="BC94" s="8"/>
      <c r="BD94" s="9"/>
    </row>
    <row r="95" spans="2:56" x14ac:dyDescent="0.25">
      <c r="B95" s="7"/>
      <c r="C95" s="38" t="str">
        <f>INDEX(Таблица1[Должность],(COUNT(Пропуск!$U$1:$U88)+1)*2-(COLUMN()&lt;30))</f>
        <v>монтажник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8"/>
      <c r="U95" s="8"/>
      <c r="V95" s="8"/>
      <c r="W95" s="39" t="s">
        <v>29</v>
      </c>
      <c r="X95" s="40"/>
      <c r="Y95" s="8"/>
      <c r="Z95" s="8"/>
      <c r="AA95" s="8"/>
      <c r="AB95" s="9"/>
      <c r="AD95" s="7"/>
      <c r="AE95" s="38" t="str">
        <f>IFERROR(INDEX(Таблица1[Должность],$D$3+1),"")</f>
        <v>подсобный рабочий</v>
      </c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8"/>
      <c r="AW95" s="8"/>
      <c r="AX95" s="8"/>
      <c r="AY95" s="39" t="s">
        <v>29</v>
      </c>
      <c r="AZ95" s="40"/>
      <c r="BA95" s="8"/>
      <c r="BB95" s="8"/>
      <c r="BC95" s="8"/>
      <c r="BD95" s="9"/>
    </row>
    <row r="96" spans="2:56" ht="8.4499999999999993" customHeight="1" x14ac:dyDescent="0.25">
      <c r="B96" s="7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9"/>
      <c r="AD96" s="7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9"/>
    </row>
    <row r="97" spans="2:56" x14ac:dyDescent="0.25">
      <c r="B97" s="7"/>
      <c r="C97" s="38" t="str">
        <f>INDEX(Таблица1[Организация],(COUNT(Пропуск!$U$1:$U88)+1)*2-(COLUMN()&lt;30))</f>
        <v>ООО "Мегастрой"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8"/>
      <c r="U97" s="8"/>
      <c r="V97" s="8"/>
      <c r="W97" s="8"/>
      <c r="X97" s="8"/>
      <c r="Y97" s="8"/>
      <c r="Z97" s="8"/>
      <c r="AA97" s="8"/>
      <c r="AB97" s="9"/>
      <c r="AD97" s="7"/>
      <c r="AE97" s="38" t="str">
        <f>IFERROR(INDEX(Таблица1[Организация],$D$3+1),"")</f>
        <v>ООО "Мегастрой"</v>
      </c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8"/>
      <c r="AW97" s="8"/>
      <c r="AX97" s="8"/>
      <c r="AY97" s="8"/>
      <c r="AZ97" s="8"/>
      <c r="BA97" s="8"/>
      <c r="BB97" s="8"/>
      <c r="BC97" s="8"/>
      <c r="BD97" s="9"/>
    </row>
    <row r="98" spans="2:56" ht="9" customHeight="1" x14ac:dyDescent="0.25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2"/>
      <c r="AD98" s="10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2"/>
    </row>
    <row r="100" spans="2:56" ht="16.5" thickBot="1" x14ac:dyDescent="0.3"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D100" s="4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6"/>
    </row>
    <row r="101" spans="2:56" x14ac:dyDescent="0.25">
      <c r="B101" s="7"/>
      <c r="C101" s="13"/>
      <c r="D101" s="32">
        <f>MATCH(--Пропуск!U103,Таблица1[№ пропуска],0)</f>
        <v>15</v>
      </c>
      <c r="E101" s="14"/>
      <c r="F101" s="14"/>
      <c r="G101" s="14"/>
      <c r="H101" s="14"/>
      <c r="I101" s="14"/>
      <c r="J101" s="14"/>
      <c r="K101" s="14"/>
      <c r="L101" s="15"/>
      <c r="M101" s="8"/>
      <c r="N101" s="41" t="s">
        <v>26</v>
      </c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9"/>
      <c r="AD101" s="7"/>
      <c r="AE101" s="13"/>
      <c r="AF101" s="31">
        <f>D101+1</f>
        <v>16</v>
      </c>
      <c r="AG101" s="14"/>
      <c r="AH101" s="14"/>
      <c r="AI101" s="14"/>
      <c r="AJ101" s="14"/>
      <c r="AK101" s="14"/>
      <c r="AL101" s="14"/>
      <c r="AM101" s="14"/>
      <c r="AN101" s="15"/>
      <c r="AO101" s="8"/>
      <c r="AP101" s="41" t="s">
        <v>26</v>
      </c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9"/>
    </row>
    <row r="102" spans="2:56" x14ac:dyDescent="0.25">
      <c r="B102" s="7"/>
      <c r="C102" s="16"/>
      <c r="D102" s="8"/>
      <c r="E102" s="8"/>
      <c r="F102" s="8"/>
      <c r="G102" s="8"/>
      <c r="H102" s="8"/>
      <c r="I102" s="8"/>
      <c r="J102" s="8"/>
      <c r="K102" s="8"/>
      <c r="L102" s="1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9"/>
      <c r="AD102" s="7"/>
      <c r="AE102" s="16"/>
      <c r="AF102" s="8"/>
      <c r="AG102" s="8"/>
      <c r="AH102" s="8"/>
      <c r="AI102" s="8"/>
      <c r="AJ102" s="8"/>
      <c r="AK102" s="8"/>
      <c r="AL102" s="8"/>
      <c r="AM102" s="8"/>
      <c r="AN102" s="17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9"/>
    </row>
    <row r="103" spans="2:56" ht="16.5" thickBot="1" x14ac:dyDescent="0.3">
      <c r="B103" s="7"/>
      <c r="C103" s="18"/>
      <c r="D103" s="19"/>
      <c r="E103" s="19"/>
      <c r="F103" s="19"/>
      <c r="G103" s="19"/>
      <c r="H103" s="19"/>
      <c r="I103" s="19"/>
      <c r="J103" s="19"/>
      <c r="K103" s="19"/>
      <c r="L103" s="20"/>
      <c r="M103" s="8"/>
      <c r="N103" s="42" t="s">
        <v>27</v>
      </c>
      <c r="O103" s="42"/>
      <c r="P103" s="42"/>
      <c r="Q103" s="42"/>
      <c r="R103" s="42"/>
      <c r="S103" s="42"/>
      <c r="T103" s="42"/>
      <c r="U103" s="43">
        <f>INDEX(Таблица1[№ пропуска],(COUNT(Пропуск!$U$1:$U102)+1)*2-(COLUMN()&lt;30))</f>
        <v>1582</v>
      </c>
      <c r="V103" s="43"/>
      <c r="W103" s="43"/>
      <c r="X103" s="43"/>
      <c r="Y103" s="43"/>
      <c r="Z103" s="43"/>
      <c r="AA103" s="43"/>
      <c r="AB103" s="9"/>
      <c r="AD103" s="7"/>
      <c r="AE103" s="18"/>
      <c r="AF103" s="19"/>
      <c r="AG103" s="19"/>
      <c r="AH103" s="19"/>
      <c r="AI103" s="19"/>
      <c r="AJ103" s="19"/>
      <c r="AK103" s="19"/>
      <c r="AL103" s="19"/>
      <c r="AM103" s="19"/>
      <c r="AN103" s="20"/>
      <c r="AO103" s="8"/>
      <c r="AP103" s="42" t="s">
        <v>27</v>
      </c>
      <c r="AQ103" s="42"/>
      <c r="AR103" s="42"/>
      <c r="AS103" s="42"/>
      <c r="AT103" s="42"/>
      <c r="AU103" s="42"/>
      <c r="AV103" s="42"/>
      <c r="AW103" s="43">
        <f>INDEX(Таблица1[№ пропуска],(COUNT(Пропуск!AW$1:AW102)+1)*2-(COLUMN()&lt;30))</f>
        <v>1583</v>
      </c>
      <c r="AX103" s="43"/>
      <c r="AY103" s="43"/>
      <c r="AZ103" s="43"/>
      <c r="BA103" s="43"/>
      <c r="BB103" s="43"/>
      <c r="BC103" s="43"/>
      <c r="BD103" s="9"/>
    </row>
    <row r="104" spans="2:56" x14ac:dyDescent="0.25"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9"/>
      <c r="AD104" s="7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9"/>
    </row>
    <row r="105" spans="2:56" x14ac:dyDescent="0.25">
      <c r="B105" s="7"/>
      <c r="C105" s="37" t="str">
        <f>INDEX(Таблица1[Фамилия],(COUNT(Пропуск!$U$1:$U102)+1)*2-(COLUMN()&lt;30))</f>
        <v>Безуглый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9"/>
      <c r="AD105" s="7"/>
      <c r="AE105" s="37" t="str">
        <f>IFERROR(INDEX(Таблица1[Фамилия],$D$3+1),"")</f>
        <v>Баймуратов</v>
      </c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9"/>
    </row>
    <row r="106" spans="2:56" x14ac:dyDescent="0.25">
      <c r="B106" s="7"/>
      <c r="C106" s="37" t="str">
        <f>INDEX(Таблица1[Имя],(COUNT(Пропуск!$U$1:$U102)+1)*2-(COLUMN()&lt;30))</f>
        <v>Павел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9"/>
      <c r="AD106" s="7"/>
      <c r="AE106" s="37" t="str">
        <f>IFERROR(INDEX(Таблица1[Имя],$D$3+1),"")</f>
        <v>Игорь</v>
      </c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9"/>
    </row>
    <row r="107" spans="2:56" x14ac:dyDescent="0.25">
      <c r="B107" s="7"/>
      <c r="C107" s="37" t="str">
        <f>INDEX(Таблица1[Отчество],(COUNT(Пропуск!$U$1:$U102)+1)*2-(COLUMN()&lt;30))</f>
        <v>Иванович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9"/>
      <c r="AD107" s="7"/>
      <c r="AE107" s="37" t="str">
        <f>IFERROR(INDEX(Таблица1[Отчество],$D$3+1),"")</f>
        <v>Радикович</v>
      </c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9"/>
    </row>
    <row r="108" spans="2:56" x14ac:dyDescent="0.25"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23"/>
      <c r="X108" s="21"/>
      <c r="Y108" s="8"/>
      <c r="Z108" s="8"/>
      <c r="AA108" s="8"/>
      <c r="AB108" s="9"/>
      <c r="AD108" s="7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23"/>
      <c r="AZ108" s="21"/>
      <c r="BA108" s="8"/>
      <c r="BB108" s="8"/>
      <c r="BC108" s="8"/>
      <c r="BD108" s="9"/>
    </row>
    <row r="109" spans="2:56" x14ac:dyDescent="0.25">
      <c r="B109" s="7"/>
      <c r="C109" s="38" t="str">
        <f>INDEX(Таблица1[Должность],(COUNT(Пропуск!$U$1:$U102)+1)*2-(COLUMN()&lt;30))</f>
        <v>машинист экскаватора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8"/>
      <c r="U109" s="8"/>
      <c r="V109" s="8"/>
      <c r="W109" s="39" t="s">
        <v>29</v>
      </c>
      <c r="X109" s="40"/>
      <c r="Y109" s="8"/>
      <c r="Z109" s="8"/>
      <c r="AA109" s="8"/>
      <c r="AB109" s="9"/>
      <c r="AD109" s="7"/>
      <c r="AE109" s="38" t="str">
        <f>IFERROR(INDEX(Таблица1[Должность],$D$3+1),"")</f>
        <v>подсобный рабочий</v>
      </c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8"/>
      <c r="AW109" s="8"/>
      <c r="AX109" s="8"/>
      <c r="AY109" s="39" t="s">
        <v>29</v>
      </c>
      <c r="AZ109" s="40"/>
      <c r="BA109" s="8"/>
      <c r="BB109" s="8"/>
      <c r="BC109" s="8"/>
      <c r="BD109" s="9"/>
    </row>
    <row r="110" spans="2:56" x14ac:dyDescent="0.25">
      <c r="B110" s="7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9"/>
      <c r="AD110" s="7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9"/>
    </row>
    <row r="111" spans="2:56" x14ac:dyDescent="0.25">
      <c r="B111" s="7"/>
      <c r="C111" s="38" t="str">
        <f>INDEX(Таблица1[Организация],(COUNT(Пропуск!$U$1:$U102)+1)*2-(COLUMN()&lt;30))</f>
        <v>ООО "Мегастрой"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8"/>
      <c r="U111" s="8"/>
      <c r="V111" s="8"/>
      <c r="W111" s="8"/>
      <c r="X111" s="8"/>
      <c r="Y111" s="8"/>
      <c r="Z111" s="8"/>
      <c r="AA111" s="8"/>
      <c r="AB111" s="9"/>
      <c r="AD111" s="7"/>
      <c r="AE111" s="38" t="str">
        <f>IFERROR(INDEX(Таблица1[Организация],$D$3+1),"")</f>
        <v>ООО "Мегастрой"</v>
      </c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8"/>
      <c r="AW111" s="8"/>
      <c r="AX111" s="8"/>
      <c r="AY111" s="8"/>
      <c r="AZ111" s="8"/>
      <c r="BA111" s="8"/>
      <c r="BB111" s="8"/>
      <c r="BC111" s="8"/>
      <c r="BD111" s="9"/>
    </row>
    <row r="112" spans="2:56" x14ac:dyDescent="0.25"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2"/>
      <c r="AD112" s="10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2"/>
    </row>
    <row r="114" spans="2:56" ht="16.5" thickBot="1" x14ac:dyDescent="0.3"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6"/>
      <c r="AD114" s="4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6"/>
    </row>
    <row r="115" spans="2:56" x14ac:dyDescent="0.25">
      <c r="B115" s="7"/>
      <c r="C115" s="13"/>
      <c r="D115" s="32">
        <f>MATCH(--Пропуск!U117,Таблица1[№ пропуска],0)</f>
        <v>17</v>
      </c>
      <c r="E115" s="14"/>
      <c r="F115" s="14"/>
      <c r="G115" s="14"/>
      <c r="H115" s="14"/>
      <c r="I115" s="14"/>
      <c r="J115" s="14"/>
      <c r="K115" s="14"/>
      <c r="L115" s="15"/>
      <c r="M115" s="8"/>
      <c r="N115" s="41" t="s">
        <v>26</v>
      </c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9"/>
      <c r="AD115" s="7"/>
      <c r="AE115" s="13"/>
      <c r="AF115" s="31">
        <f>D115+1</f>
        <v>18</v>
      </c>
      <c r="AG115" s="14"/>
      <c r="AH115" s="14"/>
      <c r="AI115" s="14"/>
      <c r="AJ115" s="14"/>
      <c r="AK115" s="14"/>
      <c r="AL115" s="14"/>
      <c r="AM115" s="14"/>
      <c r="AN115" s="15"/>
      <c r="AO115" s="8"/>
      <c r="AP115" s="41" t="s">
        <v>26</v>
      </c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9"/>
    </row>
    <row r="116" spans="2:56" x14ac:dyDescent="0.25">
      <c r="B116" s="7"/>
      <c r="C116" s="16"/>
      <c r="D116" s="8"/>
      <c r="E116" s="8"/>
      <c r="F116" s="8"/>
      <c r="G116" s="8"/>
      <c r="H116" s="8"/>
      <c r="I116" s="8"/>
      <c r="J116" s="8"/>
      <c r="K116" s="8"/>
      <c r="L116" s="1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9"/>
      <c r="AD116" s="7"/>
      <c r="AE116" s="16"/>
      <c r="AF116" s="8"/>
      <c r="AG116" s="8"/>
      <c r="AH116" s="8"/>
      <c r="AI116" s="8"/>
      <c r="AJ116" s="8"/>
      <c r="AK116" s="8"/>
      <c r="AL116" s="8"/>
      <c r="AM116" s="8"/>
      <c r="AN116" s="17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9"/>
    </row>
    <row r="117" spans="2:56" ht="16.5" thickBot="1" x14ac:dyDescent="0.3">
      <c r="B117" s="7"/>
      <c r="C117" s="18"/>
      <c r="D117" s="19"/>
      <c r="E117" s="19"/>
      <c r="F117" s="19"/>
      <c r="G117" s="19"/>
      <c r="H117" s="19"/>
      <c r="I117" s="19"/>
      <c r="J117" s="19"/>
      <c r="K117" s="19"/>
      <c r="L117" s="20"/>
      <c r="M117" s="8"/>
      <c r="N117" s="42" t="s">
        <v>27</v>
      </c>
      <c r="O117" s="42"/>
      <c r="P117" s="42"/>
      <c r="Q117" s="42"/>
      <c r="R117" s="42"/>
      <c r="S117" s="42"/>
      <c r="T117" s="42"/>
      <c r="U117" s="43">
        <f>INDEX(Таблица1[№ пропуска],(COUNT(Пропуск!$U$1:$U116)+1)*2-(COLUMN()&lt;30))</f>
        <v>1584</v>
      </c>
      <c r="V117" s="43"/>
      <c r="W117" s="43"/>
      <c r="X117" s="43"/>
      <c r="Y117" s="43"/>
      <c r="Z117" s="43"/>
      <c r="AA117" s="43"/>
      <c r="AB117" s="9"/>
      <c r="AD117" s="7"/>
      <c r="AE117" s="18"/>
      <c r="AF117" s="19"/>
      <c r="AG117" s="19"/>
      <c r="AH117" s="19"/>
      <c r="AI117" s="19"/>
      <c r="AJ117" s="19"/>
      <c r="AK117" s="19"/>
      <c r="AL117" s="19"/>
      <c r="AM117" s="19"/>
      <c r="AN117" s="20"/>
      <c r="AO117" s="8"/>
      <c r="AP117" s="42" t="s">
        <v>27</v>
      </c>
      <c r="AQ117" s="42"/>
      <c r="AR117" s="42"/>
      <c r="AS117" s="42"/>
      <c r="AT117" s="42"/>
      <c r="AU117" s="42"/>
      <c r="AV117" s="42"/>
      <c r="AW117" s="43">
        <f>INDEX(Таблица1[№ пропуска],(COUNT(Пропуск!AW$1:AW116)+1)*2-(COLUMN()&lt;30))</f>
        <v>1585</v>
      </c>
      <c r="AX117" s="43"/>
      <c r="AY117" s="43"/>
      <c r="AZ117" s="43"/>
      <c r="BA117" s="43"/>
      <c r="BB117" s="43"/>
      <c r="BC117" s="43"/>
      <c r="BD117" s="9"/>
    </row>
    <row r="118" spans="2:56" x14ac:dyDescent="0.2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9"/>
      <c r="AD118" s="7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9"/>
    </row>
    <row r="119" spans="2:56" x14ac:dyDescent="0.25">
      <c r="B119" s="7"/>
      <c r="C119" s="37" t="str">
        <f>INDEX(Таблица1[Фамилия],(COUNT(Пропуск!$U$1:$U116)+1)*2-(COLUMN()&lt;30))</f>
        <v>Баймуратов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9"/>
      <c r="AD119" s="7"/>
      <c r="AE119" s="37" t="str">
        <f>IFERROR(INDEX(Таблица1[Фамилия],$D$3+1),"")</f>
        <v>Баймуратов</v>
      </c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9"/>
    </row>
    <row r="120" spans="2:56" x14ac:dyDescent="0.25">
      <c r="B120" s="7"/>
      <c r="C120" s="37" t="str">
        <f>INDEX(Таблица1[Имя],(COUNT(Пропуск!$U$1:$U116)+1)*2-(COLUMN()&lt;30))</f>
        <v>Игорь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9"/>
      <c r="AD120" s="7"/>
      <c r="AE120" s="37" t="str">
        <f>IFERROR(INDEX(Таблица1[Имя],$D$3+1),"")</f>
        <v>Игорь</v>
      </c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9"/>
    </row>
    <row r="121" spans="2:56" x14ac:dyDescent="0.25">
      <c r="B121" s="7"/>
      <c r="C121" s="37" t="str">
        <f>INDEX(Таблица1[Отчество],(COUNT(Пропуск!$U$1:$U116)+1)*2-(COLUMN()&lt;30))</f>
        <v>Радикович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9"/>
      <c r="AD121" s="7"/>
      <c r="AE121" s="37" t="str">
        <f>IFERROR(INDEX(Таблица1[Отчество],$D$3+1),"")</f>
        <v>Радикович</v>
      </c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9"/>
    </row>
    <row r="122" spans="2:56" x14ac:dyDescent="0.2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3"/>
      <c r="X122" s="21"/>
      <c r="Y122" s="8"/>
      <c r="Z122" s="8"/>
      <c r="AA122" s="8"/>
      <c r="AB122" s="9"/>
      <c r="AD122" s="7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23"/>
      <c r="AZ122" s="21"/>
      <c r="BA122" s="8"/>
      <c r="BB122" s="8"/>
      <c r="BC122" s="8"/>
      <c r="BD122" s="9"/>
    </row>
    <row r="123" spans="2:56" x14ac:dyDescent="0.25">
      <c r="B123" s="7"/>
      <c r="C123" s="38" t="str">
        <f>INDEX(Таблица1[Должность],(COUNT(Пропуск!$U$1:$U116)+1)*2-(COLUMN()&lt;30))</f>
        <v>подсобный рабочий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8"/>
      <c r="U123" s="8"/>
      <c r="V123" s="8"/>
      <c r="W123" s="39" t="s">
        <v>29</v>
      </c>
      <c r="X123" s="40"/>
      <c r="Y123" s="8"/>
      <c r="Z123" s="8"/>
      <c r="AA123" s="8"/>
      <c r="AB123" s="9"/>
      <c r="AD123" s="7"/>
      <c r="AE123" s="38" t="str">
        <f>IFERROR(INDEX(Таблица1[Должность],$D$3+1),"")</f>
        <v>подсобный рабочий</v>
      </c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8"/>
      <c r="AW123" s="8"/>
      <c r="AX123" s="8"/>
      <c r="AY123" s="39" t="s">
        <v>29</v>
      </c>
      <c r="AZ123" s="40"/>
      <c r="BA123" s="8"/>
      <c r="BB123" s="8"/>
      <c r="BC123" s="8"/>
      <c r="BD123" s="9"/>
    </row>
    <row r="124" spans="2:56" x14ac:dyDescent="0.25">
      <c r="B124" s="7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9"/>
      <c r="AD124" s="7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9"/>
    </row>
    <row r="125" spans="2:56" x14ac:dyDescent="0.25">
      <c r="B125" s="7"/>
      <c r="C125" s="38" t="str">
        <f>INDEX(Таблица1[Организация],(COUNT(Пропуск!$U$1:$U116)+1)*2-(COLUMN()&lt;30))</f>
        <v>ООО "Мегастрой"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8"/>
      <c r="U125" s="8"/>
      <c r="V125" s="8"/>
      <c r="W125" s="8"/>
      <c r="X125" s="8"/>
      <c r="Y125" s="8"/>
      <c r="Z125" s="8"/>
      <c r="AA125" s="8"/>
      <c r="AB125" s="9"/>
      <c r="AD125" s="7"/>
      <c r="AE125" s="38" t="str">
        <f>IFERROR(INDEX(Таблица1[Организация],$D$3+1),"")</f>
        <v>ООО "Мегастрой"</v>
      </c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8"/>
      <c r="AW125" s="8"/>
      <c r="AX125" s="8"/>
      <c r="AY125" s="8"/>
      <c r="AZ125" s="8"/>
      <c r="BA125" s="8"/>
      <c r="BB125" s="8"/>
      <c r="BC125" s="8"/>
      <c r="BD125" s="9"/>
    </row>
    <row r="126" spans="2:56" x14ac:dyDescent="0.25"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2"/>
      <c r="AD126" s="10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2"/>
    </row>
    <row r="128" spans="2:56" ht="16.5" thickBot="1" x14ac:dyDescent="0.3"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6"/>
      <c r="AD128" s="4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6"/>
    </row>
    <row r="129" spans="2:56" x14ac:dyDescent="0.25">
      <c r="B129" s="7"/>
      <c r="C129" s="13"/>
      <c r="D129" s="32">
        <f>MATCH(--Пропуск!U131,Таблица1[№ пропуска],0)</f>
        <v>19</v>
      </c>
      <c r="E129" s="14"/>
      <c r="F129" s="14"/>
      <c r="G129" s="14"/>
      <c r="H129" s="14"/>
      <c r="I129" s="14"/>
      <c r="J129" s="14"/>
      <c r="K129" s="14"/>
      <c r="L129" s="15"/>
      <c r="M129" s="8"/>
      <c r="N129" s="41" t="s">
        <v>26</v>
      </c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9"/>
      <c r="AD129" s="7"/>
      <c r="AE129" s="13"/>
      <c r="AF129" s="31">
        <f>D129+1</f>
        <v>20</v>
      </c>
      <c r="AG129" s="14"/>
      <c r="AH129" s="14"/>
      <c r="AI129" s="14"/>
      <c r="AJ129" s="14"/>
      <c r="AK129" s="14"/>
      <c r="AL129" s="14"/>
      <c r="AM129" s="14"/>
      <c r="AN129" s="15"/>
      <c r="AO129" s="8"/>
      <c r="AP129" s="41" t="s">
        <v>26</v>
      </c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9"/>
    </row>
    <row r="130" spans="2:56" x14ac:dyDescent="0.25">
      <c r="B130" s="7"/>
      <c r="C130" s="16"/>
      <c r="D130" s="8"/>
      <c r="E130" s="8"/>
      <c r="F130" s="8"/>
      <c r="G130" s="8"/>
      <c r="H130" s="8"/>
      <c r="I130" s="8"/>
      <c r="J130" s="8"/>
      <c r="K130" s="8"/>
      <c r="L130" s="1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9"/>
      <c r="AD130" s="7"/>
      <c r="AE130" s="16"/>
      <c r="AF130" s="8"/>
      <c r="AG130" s="8"/>
      <c r="AH130" s="8"/>
      <c r="AI130" s="8"/>
      <c r="AJ130" s="8"/>
      <c r="AK130" s="8"/>
      <c r="AL130" s="8"/>
      <c r="AM130" s="8"/>
      <c r="AN130" s="17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9"/>
    </row>
    <row r="131" spans="2:56" ht="16.5" thickBot="1" x14ac:dyDescent="0.3">
      <c r="B131" s="7"/>
      <c r="C131" s="18"/>
      <c r="D131" s="19"/>
      <c r="E131" s="19"/>
      <c r="F131" s="19"/>
      <c r="G131" s="19"/>
      <c r="H131" s="19"/>
      <c r="I131" s="19"/>
      <c r="J131" s="19"/>
      <c r="K131" s="19"/>
      <c r="L131" s="20"/>
      <c r="M131" s="8"/>
      <c r="N131" s="42" t="s">
        <v>27</v>
      </c>
      <c r="O131" s="42"/>
      <c r="P131" s="42"/>
      <c r="Q131" s="42"/>
      <c r="R131" s="42"/>
      <c r="S131" s="42"/>
      <c r="T131" s="42"/>
      <c r="U131" s="43">
        <f>INDEX(Таблица1[№ пропуска],(COUNT(Пропуск!$U$1:$U130)+1)*2-(COLUMN()&lt;30))</f>
        <v>1586</v>
      </c>
      <c r="V131" s="43"/>
      <c r="W131" s="43"/>
      <c r="X131" s="43"/>
      <c r="Y131" s="43"/>
      <c r="Z131" s="43"/>
      <c r="AA131" s="43"/>
      <c r="AB131" s="9"/>
      <c r="AD131" s="7"/>
      <c r="AE131" s="18"/>
      <c r="AF131" s="19"/>
      <c r="AG131" s="19"/>
      <c r="AH131" s="19"/>
      <c r="AI131" s="19"/>
      <c r="AJ131" s="19"/>
      <c r="AK131" s="19"/>
      <c r="AL131" s="19"/>
      <c r="AM131" s="19"/>
      <c r="AN131" s="20"/>
      <c r="AO131" s="8"/>
      <c r="AP131" s="42" t="s">
        <v>27</v>
      </c>
      <c r="AQ131" s="42"/>
      <c r="AR131" s="42"/>
      <c r="AS131" s="42"/>
      <c r="AT131" s="42"/>
      <c r="AU131" s="42"/>
      <c r="AV131" s="42"/>
      <c r="AW131" s="43">
        <f>INDEX(Таблица1[№ пропуска],(COUNT(Пропуск!AW$1:AW130)+1)*2-(COLUMN()&lt;30))</f>
        <v>1587</v>
      </c>
      <c r="AX131" s="43"/>
      <c r="AY131" s="43"/>
      <c r="AZ131" s="43"/>
      <c r="BA131" s="43"/>
      <c r="BB131" s="43"/>
      <c r="BC131" s="43"/>
      <c r="BD131" s="9"/>
    </row>
    <row r="132" spans="2:56" x14ac:dyDescent="0.2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9"/>
      <c r="AD132" s="7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9"/>
    </row>
    <row r="133" spans="2:56" x14ac:dyDescent="0.25">
      <c r="B133" s="7"/>
      <c r="C133" s="37" t="str">
        <f>INDEX(Таблица1[Фамилия],(COUNT(Пропуск!$U$1:$U130)+1)*2-(COLUMN()&lt;30))</f>
        <v>Бакшеев</v>
      </c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9"/>
      <c r="AD133" s="7"/>
      <c r="AE133" s="37" t="str">
        <f>IFERROR(INDEX(Таблица1[Фамилия],$D$3+1),"")</f>
        <v>Баймуратов</v>
      </c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9"/>
    </row>
    <row r="134" spans="2:56" x14ac:dyDescent="0.25">
      <c r="B134" s="7"/>
      <c r="C134" s="37" t="str">
        <f>INDEX(Таблица1[Имя],(COUNT(Пропуск!$U$1:$U130)+1)*2-(COLUMN()&lt;30))</f>
        <v>Александр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9"/>
      <c r="AD134" s="7"/>
      <c r="AE134" s="37" t="str">
        <f>IFERROR(INDEX(Таблица1[Имя],$D$3+1),"")</f>
        <v>Игорь</v>
      </c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9"/>
    </row>
    <row r="135" spans="2:56" x14ac:dyDescent="0.25">
      <c r="B135" s="7"/>
      <c r="C135" s="37" t="str">
        <f>INDEX(Таблица1[Отчество],(COUNT(Пропуск!$U$1:$U130)+1)*2-(COLUMN()&lt;30))</f>
        <v>Александрович</v>
      </c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9"/>
      <c r="AD135" s="7"/>
      <c r="AE135" s="37" t="str">
        <f>IFERROR(INDEX(Таблица1[Отчество],$D$3+1),"")</f>
        <v>Радикович</v>
      </c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9"/>
    </row>
    <row r="136" spans="2:56" x14ac:dyDescent="0.2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3"/>
      <c r="X136" s="21"/>
      <c r="Y136" s="8"/>
      <c r="Z136" s="8"/>
      <c r="AA136" s="8"/>
      <c r="AB136" s="9"/>
      <c r="AD136" s="7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23"/>
      <c r="AZ136" s="21"/>
      <c r="BA136" s="8"/>
      <c r="BB136" s="8"/>
      <c r="BC136" s="8"/>
      <c r="BD136" s="9"/>
    </row>
    <row r="137" spans="2:56" x14ac:dyDescent="0.25">
      <c r="B137" s="7"/>
      <c r="C137" s="38" t="str">
        <f>INDEX(Таблица1[Должность],(COUNT(Пропуск!$U$1:$U130)+1)*2-(COLUMN()&lt;30))</f>
        <v>монтажник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8"/>
      <c r="U137" s="8"/>
      <c r="V137" s="8"/>
      <c r="W137" s="39" t="s">
        <v>29</v>
      </c>
      <c r="X137" s="40"/>
      <c r="Y137" s="8"/>
      <c r="Z137" s="8"/>
      <c r="AA137" s="8"/>
      <c r="AB137" s="9"/>
      <c r="AD137" s="7"/>
      <c r="AE137" s="38" t="str">
        <f>IFERROR(INDEX(Таблица1[Должность],$D$3+1),"")</f>
        <v>подсобный рабочий</v>
      </c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8"/>
      <c r="AW137" s="8"/>
      <c r="AX137" s="8"/>
      <c r="AY137" s="39" t="s">
        <v>29</v>
      </c>
      <c r="AZ137" s="40"/>
      <c r="BA137" s="8"/>
      <c r="BB137" s="8"/>
      <c r="BC137" s="8"/>
      <c r="BD137" s="9"/>
    </row>
    <row r="138" spans="2:56" x14ac:dyDescent="0.25">
      <c r="B138" s="7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9"/>
      <c r="AD138" s="7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9"/>
    </row>
    <row r="139" spans="2:56" x14ac:dyDescent="0.25">
      <c r="B139" s="7"/>
      <c r="C139" s="38" t="str">
        <f>INDEX(Таблица1[Организация],(COUNT(Пропуск!$U$1:$U130)+1)*2-(COLUMN()&lt;30))</f>
        <v>ООО "Мегастрой"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8"/>
      <c r="U139" s="8"/>
      <c r="V139" s="8"/>
      <c r="W139" s="8"/>
      <c r="X139" s="8"/>
      <c r="Y139" s="8"/>
      <c r="Z139" s="8"/>
      <c r="AA139" s="8"/>
      <c r="AB139" s="9"/>
      <c r="AD139" s="7"/>
      <c r="AE139" s="38" t="str">
        <f>IFERROR(INDEX(Таблица1[Организация],$D$3+1),"")</f>
        <v>ООО "Мегастрой"</v>
      </c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8"/>
      <c r="AW139" s="8"/>
      <c r="AX139" s="8"/>
      <c r="AY139" s="8"/>
      <c r="AZ139" s="8"/>
      <c r="BA139" s="8"/>
      <c r="BB139" s="8"/>
      <c r="BC139" s="8"/>
      <c r="BD139" s="9"/>
    </row>
    <row r="140" spans="2:56" x14ac:dyDescent="0.25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2"/>
      <c r="AD140" s="10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2"/>
    </row>
    <row r="142" spans="2:56" ht="16.5" thickBot="1" x14ac:dyDescent="0.3"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6"/>
      <c r="AD142" s="4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6"/>
    </row>
    <row r="143" spans="2:56" x14ac:dyDescent="0.25">
      <c r="B143" s="7"/>
      <c r="C143" s="13"/>
      <c r="D143" s="32">
        <f>MATCH(--Пропуск!U145,Таблица1[№ пропуска],0)</f>
        <v>21</v>
      </c>
      <c r="E143" s="14"/>
      <c r="F143" s="14"/>
      <c r="G143" s="14"/>
      <c r="H143" s="14"/>
      <c r="I143" s="14"/>
      <c r="J143" s="14"/>
      <c r="K143" s="14"/>
      <c r="L143" s="15"/>
      <c r="M143" s="8"/>
      <c r="N143" s="41" t="s">
        <v>26</v>
      </c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9"/>
      <c r="AD143" s="7"/>
      <c r="AE143" s="13"/>
      <c r="AF143" s="31">
        <f>D143+1</f>
        <v>22</v>
      </c>
      <c r="AG143" s="14"/>
      <c r="AH143" s="14"/>
      <c r="AI143" s="14"/>
      <c r="AJ143" s="14"/>
      <c r="AK143" s="14"/>
      <c r="AL143" s="14"/>
      <c r="AM143" s="14"/>
      <c r="AN143" s="15"/>
      <c r="AO143" s="8"/>
      <c r="AP143" s="41" t="s">
        <v>26</v>
      </c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9"/>
    </row>
    <row r="144" spans="2:56" x14ac:dyDescent="0.25">
      <c r="B144" s="7"/>
      <c r="C144" s="16"/>
      <c r="D144" s="8"/>
      <c r="E144" s="8"/>
      <c r="F144" s="8"/>
      <c r="G144" s="8"/>
      <c r="H144" s="8"/>
      <c r="I144" s="8"/>
      <c r="J144" s="8"/>
      <c r="K144" s="8"/>
      <c r="L144" s="1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9"/>
      <c r="AD144" s="7"/>
      <c r="AE144" s="16"/>
      <c r="AF144" s="8"/>
      <c r="AG144" s="8"/>
      <c r="AH144" s="8"/>
      <c r="AI144" s="8"/>
      <c r="AJ144" s="8"/>
      <c r="AK144" s="8"/>
      <c r="AL144" s="8"/>
      <c r="AM144" s="8"/>
      <c r="AN144" s="17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9"/>
    </row>
    <row r="145" spans="2:56" ht="16.5" thickBot="1" x14ac:dyDescent="0.3">
      <c r="B145" s="7"/>
      <c r="C145" s="18"/>
      <c r="D145" s="19"/>
      <c r="E145" s="19"/>
      <c r="F145" s="19"/>
      <c r="G145" s="19"/>
      <c r="H145" s="19"/>
      <c r="I145" s="19"/>
      <c r="J145" s="19"/>
      <c r="K145" s="19"/>
      <c r="L145" s="20"/>
      <c r="M145" s="8"/>
      <c r="N145" s="42" t="s">
        <v>27</v>
      </c>
      <c r="O145" s="42"/>
      <c r="P145" s="42"/>
      <c r="Q145" s="42"/>
      <c r="R145" s="42"/>
      <c r="S145" s="42"/>
      <c r="T145" s="42"/>
      <c r="U145" s="43">
        <f>INDEX(Таблица1[№ пропуска],(COUNT(Пропуск!$U$1:$U144)+1)*2-(COLUMN()&lt;30))</f>
        <v>1588</v>
      </c>
      <c r="V145" s="43"/>
      <c r="W145" s="43"/>
      <c r="X145" s="43"/>
      <c r="Y145" s="43"/>
      <c r="Z145" s="43"/>
      <c r="AA145" s="43"/>
      <c r="AB145" s="9"/>
      <c r="AD145" s="7"/>
      <c r="AE145" s="18"/>
      <c r="AF145" s="19"/>
      <c r="AG145" s="19"/>
      <c r="AH145" s="19"/>
      <c r="AI145" s="19"/>
      <c r="AJ145" s="19"/>
      <c r="AK145" s="19"/>
      <c r="AL145" s="19"/>
      <c r="AM145" s="19"/>
      <c r="AN145" s="20"/>
      <c r="AO145" s="8"/>
      <c r="AP145" s="42" t="s">
        <v>27</v>
      </c>
      <c r="AQ145" s="42"/>
      <c r="AR145" s="42"/>
      <c r="AS145" s="42"/>
      <c r="AT145" s="42"/>
      <c r="AU145" s="42"/>
      <c r="AV145" s="42"/>
      <c r="AW145" s="43">
        <f>INDEX(Таблица1[№ пропуска],(COUNT(Пропуск!AW$1:AW144)+1)*2-(COLUMN()&lt;30))</f>
        <v>1589</v>
      </c>
      <c r="AX145" s="43"/>
      <c r="AY145" s="43"/>
      <c r="AZ145" s="43"/>
      <c r="BA145" s="43"/>
      <c r="BB145" s="43"/>
      <c r="BC145" s="43"/>
      <c r="BD145" s="9"/>
    </row>
    <row r="146" spans="2:56" x14ac:dyDescent="0.2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9"/>
      <c r="AD146" s="7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9"/>
    </row>
    <row r="147" spans="2:56" x14ac:dyDescent="0.25">
      <c r="B147" s="7"/>
      <c r="C147" s="37" t="str">
        <f>INDEX(Таблица1[Фамилия],(COUNT(Пропуск!$U$1:$U144)+1)*2-(COLUMN()&lt;30))</f>
        <v>Безуглый</v>
      </c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9"/>
      <c r="AD147" s="7"/>
      <c r="AE147" s="37" t="str">
        <f>IFERROR(INDEX(Таблица1[Фамилия],$D$3+1),"")</f>
        <v>Баймуратов</v>
      </c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9"/>
    </row>
    <row r="148" spans="2:56" x14ac:dyDescent="0.25">
      <c r="B148" s="7"/>
      <c r="C148" s="37" t="str">
        <f>INDEX(Таблица1[Имя],(COUNT(Пропуск!$U$1:$U144)+1)*2-(COLUMN()&lt;30))</f>
        <v>Павел</v>
      </c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9"/>
      <c r="AD148" s="7"/>
      <c r="AE148" s="37" t="str">
        <f>IFERROR(INDEX(Таблица1[Имя],$D$3+1),"")</f>
        <v>Игорь</v>
      </c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9"/>
    </row>
    <row r="149" spans="2:56" x14ac:dyDescent="0.25">
      <c r="B149" s="7"/>
      <c r="C149" s="37" t="str">
        <f>INDEX(Таблица1[Отчество],(COUNT(Пропуск!$U$1:$U144)+1)*2-(COLUMN()&lt;30))</f>
        <v>Иванович</v>
      </c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9"/>
      <c r="AD149" s="7"/>
      <c r="AE149" s="37" t="str">
        <f>IFERROR(INDEX(Таблица1[Отчество],$D$3+1),"")</f>
        <v>Радикович</v>
      </c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9"/>
    </row>
    <row r="150" spans="2:56" x14ac:dyDescent="0.2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23"/>
      <c r="X150" s="21"/>
      <c r="Y150" s="8"/>
      <c r="Z150" s="8"/>
      <c r="AA150" s="8"/>
      <c r="AB150" s="9"/>
      <c r="AD150" s="7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23"/>
      <c r="AZ150" s="21"/>
      <c r="BA150" s="8"/>
      <c r="BB150" s="8"/>
      <c r="BC150" s="8"/>
      <c r="BD150" s="9"/>
    </row>
    <row r="151" spans="2:56" x14ac:dyDescent="0.25">
      <c r="B151" s="7"/>
      <c r="C151" s="38" t="str">
        <f>INDEX(Таблица1[Должность],(COUNT(Пропуск!$U$1:$U144)+1)*2-(COLUMN()&lt;30))</f>
        <v>машинист экскаватора</v>
      </c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8"/>
      <c r="U151" s="8"/>
      <c r="V151" s="8"/>
      <c r="W151" s="39" t="s">
        <v>29</v>
      </c>
      <c r="X151" s="40"/>
      <c r="Y151" s="8"/>
      <c r="Z151" s="8"/>
      <c r="AA151" s="8"/>
      <c r="AB151" s="9"/>
      <c r="AD151" s="7"/>
      <c r="AE151" s="38" t="str">
        <f>IFERROR(INDEX(Таблица1[Должность],$D$3+1),"")</f>
        <v>подсобный рабочий</v>
      </c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8"/>
      <c r="AW151" s="8"/>
      <c r="AX151" s="8"/>
      <c r="AY151" s="39" t="s">
        <v>29</v>
      </c>
      <c r="AZ151" s="40"/>
      <c r="BA151" s="8"/>
      <c r="BB151" s="8"/>
      <c r="BC151" s="8"/>
      <c r="BD151" s="9"/>
    </row>
    <row r="152" spans="2:56" x14ac:dyDescent="0.25">
      <c r="B152" s="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9"/>
      <c r="AD152" s="7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9"/>
    </row>
    <row r="153" spans="2:56" x14ac:dyDescent="0.25">
      <c r="B153" s="7"/>
      <c r="C153" s="38" t="str">
        <f>INDEX(Таблица1[Организация],(COUNT(Пропуск!$U$1:$U144)+1)*2-(COLUMN()&lt;30))</f>
        <v>ООО "Мегастрой"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8"/>
      <c r="U153" s="8"/>
      <c r="V153" s="8"/>
      <c r="W153" s="8"/>
      <c r="X153" s="8"/>
      <c r="Y153" s="8"/>
      <c r="Z153" s="8"/>
      <c r="AA153" s="8"/>
      <c r="AB153" s="9"/>
      <c r="AD153" s="7"/>
      <c r="AE153" s="38" t="str">
        <f>IFERROR(INDEX(Таблица1[Организация],$D$3+1),"")</f>
        <v>ООО "Мегастрой"</v>
      </c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8"/>
      <c r="AW153" s="8"/>
      <c r="AX153" s="8"/>
      <c r="AY153" s="8"/>
      <c r="AZ153" s="8"/>
      <c r="BA153" s="8"/>
      <c r="BB153" s="8"/>
      <c r="BC153" s="8"/>
      <c r="BD153" s="9"/>
    </row>
    <row r="154" spans="2:56" x14ac:dyDescent="0.25">
      <c r="B154" s="1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2"/>
      <c r="AD154" s="10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2"/>
    </row>
    <row r="156" spans="2:56" ht="16.5" thickBot="1" x14ac:dyDescent="0.3"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6"/>
      <c r="AD156" s="4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6"/>
    </row>
    <row r="157" spans="2:56" x14ac:dyDescent="0.25">
      <c r="B157" s="7"/>
      <c r="C157" s="13"/>
      <c r="D157" s="32">
        <f>MATCH(--Пропуск!U159,Таблица1[№ пропуска],0)</f>
        <v>23</v>
      </c>
      <c r="E157" s="14"/>
      <c r="F157" s="14"/>
      <c r="G157" s="14"/>
      <c r="H157" s="14"/>
      <c r="I157" s="14"/>
      <c r="J157" s="14"/>
      <c r="K157" s="14"/>
      <c r="L157" s="15"/>
      <c r="M157" s="8"/>
      <c r="N157" s="41" t="s">
        <v>26</v>
      </c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9"/>
      <c r="AD157" s="7"/>
      <c r="AE157" s="13"/>
      <c r="AF157" s="31">
        <f>D157+1</f>
        <v>24</v>
      </c>
      <c r="AG157" s="14"/>
      <c r="AH157" s="14"/>
      <c r="AI157" s="14"/>
      <c r="AJ157" s="14"/>
      <c r="AK157" s="14"/>
      <c r="AL157" s="14"/>
      <c r="AM157" s="14"/>
      <c r="AN157" s="15"/>
      <c r="AO157" s="8"/>
      <c r="AP157" s="41" t="s">
        <v>26</v>
      </c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9"/>
    </row>
    <row r="158" spans="2:56" x14ac:dyDescent="0.25">
      <c r="B158" s="7"/>
      <c r="C158" s="16"/>
      <c r="D158" s="8"/>
      <c r="E158" s="8"/>
      <c r="F158" s="8"/>
      <c r="G158" s="8"/>
      <c r="H158" s="8"/>
      <c r="I158" s="8"/>
      <c r="J158" s="8"/>
      <c r="K158" s="8"/>
      <c r="L158" s="17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9"/>
      <c r="AD158" s="7"/>
      <c r="AE158" s="16"/>
      <c r="AF158" s="8"/>
      <c r="AG158" s="8"/>
      <c r="AH158" s="8"/>
      <c r="AI158" s="8"/>
      <c r="AJ158" s="8"/>
      <c r="AK158" s="8"/>
      <c r="AL158" s="8"/>
      <c r="AM158" s="8"/>
      <c r="AN158" s="17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9"/>
    </row>
    <row r="159" spans="2:56" ht="16.5" thickBot="1" x14ac:dyDescent="0.3">
      <c r="B159" s="7"/>
      <c r="C159" s="18"/>
      <c r="D159" s="19"/>
      <c r="E159" s="19"/>
      <c r="F159" s="19"/>
      <c r="G159" s="19"/>
      <c r="H159" s="19"/>
      <c r="I159" s="19"/>
      <c r="J159" s="19"/>
      <c r="K159" s="19"/>
      <c r="L159" s="20"/>
      <c r="M159" s="8"/>
      <c r="N159" s="42" t="s">
        <v>27</v>
      </c>
      <c r="O159" s="42"/>
      <c r="P159" s="42"/>
      <c r="Q159" s="42"/>
      <c r="R159" s="42"/>
      <c r="S159" s="42"/>
      <c r="T159" s="42"/>
      <c r="U159" s="43">
        <f>INDEX(Таблица1[№ пропуска],(COUNT(Пропуск!$U$1:$U158)+1)*2-(COLUMN()&lt;30))</f>
        <v>1590</v>
      </c>
      <c r="V159" s="43"/>
      <c r="W159" s="43"/>
      <c r="X159" s="43"/>
      <c r="Y159" s="43"/>
      <c r="Z159" s="43"/>
      <c r="AA159" s="43"/>
      <c r="AB159" s="9"/>
      <c r="AD159" s="7"/>
      <c r="AE159" s="18"/>
      <c r="AF159" s="19"/>
      <c r="AG159" s="19"/>
      <c r="AH159" s="19"/>
      <c r="AI159" s="19"/>
      <c r="AJ159" s="19"/>
      <c r="AK159" s="19"/>
      <c r="AL159" s="19"/>
      <c r="AM159" s="19"/>
      <c r="AN159" s="20"/>
      <c r="AO159" s="8"/>
      <c r="AP159" s="42" t="s">
        <v>27</v>
      </c>
      <c r="AQ159" s="42"/>
      <c r="AR159" s="42"/>
      <c r="AS159" s="42"/>
      <c r="AT159" s="42"/>
      <c r="AU159" s="42"/>
      <c r="AV159" s="42"/>
      <c r="AW159" s="43">
        <f>INDEX(Таблица1[№ пропуска],(COUNT(Пропуск!AW$1:AW158)+1)*2-(COLUMN()&lt;30))</f>
        <v>1591</v>
      </c>
      <c r="AX159" s="43"/>
      <c r="AY159" s="43"/>
      <c r="AZ159" s="43"/>
      <c r="BA159" s="43"/>
      <c r="BB159" s="43"/>
      <c r="BC159" s="43"/>
      <c r="BD159" s="9"/>
    </row>
    <row r="160" spans="2:56" x14ac:dyDescent="0.2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9"/>
      <c r="AD160" s="7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9"/>
    </row>
    <row r="161" spans="2:56" x14ac:dyDescent="0.25">
      <c r="B161" s="7"/>
      <c r="C161" s="37" t="str">
        <f>INDEX(Таблица1[Фамилия],(COUNT(Пропуск!$U$1:$U158)+1)*2-(COLUMN()&lt;30))</f>
        <v>Андреев</v>
      </c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9"/>
      <c r="AD161" s="7"/>
      <c r="AE161" s="37" t="str">
        <f>IFERROR(INDEX(Таблица1[Фамилия],$D$3+1),"")</f>
        <v>Баймуратов</v>
      </c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9"/>
    </row>
    <row r="162" spans="2:56" x14ac:dyDescent="0.25">
      <c r="B162" s="7"/>
      <c r="C162" s="37" t="str">
        <f>INDEX(Таблица1[Имя],(COUNT(Пропуск!$U$1:$U158)+1)*2-(COLUMN()&lt;30))</f>
        <v>Антон</v>
      </c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9"/>
      <c r="AD162" s="7"/>
      <c r="AE162" s="37" t="str">
        <f>IFERROR(INDEX(Таблица1[Имя],$D$3+1),"")</f>
        <v>Игорь</v>
      </c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9"/>
    </row>
    <row r="163" spans="2:56" x14ac:dyDescent="0.25">
      <c r="B163" s="7"/>
      <c r="C163" s="37" t="str">
        <f>INDEX(Таблица1[Отчество],(COUNT(Пропуск!$U$1:$U158)+1)*2-(COLUMN()&lt;30))</f>
        <v>Владимирович</v>
      </c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9"/>
      <c r="AD163" s="7"/>
      <c r="AE163" s="37" t="str">
        <f>IFERROR(INDEX(Таблица1[Отчество],$D$3+1),"")</f>
        <v>Радикович</v>
      </c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9"/>
    </row>
    <row r="164" spans="2:56" x14ac:dyDescent="0.2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23"/>
      <c r="X164" s="21"/>
      <c r="Y164" s="8"/>
      <c r="Z164" s="8"/>
      <c r="AA164" s="8"/>
      <c r="AB164" s="9"/>
      <c r="AD164" s="7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23"/>
      <c r="AZ164" s="21"/>
      <c r="BA164" s="8"/>
      <c r="BB164" s="8"/>
      <c r="BC164" s="8"/>
      <c r="BD164" s="9"/>
    </row>
    <row r="165" spans="2:56" x14ac:dyDescent="0.25">
      <c r="B165" s="7"/>
      <c r="C165" s="38" t="str">
        <f>INDEX(Таблица1[Должность],(COUNT(Пропуск!$U$1:$U158)+1)*2-(COLUMN()&lt;30))</f>
        <v>монтажник</v>
      </c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8"/>
      <c r="U165" s="8"/>
      <c r="V165" s="8"/>
      <c r="W165" s="39" t="s">
        <v>29</v>
      </c>
      <c r="X165" s="40"/>
      <c r="Y165" s="8"/>
      <c r="Z165" s="8"/>
      <c r="AA165" s="8"/>
      <c r="AB165" s="9"/>
      <c r="AD165" s="7"/>
      <c r="AE165" s="38" t="str">
        <f>IFERROR(INDEX(Таблица1[Должность],$D$3+1),"")</f>
        <v>подсобный рабочий</v>
      </c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8"/>
      <c r="AW165" s="8"/>
      <c r="AX165" s="8"/>
      <c r="AY165" s="39" t="s">
        <v>29</v>
      </c>
      <c r="AZ165" s="40"/>
      <c r="BA165" s="8"/>
      <c r="BB165" s="8"/>
      <c r="BC165" s="8"/>
      <c r="BD165" s="9"/>
    </row>
    <row r="166" spans="2:56" x14ac:dyDescent="0.25">
      <c r="B166" s="7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9"/>
      <c r="AD166" s="7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9"/>
    </row>
    <row r="167" spans="2:56" x14ac:dyDescent="0.25">
      <c r="B167" s="7"/>
      <c r="C167" s="38" t="str">
        <f>INDEX(Таблица1[Организация],(COUNT(Пропуск!$U$1:$U158)+1)*2-(COLUMN()&lt;30))</f>
        <v>ООО "Мегастрой"</v>
      </c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8"/>
      <c r="U167" s="8"/>
      <c r="V167" s="8"/>
      <c r="W167" s="8"/>
      <c r="X167" s="8"/>
      <c r="Y167" s="8"/>
      <c r="Z167" s="8"/>
      <c r="AA167" s="8"/>
      <c r="AB167" s="9"/>
      <c r="AD167" s="7"/>
      <c r="AE167" s="38" t="str">
        <f>IFERROR(INDEX(Таблица1[Организация],$D$3+1),"")</f>
        <v>ООО "Мегастрой"</v>
      </c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8"/>
      <c r="AW167" s="8"/>
      <c r="AX167" s="8"/>
      <c r="AY167" s="8"/>
      <c r="AZ167" s="8"/>
      <c r="BA167" s="8"/>
      <c r="BB167" s="8"/>
      <c r="BC167" s="8"/>
      <c r="BD167" s="9"/>
    </row>
    <row r="168" spans="2:56" x14ac:dyDescent="0.25">
      <c r="B168" s="10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2"/>
      <c r="AD168" s="10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2"/>
    </row>
    <row r="170" spans="2:56" ht="16.5" thickBot="1" x14ac:dyDescent="0.3"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6"/>
      <c r="AD170" s="4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6"/>
    </row>
    <row r="171" spans="2:56" x14ac:dyDescent="0.25">
      <c r="B171" s="7"/>
      <c r="C171" s="13"/>
      <c r="D171" s="32">
        <f>MATCH(--Пропуск!U173,Таблица1[№ пропуска],0)</f>
        <v>25</v>
      </c>
      <c r="E171" s="14"/>
      <c r="F171" s="14"/>
      <c r="G171" s="14"/>
      <c r="H171" s="14"/>
      <c r="I171" s="14"/>
      <c r="J171" s="14"/>
      <c r="K171" s="14"/>
      <c r="L171" s="15"/>
      <c r="M171" s="8"/>
      <c r="N171" s="41" t="s">
        <v>26</v>
      </c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9"/>
      <c r="AD171" s="7"/>
      <c r="AE171" s="13"/>
      <c r="AF171" s="31">
        <f>D171+1</f>
        <v>26</v>
      </c>
      <c r="AG171" s="14"/>
      <c r="AH171" s="14"/>
      <c r="AI171" s="14"/>
      <c r="AJ171" s="14"/>
      <c r="AK171" s="14"/>
      <c r="AL171" s="14"/>
      <c r="AM171" s="14"/>
      <c r="AN171" s="15"/>
      <c r="AO171" s="8"/>
      <c r="AP171" s="41" t="s">
        <v>26</v>
      </c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41"/>
      <c r="BB171" s="41"/>
      <c r="BC171" s="41"/>
      <c r="BD171" s="9"/>
    </row>
    <row r="172" spans="2:56" x14ac:dyDescent="0.25">
      <c r="B172" s="7"/>
      <c r="C172" s="16"/>
      <c r="D172" s="8"/>
      <c r="E172" s="8"/>
      <c r="F172" s="8"/>
      <c r="G172" s="8"/>
      <c r="H172" s="8"/>
      <c r="I172" s="8"/>
      <c r="J172" s="8"/>
      <c r="K172" s="8"/>
      <c r="L172" s="17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9"/>
      <c r="AD172" s="7"/>
      <c r="AE172" s="16"/>
      <c r="AF172" s="8"/>
      <c r="AG172" s="8"/>
      <c r="AH172" s="8"/>
      <c r="AI172" s="8"/>
      <c r="AJ172" s="8"/>
      <c r="AK172" s="8"/>
      <c r="AL172" s="8"/>
      <c r="AM172" s="8"/>
      <c r="AN172" s="17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9"/>
    </row>
    <row r="173" spans="2:56" ht="16.5" thickBot="1" x14ac:dyDescent="0.3">
      <c r="B173" s="7"/>
      <c r="C173" s="18"/>
      <c r="D173" s="19"/>
      <c r="E173" s="19"/>
      <c r="F173" s="19"/>
      <c r="G173" s="19"/>
      <c r="H173" s="19"/>
      <c r="I173" s="19"/>
      <c r="J173" s="19"/>
      <c r="K173" s="19"/>
      <c r="L173" s="20"/>
      <c r="M173" s="8"/>
      <c r="N173" s="42" t="s">
        <v>27</v>
      </c>
      <c r="O173" s="42"/>
      <c r="P173" s="42"/>
      <c r="Q173" s="42"/>
      <c r="R173" s="42"/>
      <c r="S173" s="42"/>
      <c r="T173" s="42"/>
      <c r="U173" s="43">
        <f>INDEX(Таблица1[№ пропуска],(COUNT(Пропуск!$U$1:$U172)+1)*2-(COLUMN()&lt;30))</f>
        <v>1592</v>
      </c>
      <c r="V173" s="43"/>
      <c r="W173" s="43"/>
      <c r="X173" s="43"/>
      <c r="Y173" s="43"/>
      <c r="Z173" s="43"/>
      <c r="AA173" s="43"/>
      <c r="AB173" s="9"/>
      <c r="AD173" s="7"/>
      <c r="AE173" s="18"/>
      <c r="AF173" s="19"/>
      <c r="AG173" s="19"/>
      <c r="AH173" s="19"/>
      <c r="AI173" s="19"/>
      <c r="AJ173" s="19"/>
      <c r="AK173" s="19"/>
      <c r="AL173" s="19"/>
      <c r="AM173" s="19"/>
      <c r="AN173" s="20"/>
      <c r="AO173" s="8"/>
      <c r="AP173" s="42" t="s">
        <v>27</v>
      </c>
      <c r="AQ173" s="42"/>
      <c r="AR173" s="42"/>
      <c r="AS173" s="42"/>
      <c r="AT173" s="42"/>
      <c r="AU173" s="42"/>
      <c r="AV173" s="42"/>
      <c r="AW173" s="43">
        <f>INDEX(Таблица1[№ пропуска],(COUNT(Пропуск!AW$1:AW172)+1)*2-(COLUMN()&lt;30))</f>
        <v>1593</v>
      </c>
      <c r="AX173" s="43"/>
      <c r="AY173" s="43"/>
      <c r="AZ173" s="43"/>
      <c r="BA173" s="43"/>
      <c r="BB173" s="43"/>
      <c r="BC173" s="43"/>
      <c r="BD173" s="9"/>
    </row>
    <row r="174" spans="2:56" x14ac:dyDescent="0.25">
      <c r="B174" s="7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9"/>
      <c r="AD174" s="7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9"/>
    </row>
    <row r="175" spans="2:56" x14ac:dyDescent="0.25">
      <c r="B175" s="7"/>
      <c r="C175" s="37" t="str">
        <f>INDEX(Таблица1[Фамилия],(COUNT(Пропуск!$U$1:$U172)+1)*2-(COLUMN()&lt;30))</f>
        <v>Артеменко</v>
      </c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9"/>
      <c r="AD175" s="7"/>
      <c r="AE175" s="37" t="str">
        <f>IFERROR(INDEX(Таблица1[Фамилия],$D$3+1),"")</f>
        <v>Баймуратов</v>
      </c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9"/>
    </row>
    <row r="176" spans="2:56" x14ac:dyDescent="0.25">
      <c r="B176" s="7"/>
      <c r="C176" s="37" t="str">
        <f>INDEX(Таблица1[Имя],(COUNT(Пропуск!$U$1:$U172)+1)*2-(COLUMN()&lt;30))</f>
        <v>Сергей</v>
      </c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9"/>
      <c r="AD176" s="7"/>
      <c r="AE176" s="37" t="str">
        <f>IFERROR(INDEX(Таблица1[Имя],$D$3+1),"")</f>
        <v>Игорь</v>
      </c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9"/>
    </row>
    <row r="177" spans="2:56" x14ac:dyDescent="0.25">
      <c r="B177" s="7"/>
      <c r="C177" s="37" t="str">
        <f>INDEX(Таблица1[Отчество],(COUNT(Пропуск!$U$1:$U172)+1)*2-(COLUMN()&lt;30))</f>
        <v>Николаевич</v>
      </c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9"/>
      <c r="AD177" s="7"/>
      <c r="AE177" s="37" t="str">
        <f>IFERROR(INDEX(Таблица1[Отчество],$D$3+1),"")</f>
        <v>Радикович</v>
      </c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9"/>
    </row>
    <row r="178" spans="2:56" x14ac:dyDescent="0.25">
      <c r="B178" s="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23"/>
      <c r="X178" s="21"/>
      <c r="Y178" s="8"/>
      <c r="Z178" s="8"/>
      <c r="AA178" s="8"/>
      <c r="AB178" s="9"/>
      <c r="AD178" s="7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23"/>
      <c r="AZ178" s="21"/>
      <c r="BA178" s="8"/>
      <c r="BB178" s="8"/>
      <c r="BC178" s="8"/>
      <c r="BD178" s="9"/>
    </row>
    <row r="179" spans="2:56" x14ac:dyDescent="0.25">
      <c r="B179" s="7"/>
      <c r="C179" s="38" t="str">
        <f>INDEX(Таблица1[Должность],(COUNT(Пропуск!$U$1:$U172)+1)*2-(COLUMN()&lt;30))</f>
        <v>электрогазосварщик</v>
      </c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8"/>
      <c r="U179" s="8"/>
      <c r="V179" s="8"/>
      <c r="W179" s="39" t="s">
        <v>29</v>
      </c>
      <c r="X179" s="40"/>
      <c r="Y179" s="8"/>
      <c r="Z179" s="8"/>
      <c r="AA179" s="8"/>
      <c r="AB179" s="9"/>
      <c r="AD179" s="7"/>
      <c r="AE179" s="38" t="str">
        <f>IFERROR(INDEX(Таблица1[Должность],$D$3+1),"")</f>
        <v>подсобный рабочий</v>
      </c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8"/>
      <c r="AW179" s="8"/>
      <c r="AX179" s="8"/>
      <c r="AY179" s="39" t="s">
        <v>29</v>
      </c>
      <c r="AZ179" s="40"/>
      <c r="BA179" s="8"/>
      <c r="BB179" s="8"/>
      <c r="BC179" s="8"/>
      <c r="BD179" s="9"/>
    </row>
    <row r="180" spans="2:56" x14ac:dyDescent="0.25">
      <c r="B180" s="7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9"/>
      <c r="AD180" s="7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9"/>
    </row>
    <row r="181" spans="2:56" x14ac:dyDescent="0.25">
      <c r="B181" s="7"/>
      <c r="C181" s="38" t="str">
        <f>INDEX(Таблица1[Организация],(COUNT(Пропуск!$U$1:$U172)+1)*2-(COLUMN()&lt;30))</f>
        <v>ООО "Мегастрой"</v>
      </c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8"/>
      <c r="U181" s="8"/>
      <c r="V181" s="8"/>
      <c r="W181" s="8"/>
      <c r="X181" s="8"/>
      <c r="Y181" s="8"/>
      <c r="Z181" s="8"/>
      <c r="AA181" s="8"/>
      <c r="AB181" s="9"/>
      <c r="AD181" s="7"/>
      <c r="AE181" s="38" t="str">
        <f>IFERROR(INDEX(Таблица1[Организация],$D$3+1),"")</f>
        <v>ООО "Мегастрой"</v>
      </c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8"/>
      <c r="AW181" s="8"/>
      <c r="AX181" s="8"/>
      <c r="AY181" s="8"/>
      <c r="AZ181" s="8"/>
      <c r="BA181" s="8"/>
      <c r="BB181" s="8"/>
      <c r="BC181" s="8"/>
      <c r="BD181" s="9"/>
    </row>
    <row r="182" spans="2:56" x14ac:dyDescent="0.25">
      <c r="B182" s="10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2"/>
      <c r="AD182" s="10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2"/>
    </row>
    <row r="184" spans="2:56" ht="16.5" thickBot="1" x14ac:dyDescent="0.3"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6"/>
      <c r="AD184" s="4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6"/>
    </row>
    <row r="185" spans="2:56" x14ac:dyDescent="0.25">
      <c r="B185" s="7"/>
      <c r="C185" s="13"/>
      <c r="D185" s="32">
        <f>MATCH(--Пропуск!U187,Таблица1[№ пропуска],0)</f>
        <v>27</v>
      </c>
      <c r="E185" s="14"/>
      <c r="F185" s="14"/>
      <c r="G185" s="14"/>
      <c r="H185" s="14"/>
      <c r="I185" s="14"/>
      <c r="J185" s="14"/>
      <c r="K185" s="14"/>
      <c r="L185" s="15"/>
      <c r="M185" s="8"/>
      <c r="N185" s="41" t="s">
        <v>26</v>
      </c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9"/>
      <c r="AD185" s="7"/>
      <c r="AE185" s="13"/>
      <c r="AF185" s="31">
        <f>D185+1</f>
        <v>28</v>
      </c>
      <c r="AG185" s="14"/>
      <c r="AH185" s="14"/>
      <c r="AI185" s="14"/>
      <c r="AJ185" s="14"/>
      <c r="AK185" s="14"/>
      <c r="AL185" s="14"/>
      <c r="AM185" s="14"/>
      <c r="AN185" s="15"/>
      <c r="AO185" s="8"/>
      <c r="AP185" s="41" t="s">
        <v>26</v>
      </c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9"/>
    </row>
    <row r="186" spans="2:56" x14ac:dyDescent="0.25">
      <c r="B186" s="7"/>
      <c r="C186" s="16"/>
      <c r="D186" s="8"/>
      <c r="E186" s="8"/>
      <c r="F186" s="8"/>
      <c r="G186" s="8"/>
      <c r="H186" s="8"/>
      <c r="I186" s="8"/>
      <c r="J186" s="8"/>
      <c r="K186" s="8"/>
      <c r="L186" s="17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9"/>
      <c r="AD186" s="7"/>
      <c r="AE186" s="16"/>
      <c r="AF186" s="8"/>
      <c r="AG186" s="8"/>
      <c r="AH186" s="8"/>
      <c r="AI186" s="8"/>
      <c r="AJ186" s="8"/>
      <c r="AK186" s="8"/>
      <c r="AL186" s="8"/>
      <c r="AM186" s="8"/>
      <c r="AN186" s="17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9"/>
    </row>
    <row r="187" spans="2:56" ht="16.5" thickBot="1" x14ac:dyDescent="0.3">
      <c r="B187" s="7"/>
      <c r="C187" s="18"/>
      <c r="D187" s="19"/>
      <c r="E187" s="19"/>
      <c r="F187" s="19"/>
      <c r="G187" s="19"/>
      <c r="H187" s="19"/>
      <c r="I187" s="19"/>
      <c r="J187" s="19"/>
      <c r="K187" s="19"/>
      <c r="L187" s="20"/>
      <c r="M187" s="8"/>
      <c r="N187" s="42" t="s">
        <v>27</v>
      </c>
      <c r="O187" s="42"/>
      <c r="P187" s="42"/>
      <c r="Q187" s="42"/>
      <c r="R187" s="42"/>
      <c r="S187" s="42"/>
      <c r="T187" s="42"/>
      <c r="U187" s="43">
        <f>INDEX(Таблица1[№ пропуска],(COUNT(Пропуск!$U$1:$U186)+1)*2-(COLUMN()&lt;30))</f>
        <v>1594</v>
      </c>
      <c r="V187" s="43"/>
      <c r="W187" s="43"/>
      <c r="X187" s="43"/>
      <c r="Y187" s="43"/>
      <c r="Z187" s="43"/>
      <c r="AA187" s="43"/>
      <c r="AB187" s="9"/>
      <c r="AD187" s="7"/>
      <c r="AE187" s="18"/>
      <c r="AF187" s="19"/>
      <c r="AG187" s="19"/>
      <c r="AH187" s="19"/>
      <c r="AI187" s="19"/>
      <c r="AJ187" s="19"/>
      <c r="AK187" s="19"/>
      <c r="AL187" s="19"/>
      <c r="AM187" s="19"/>
      <c r="AN187" s="20"/>
      <c r="AO187" s="8"/>
      <c r="AP187" s="42" t="s">
        <v>27</v>
      </c>
      <c r="AQ187" s="42"/>
      <c r="AR187" s="42"/>
      <c r="AS187" s="42"/>
      <c r="AT187" s="42"/>
      <c r="AU187" s="42"/>
      <c r="AV187" s="42"/>
      <c r="AW187" s="43">
        <f>INDEX(Таблица1[№ пропуска],(COUNT(Пропуск!AW$1:AW186)+1)*2-(COLUMN()&lt;30))</f>
        <v>1595</v>
      </c>
      <c r="AX187" s="43"/>
      <c r="AY187" s="43"/>
      <c r="AZ187" s="43"/>
      <c r="BA187" s="43"/>
      <c r="BB187" s="43"/>
      <c r="BC187" s="43"/>
      <c r="BD187" s="9"/>
    </row>
    <row r="188" spans="2:56" x14ac:dyDescent="0.25">
      <c r="B188" s="7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9"/>
      <c r="AD188" s="7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9"/>
    </row>
    <row r="189" spans="2:56" x14ac:dyDescent="0.25">
      <c r="B189" s="7"/>
      <c r="C189" s="37" t="str">
        <f>INDEX(Таблица1[Фамилия],(COUNT(Пропуск!$U$1:$U186)+1)*2-(COLUMN()&lt;30))</f>
        <v>Баймуратов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9"/>
      <c r="AD189" s="7"/>
      <c r="AE189" s="37" t="str">
        <f>IFERROR(INDEX(Таблица1[Фамилия],$D$3+1),"")</f>
        <v>Баймуратов</v>
      </c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9"/>
    </row>
    <row r="190" spans="2:56" x14ac:dyDescent="0.25">
      <c r="B190" s="7"/>
      <c r="C190" s="37" t="str">
        <f>INDEX(Таблица1[Имя],(COUNT(Пропуск!$U$1:$U186)+1)*2-(COLUMN()&lt;30))</f>
        <v>Роман</v>
      </c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9"/>
      <c r="AD190" s="7"/>
      <c r="AE190" s="37" t="str">
        <f>IFERROR(INDEX(Таблица1[Имя],$D$3+1),"")</f>
        <v>Игорь</v>
      </c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9"/>
    </row>
    <row r="191" spans="2:56" x14ac:dyDescent="0.25">
      <c r="B191" s="7"/>
      <c r="C191" s="37" t="str">
        <f>INDEX(Таблица1[Отчество],(COUNT(Пропуск!$U$1:$U186)+1)*2-(COLUMN()&lt;30))</f>
        <v>Григорьевич</v>
      </c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9"/>
      <c r="AD191" s="7"/>
      <c r="AE191" s="37" t="str">
        <f>IFERROR(INDEX(Таблица1[Отчество],$D$3+1),"")</f>
        <v>Радикович</v>
      </c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9"/>
    </row>
    <row r="192" spans="2:56" x14ac:dyDescent="0.25">
      <c r="B192" s="7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23"/>
      <c r="X192" s="21"/>
      <c r="Y192" s="8"/>
      <c r="Z192" s="8"/>
      <c r="AA192" s="8"/>
      <c r="AB192" s="9"/>
      <c r="AD192" s="7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23"/>
      <c r="AZ192" s="21"/>
      <c r="BA192" s="8"/>
      <c r="BB192" s="8"/>
      <c r="BC192" s="8"/>
      <c r="BD192" s="9"/>
    </row>
    <row r="193" spans="2:56" x14ac:dyDescent="0.25">
      <c r="B193" s="7"/>
      <c r="C193" s="38" t="str">
        <f>INDEX(Таблица1[Должность],(COUNT(Пропуск!$U$1:$U186)+1)*2-(COLUMN()&lt;30))</f>
        <v>подсобный рабочий</v>
      </c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8"/>
      <c r="U193" s="8"/>
      <c r="V193" s="8"/>
      <c r="W193" s="39" t="s">
        <v>29</v>
      </c>
      <c r="X193" s="40"/>
      <c r="Y193" s="8"/>
      <c r="Z193" s="8"/>
      <c r="AA193" s="8"/>
      <c r="AB193" s="9"/>
      <c r="AD193" s="7"/>
      <c r="AE193" s="38" t="str">
        <f>IFERROR(INDEX(Таблица1[Должность],$D$3+1),"")</f>
        <v>подсобный рабочий</v>
      </c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8"/>
      <c r="AW193" s="8"/>
      <c r="AX193" s="8"/>
      <c r="AY193" s="39" t="s">
        <v>29</v>
      </c>
      <c r="AZ193" s="40"/>
      <c r="BA193" s="8"/>
      <c r="BB193" s="8"/>
      <c r="BC193" s="8"/>
      <c r="BD193" s="9"/>
    </row>
    <row r="194" spans="2:56" x14ac:dyDescent="0.25">
      <c r="B194" s="7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9"/>
      <c r="AD194" s="7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9"/>
    </row>
    <row r="195" spans="2:56" x14ac:dyDescent="0.25">
      <c r="B195" s="7"/>
      <c r="C195" s="38" t="str">
        <f>INDEX(Таблица1[Организация],(COUNT(Пропуск!$U$1:$U186)+1)*2-(COLUMN()&lt;30))</f>
        <v>ООО "Мегастрой"</v>
      </c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8"/>
      <c r="U195" s="8"/>
      <c r="V195" s="8"/>
      <c r="W195" s="8"/>
      <c r="X195" s="8"/>
      <c r="Y195" s="8"/>
      <c r="Z195" s="8"/>
      <c r="AA195" s="8"/>
      <c r="AB195" s="9"/>
      <c r="AD195" s="7"/>
      <c r="AE195" s="38" t="str">
        <f>IFERROR(INDEX(Таблица1[Организация],$D$3+1),"")</f>
        <v>ООО "Мегастрой"</v>
      </c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8"/>
      <c r="AW195" s="8"/>
      <c r="AX195" s="8"/>
      <c r="AY195" s="8"/>
      <c r="AZ195" s="8"/>
      <c r="BA195" s="8"/>
      <c r="BB195" s="8"/>
      <c r="BC195" s="8"/>
      <c r="BD195" s="9"/>
    </row>
    <row r="196" spans="2:56" x14ac:dyDescent="0.25">
      <c r="B196" s="10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2"/>
      <c r="AD196" s="10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2"/>
    </row>
    <row r="198" spans="2:56" ht="16.5" thickBot="1" x14ac:dyDescent="0.3"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6"/>
      <c r="AD198" s="4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6"/>
    </row>
    <row r="199" spans="2:56" x14ac:dyDescent="0.25">
      <c r="B199" s="7"/>
      <c r="C199" s="13"/>
      <c r="D199" s="32">
        <f>MATCH(--Пропуск!U201,Таблица1[№ пропуска],0)</f>
        <v>29</v>
      </c>
      <c r="E199" s="14"/>
      <c r="F199" s="14"/>
      <c r="G199" s="14"/>
      <c r="H199" s="14"/>
      <c r="I199" s="14"/>
      <c r="J199" s="14"/>
      <c r="K199" s="14"/>
      <c r="L199" s="15"/>
      <c r="M199" s="8"/>
      <c r="N199" s="41" t="s">
        <v>26</v>
      </c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9"/>
      <c r="AD199" s="7"/>
      <c r="AE199" s="13"/>
      <c r="AF199" s="31">
        <f>D199+1</f>
        <v>30</v>
      </c>
      <c r="AG199" s="14"/>
      <c r="AH199" s="14"/>
      <c r="AI199" s="14"/>
      <c r="AJ199" s="14"/>
      <c r="AK199" s="14"/>
      <c r="AL199" s="14"/>
      <c r="AM199" s="14"/>
      <c r="AN199" s="15"/>
      <c r="AO199" s="8"/>
      <c r="AP199" s="41" t="s">
        <v>26</v>
      </c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9"/>
    </row>
    <row r="200" spans="2:56" x14ac:dyDescent="0.25">
      <c r="B200" s="7"/>
      <c r="C200" s="16"/>
      <c r="D200" s="8"/>
      <c r="E200" s="8"/>
      <c r="F200" s="8"/>
      <c r="G200" s="8"/>
      <c r="H200" s="8"/>
      <c r="I200" s="8"/>
      <c r="J200" s="8"/>
      <c r="K200" s="8"/>
      <c r="L200" s="17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9"/>
      <c r="AD200" s="7"/>
      <c r="AE200" s="16"/>
      <c r="AF200" s="8"/>
      <c r="AG200" s="8"/>
      <c r="AH200" s="8"/>
      <c r="AI200" s="8"/>
      <c r="AJ200" s="8"/>
      <c r="AK200" s="8"/>
      <c r="AL200" s="8"/>
      <c r="AM200" s="8"/>
      <c r="AN200" s="17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9"/>
    </row>
    <row r="201" spans="2:56" ht="16.5" thickBot="1" x14ac:dyDescent="0.3">
      <c r="B201" s="7"/>
      <c r="C201" s="18"/>
      <c r="D201" s="19"/>
      <c r="E201" s="19"/>
      <c r="F201" s="19"/>
      <c r="G201" s="19"/>
      <c r="H201" s="19"/>
      <c r="I201" s="19"/>
      <c r="J201" s="19"/>
      <c r="K201" s="19"/>
      <c r="L201" s="20"/>
      <c r="M201" s="8"/>
      <c r="N201" s="42" t="s">
        <v>27</v>
      </c>
      <c r="O201" s="42"/>
      <c r="P201" s="42"/>
      <c r="Q201" s="42"/>
      <c r="R201" s="42"/>
      <c r="S201" s="42"/>
      <c r="T201" s="42"/>
      <c r="U201" s="43">
        <f>INDEX(Таблица1[№ пропуска],(COUNT(Пропуск!$U$1:$U200)+1)*2-(COLUMN()&lt;30))</f>
        <v>1596</v>
      </c>
      <c r="V201" s="43"/>
      <c r="W201" s="43"/>
      <c r="X201" s="43"/>
      <c r="Y201" s="43"/>
      <c r="Z201" s="43"/>
      <c r="AA201" s="43"/>
      <c r="AB201" s="9"/>
      <c r="AD201" s="7"/>
      <c r="AE201" s="18"/>
      <c r="AF201" s="19"/>
      <c r="AG201" s="19"/>
      <c r="AH201" s="19"/>
      <c r="AI201" s="19"/>
      <c r="AJ201" s="19"/>
      <c r="AK201" s="19"/>
      <c r="AL201" s="19"/>
      <c r="AM201" s="19"/>
      <c r="AN201" s="20"/>
      <c r="AO201" s="8"/>
      <c r="AP201" s="42" t="s">
        <v>27</v>
      </c>
      <c r="AQ201" s="42"/>
      <c r="AR201" s="42"/>
      <c r="AS201" s="42"/>
      <c r="AT201" s="42"/>
      <c r="AU201" s="42"/>
      <c r="AV201" s="42"/>
      <c r="AW201" s="43">
        <f>INDEX(Таблица1[№ пропуска],(COUNT(Пропуск!AW$1:AW200)+1)*2-(COLUMN()&lt;30))</f>
        <v>1597</v>
      </c>
      <c r="AX201" s="43"/>
      <c r="AY201" s="43"/>
      <c r="AZ201" s="43"/>
      <c r="BA201" s="43"/>
      <c r="BB201" s="43"/>
      <c r="BC201" s="43"/>
      <c r="BD201" s="9"/>
    </row>
    <row r="202" spans="2:56" x14ac:dyDescent="0.25">
      <c r="B202" s="7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9"/>
      <c r="AD202" s="7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9"/>
    </row>
    <row r="203" spans="2:56" x14ac:dyDescent="0.25">
      <c r="B203" s="7"/>
      <c r="C203" s="37" t="str">
        <f>INDEX(Таблица1[Фамилия],(COUNT(Пропуск!$U$1:$U200)+1)*2-(COLUMN()&lt;30))</f>
        <v>Баранов</v>
      </c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9"/>
      <c r="AD203" s="7"/>
      <c r="AE203" s="37" t="str">
        <f>IFERROR(INDEX(Таблица1[Фамилия],$D$3+1),"")</f>
        <v>Баймуратов</v>
      </c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9"/>
    </row>
    <row r="204" spans="2:56" x14ac:dyDescent="0.25">
      <c r="B204" s="7"/>
      <c r="C204" s="37" t="str">
        <f>INDEX(Таблица1[Имя],(COUNT(Пропуск!$U$1:$U200)+1)*2-(COLUMN()&lt;30))</f>
        <v>Александр</v>
      </c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9"/>
      <c r="AD204" s="7"/>
      <c r="AE204" s="37" t="str">
        <f>IFERROR(INDEX(Таблица1[Имя],$D$3+1),"")</f>
        <v>Игорь</v>
      </c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9"/>
    </row>
    <row r="205" spans="2:56" x14ac:dyDescent="0.25">
      <c r="B205" s="7"/>
      <c r="C205" s="37" t="str">
        <f>INDEX(Таблица1[Отчество],(COUNT(Пропуск!$U$1:$U200)+1)*2-(COLUMN()&lt;30))</f>
        <v>Владимирович</v>
      </c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9"/>
      <c r="AD205" s="7"/>
      <c r="AE205" s="37" t="str">
        <f>IFERROR(INDEX(Таблица1[Отчество],$D$3+1),"")</f>
        <v>Радикович</v>
      </c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9"/>
    </row>
    <row r="206" spans="2:56" x14ac:dyDescent="0.25">
      <c r="B206" s="7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23"/>
      <c r="X206" s="21"/>
      <c r="Y206" s="8"/>
      <c r="Z206" s="8"/>
      <c r="AA206" s="8"/>
      <c r="AB206" s="9"/>
      <c r="AD206" s="7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23"/>
      <c r="AZ206" s="21"/>
      <c r="BA206" s="8"/>
      <c r="BB206" s="8"/>
      <c r="BC206" s="8"/>
      <c r="BD206" s="9"/>
    </row>
    <row r="207" spans="2:56" x14ac:dyDescent="0.25">
      <c r="B207" s="7"/>
      <c r="C207" s="38" t="str">
        <f>INDEX(Таблица1[Должность],(COUNT(Пропуск!$U$1:$U200)+1)*2-(COLUMN()&lt;30))</f>
        <v>монтажник</v>
      </c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8"/>
      <c r="U207" s="8"/>
      <c r="V207" s="8"/>
      <c r="W207" s="39" t="s">
        <v>29</v>
      </c>
      <c r="X207" s="40"/>
      <c r="Y207" s="8"/>
      <c r="Z207" s="8"/>
      <c r="AA207" s="8"/>
      <c r="AB207" s="9"/>
      <c r="AD207" s="7"/>
      <c r="AE207" s="38" t="str">
        <f>IFERROR(INDEX(Таблица1[Должность],$D$3+1),"")</f>
        <v>подсобный рабочий</v>
      </c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8"/>
      <c r="AW207" s="8"/>
      <c r="AX207" s="8"/>
      <c r="AY207" s="39" t="s">
        <v>29</v>
      </c>
      <c r="AZ207" s="40"/>
      <c r="BA207" s="8"/>
      <c r="BB207" s="8"/>
      <c r="BC207" s="8"/>
      <c r="BD207" s="9"/>
    </row>
    <row r="208" spans="2:56" x14ac:dyDescent="0.25">
      <c r="B208" s="7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9"/>
      <c r="AD208" s="7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9"/>
    </row>
    <row r="209" spans="2:56" x14ac:dyDescent="0.25">
      <c r="B209" s="7"/>
      <c r="C209" s="38" t="str">
        <f>INDEX(Таблица1[Организация],(COUNT(Пропуск!$U$1:$U200)+1)*2-(COLUMN()&lt;30))</f>
        <v>ООО "Мегастрой"</v>
      </c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8"/>
      <c r="U209" s="8"/>
      <c r="V209" s="8"/>
      <c r="W209" s="8"/>
      <c r="X209" s="8"/>
      <c r="Y209" s="8"/>
      <c r="Z209" s="8"/>
      <c r="AA209" s="8"/>
      <c r="AB209" s="9"/>
      <c r="AD209" s="7"/>
      <c r="AE209" s="38" t="str">
        <f>IFERROR(INDEX(Таблица1[Организация],$D$3+1),"")</f>
        <v>ООО "Мегастрой"</v>
      </c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8"/>
      <c r="AW209" s="8"/>
      <c r="AX209" s="8"/>
      <c r="AY209" s="8"/>
      <c r="AZ209" s="8"/>
      <c r="BA209" s="8"/>
      <c r="BB209" s="8"/>
      <c r="BC209" s="8"/>
      <c r="BD209" s="9"/>
    </row>
    <row r="210" spans="2:56" x14ac:dyDescent="0.25">
      <c r="B210" s="10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2"/>
      <c r="AD210" s="10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2"/>
    </row>
    <row r="212" spans="2:56" ht="16.5" thickBot="1" x14ac:dyDescent="0.3"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6"/>
      <c r="AD212" s="4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6"/>
    </row>
    <row r="213" spans="2:56" x14ac:dyDescent="0.25">
      <c r="B213" s="7"/>
      <c r="C213" s="13"/>
      <c r="D213" s="32">
        <f>MATCH(--Пропуск!U215,Таблица1[№ пропуска],0)</f>
        <v>31</v>
      </c>
      <c r="E213" s="14"/>
      <c r="F213" s="14"/>
      <c r="G213" s="14"/>
      <c r="H213" s="14"/>
      <c r="I213" s="14"/>
      <c r="J213" s="14"/>
      <c r="K213" s="14"/>
      <c r="L213" s="15"/>
      <c r="M213" s="8"/>
      <c r="N213" s="41" t="s">
        <v>26</v>
      </c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9"/>
      <c r="AD213" s="7"/>
      <c r="AE213" s="13"/>
      <c r="AF213" s="31">
        <f>D213+1</f>
        <v>32</v>
      </c>
      <c r="AG213" s="14"/>
      <c r="AH213" s="14"/>
      <c r="AI213" s="14"/>
      <c r="AJ213" s="14"/>
      <c r="AK213" s="14"/>
      <c r="AL213" s="14"/>
      <c r="AM213" s="14"/>
      <c r="AN213" s="15"/>
      <c r="AO213" s="8"/>
      <c r="AP213" s="41" t="s">
        <v>26</v>
      </c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9"/>
    </row>
    <row r="214" spans="2:56" x14ac:dyDescent="0.25">
      <c r="B214" s="7"/>
      <c r="C214" s="16"/>
      <c r="D214" s="8"/>
      <c r="E214" s="8"/>
      <c r="F214" s="8"/>
      <c r="G214" s="8"/>
      <c r="H214" s="8"/>
      <c r="I214" s="8"/>
      <c r="J214" s="8"/>
      <c r="K214" s="8"/>
      <c r="L214" s="17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9"/>
      <c r="AD214" s="7"/>
      <c r="AE214" s="16"/>
      <c r="AF214" s="8"/>
      <c r="AG214" s="8"/>
      <c r="AH214" s="8"/>
      <c r="AI214" s="8"/>
      <c r="AJ214" s="8"/>
      <c r="AK214" s="8"/>
      <c r="AL214" s="8"/>
      <c r="AM214" s="8"/>
      <c r="AN214" s="17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9"/>
    </row>
    <row r="215" spans="2:56" ht="16.5" thickBot="1" x14ac:dyDescent="0.3">
      <c r="B215" s="7"/>
      <c r="C215" s="18"/>
      <c r="D215" s="19"/>
      <c r="E215" s="19"/>
      <c r="F215" s="19"/>
      <c r="G215" s="19"/>
      <c r="H215" s="19"/>
      <c r="I215" s="19"/>
      <c r="J215" s="19"/>
      <c r="K215" s="19"/>
      <c r="L215" s="20"/>
      <c r="M215" s="8"/>
      <c r="N215" s="42" t="s">
        <v>27</v>
      </c>
      <c r="O215" s="42"/>
      <c r="P215" s="42"/>
      <c r="Q215" s="42"/>
      <c r="R215" s="42"/>
      <c r="S215" s="42"/>
      <c r="T215" s="42"/>
      <c r="U215" s="43">
        <f>INDEX(Таблица1[№ пропуска],(COUNT(Пропуск!$U$1:$U214)+1)*2-(COLUMN()&lt;30))</f>
        <v>1598</v>
      </c>
      <c r="V215" s="43"/>
      <c r="W215" s="43"/>
      <c r="X215" s="43"/>
      <c r="Y215" s="43"/>
      <c r="Z215" s="43"/>
      <c r="AA215" s="43"/>
      <c r="AB215" s="9"/>
      <c r="AD215" s="7"/>
      <c r="AE215" s="18"/>
      <c r="AF215" s="19"/>
      <c r="AG215" s="19"/>
      <c r="AH215" s="19"/>
      <c r="AI215" s="19"/>
      <c r="AJ215" s="19"/>
      <c r="AK215" s="19"/>
      <c r="AL215" s="19"/>
      <c r="AM215" s="19"/>
      <c r="AN215" s="20"/>
      <c r="AO215" s="8"/>
      <c r="AP215" s="42" t="s">
        <v>27</v>
      </c>
      <c r="AQ215" s="42"/>
      <c r="AR215" s="42"/>
      <c r="AS215" s="42"/>
      <c r="AT215" s="42"/>
      <c r="AU215" s="42"/>
      <c r="AV215" s="42"/>
      <c r="AW215" s="43">
        <f>INDEX(Таблица1[№ пропуска],(COUNT(Пропуск!AW$1:AW214)+1)*2-(COLUMN()&lt;30))</f>
        <v>1599</v>
      </c>
      <c r="AX215" s="43"/>
      <c r="AY215" s="43"/>
      <c r="AZ215" s="43"/>
      <c r="BA215" s="43"/>
      <c r="BB215" s="43"/>
      <c r="BC215" s="43"/>
      <c r="BD215" s="9"/>
    </row>
    <row r="216" spans="2:56" x14ac:dyDescent="0.25">
      <c r="B216" s="7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9"/>
      <c r="AD216" s="7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9"/>
    </row>
    <row r="217" spans="2:56" x14ac:dyDescent="0.25">
      <c r="B217" s="7"/>
      <c r="C217" s="37" t="str">
        <f>INDEX(Таблица1[Фамилия],(COUNT(Пропуск!$U$1:$U214)+1)*2-(COLUMN()&lt;30))</f>
        <v>Артеменко</v>
      </c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9"/>
      <c r="AD217" s="7"/>
      <c r="AE217" s="37" t="str">
        <f>IFERROR(INDEX(Таблица1[Фамилия],$D$3+1),"")</f>
        <v>Баймуратов</v>
      </c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9"/>
    </row>
    <row r="218" spans="2:56" x14ac:dyDescent="0.25">
      <c r="B218" s="7"/>
      <c r="C218" s="37" t="str">
        <f>INDEX(Таблица1[Имя],(COUNT(Пропуск!$U$1:$U214)+1)*2-(COLUMN()&lt;30))</f>
        <v>Сергей</v>
      </c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9"/>
      <c r="AD218" s="7"/>
      <c r="AE218" s="37" t="str">
        <f>IFERROR(INDEX(Таблица1[Имя],$D$3+1),"")</f>
        <v>Игорь</v>
      </c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9"/>
    </row>
    <row r="219" spans="2:56" x14ac:dyDescent="0.25">
      <c r="B219" s="7"/>
      <c r="C219" s="37" t="str">
        <f>INDEX(Таблица1[Отчество],(COUNT(Пропуск!$U$1:$U214)+1)*2-(COLUMN()&lt;30))</f>
        <v>Николаевич</v>
      </c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9"/>
      <c r="AD219" s="7"/>
      <c r="AE219" s="37" t="str">
        <f>IFERROR(INDEX(Таблица1[Отчество],$D$3+1),"")</f>
        <v>Радикович</v>
      </c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9"/>
    </row>
    <row r="220" spans="2:56" x14ac:dyDescent="0.25">
      <c r="B220" s="7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23"/>
      <c r="X220" s="21"/>
      <c r="Y220" s="8"/>
      <c r="Z220" s="8"/>
      <c r="AA220" s="8"/>
      <c r="AB220" s="9"/>
      <c r="AD220" s="7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23"/>
      <c r="AZ220" s="21"/>
      <c r="BA220" s="8"/>
      <c r="BB220" s="8"/>
      <c r="BC220" s="8"/>
      <c r="BD220" s="9"/>
    </row>
    <row r="221" spans="2:56" x14ac:dyDescent="0.25">
      <c r="B221" s="7"/>
      <c r="C221" s="38" t="str">
        <f>INDEX(Таблица1[Должность],(COUNT(Пропуск!$U$1:$U214)+1)*2-(COLUMN()&lt;30))</f>
        <v>электрогазосварщик</v>
      </c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8"/>
      <c r="U221" s="8"/>
      <c r="V221" s="8"/>
      <c r="W221" s="39" t="s">
        <v>29</v>
      </c>
      <c r="X221" s="40"/>
      <c r="Y221" s="8"/>
      <c r="Z221" s="8"/>
      <c r="AA221" s="8"/>
      <c r="AB221" s="9"/>
      <c r="AD221" s="7"/>
      <c r="AE221" s="38" t="str">
        <f>IFERROR(INDEX(Таблица1[Должность],$D$3+1),"")</f>
        <v>подсобный рабочий</v>
      </c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8"/>
      <c r="AW221" s="8"/>
      <c r="AX221" s="8"/>
      <c r="AY221" s="39" t="s">
        <v>29</v>
      </c>
      <c r="AZ221" s="40"/>
      <c r="BA221" s="8"/>
      <c r="BB221" s="8"/>
      <c r="BC221" s="8"/>
      <c r="BD221" s="9"/>
    </row>
    <row r="222" spans="2:56" x14ac:dyDescent="0.25">
      <c r="B222" s="7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9"/>
      <c r="AD222" s="7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9"/>
    </row>
    <row r="223" spans="2:56" x14ac:dyDescent="0.25">
      <c r="B223" s="7"/>
      <c r="C223" s="38" t="str">
        <f>INDEX(Таблица1[Организация],(COUNT(Пропуск!$U$1:$U214)+1)*2-(COLUMN()&lt;30))</f>
        <v>ООО "Мегастрой"</v>
      </c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8"/>
      <c r="U223" s="8"/>
      <c r="V223" s="8"/>
      <c r="W223" s="8"/>
      <c r="X223" s="8"/>
      <c r="Y223" s="8"/>
      <c r="Z223" s="8"/>
      <c r="AA223" s="8"/>
      <c r="AB223" s="9"/>
      <c r="AD223" s="7"/>
      <c r="AE223" s="38" t="str">
        <f>IFERROR(INDEX(Таблица1[Организация],$D$3+1),"")</f>
        <v>ООО "Мегастрой"</v>
      </c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8"/>
      <c r="AW223" s="8"/>
      <c r="AX223" s="8"/>
      <c r="AY223" s="8"/>
      <c r="AZ223" s="8"/>
      <c r="BA223" s="8"/>
      <c r="BB223" s="8"/>
      <c r="BC223" s="8"/>
      <c r="BD223" s="9"/>
    </row>
    <row r="224" spans="2:56" x14ac:dyDescent="0.25">
      <c r="B224" s="10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2"/>
      <c r="AD224" s="10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2"/>
    </row>
    <row r="226" spans="2:56" ht="16.5" thickBot="1" x14ac:dyDescent="0.3"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6"/>
      <c r="AD226" s="4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6"/>
    </row>
    <row r="227" spans="2:56" x14ac:dyDescent="0.25">
      <c r="B227" s="7"/>
      <c r="C227" s="13"/>
      <c r="D227" s="32">
        <f>MATCH(--Пропуск!U229,Таблица1[№ пропуска],0)</f>
        <v>33</v>
      </c>
      <c r="E227" s="14"/>
      <c r="F227" s="14"/>
      <c r="G227" s="14"/>
      <c r="H227" s="14"/>
      <c r="I227" s="14"/>
      <c r="J227" s="14"/>
      <c r="K227" s="14"/>
      <c r="L227" s="15"/>
      <c r="M227" s="8"/>
      <c r="N227" s="41" t="s">
        <v>26</v>
      </c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9"/>
      <c r="AD227" s="7"/>
      <c r="AE227" s="13"/>
      <c r="AF227" s="31">
        <f>D227+1</f>
        <v>34</v>
      </c>
      <c r="AG227" s="14"/>
      <c r="AH227" s="14"/>
      <c r="AI227" s="14"/>
      <c r="AJ227" s="14"/>
      <c r="AK227" s="14"/>
      <c r="AL227" s="14"/>
      <c r="AM227" s="14"/>
      <c r="AN227" s="15"/>
      <c r="AO227" s="8"/>
      <c r="AP227" s="41" t="s">
        <v>26</v>
      </c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9"/>
    </row>
    <row r="228" spans="2:56" x14ac:dyDescent="0.25">
      <c r="B228" s="7"/>
      <c r="C228" s="16"/>
      <c r="D228" s="8"/>
      <c r="E228" s="8"/>
      <c r="F228" s="8"/>
      <c r="G228" s="8"/>
      <c r="H228" s="8"/>
      <c r="I228" s="8"/>
      <c r="J228" s="8"/>
      <c r="K228" s="8"/>
      <c r="L228" s="17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9"/>
      <c r="AD228" s="7"/>
      <c r="AE228" s="16"/>
      <c r="AF228" s="8"/>
      <c r="AG228" s="8"/>
      <c r="AH228" s="8"/>
      <c r="AI228" s="8"/>
      <c r="AJ228" s="8"/>
      <c r="AK228" s="8"/>
      <c r="AL228" s="8"/>
      <c r="AM228" s="8"/>
      <c r="AN228" s="17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9"/>
    </row>
    <row r="229" spans="2:56" ht="16.5" thickBot="1" x14ac:dyDescent="0.3">
      <c r="B229" s="7"/>
      <c r="C229" s="18"/>
      <c r="D229" s="19"/>
      <c r="E229" s="19"/>
      <c r="F229" s="19"/>
      <c r="G229" s="19"/>
      <c r="H229" s="19"/>
      <c r="I229" s="19"/>
      <c r="J229" s="19"/>
      <c r="K229" s="19"/>
      <c r="L229" s="20"/>
      <c r="M229" s="8"/>
      <c r="N229" s="42" t="s">
        <v>27</v>
      </c>
      <c r="O229" s="42"/>
      <c r="P229" s="42"/>
      <c r="Q229" s="42"/>
      <c r="R229" s="42"/>
      <c r="S229" s="42"/>
      <c r="T229" s="42"/>
      <c r="U229" s="43">
        <f>INDEX(Таблица1[№ пропуска],(COUNT(Пропуск!$U$1:$U228)+1)*2-(COLUMN()&lt;30))</f>
        <v>1600</v>
      </c>
      <c r="V229" s="43"/>
      <c r="W229" s="43"/>
      <c r="X229" s="43"/>
      <c r="Y229" s="43"/>
      <c r="Z229" s="43"/>
      <c r="AA229" s="43"/>
      <c r="AB229" s="9"/>
      <c r="AD229" s="7"/>
      <c r="AE229" s="18"/>
      <c r="AF229" s="19"/>
      <c r="AG229" s="19"/>
      <c r="AH229" s="19"/>
      <c r="AI229" s="19"/>
      <c r="AJ229" s="19"/>
      <c r="AK229" s="19"/>
      <c r="AL229" s="19"/>
      <c r="AM229" s="19"/>
      <c r="AN229" s="20"/>
      <c r="AO229" s="8"/>
      <c r="AP229" s="42" t="s">
        <v>27</v>
      </c>
      <c r="AQ229" s="42"/>
      <c r="AR229" s="42"/>
      <c r="AS229" s="42"/>
      <c r="AT229" s="42"/>
      <c r="AU229" s="42"/>
      <c r="AV229" s="42"/>
      <c r="AW229" s="43">
        <f>INDEX(Таблица1[№ пропуска],(COUNT(Пропуск!AW$1:AW228)+1)*2-(COLUMN()&lt;30))</f>
        <v>1601</v>
      </c>
      <c r="AX229" s="43"/>
      <c r="AY229" s="43"/>
      <c r="AZ229" s="43"/>
      <c r="BA229" s="43"/>
      <c r="BB229" s="43"/>
      <c r="BC229" s="43"/>
      <c r="BD229" s="9"/>
    </row>
    <row r="230" spans="2:56" x14ac:dyDescent="0.25">
      <c r="B230" s="7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9"/>
      <c r="AD230" s="7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9"/>
    </row>
    <row r="231" spans="2:56" x14ac:dyDescent="0.25">
      <c r="B231" s="7"/>
      <c r="C231" s="37" t="str">
        <f>INDEX(Таблица1[Фамилия],(COUNT(Пропуск!$U$1:$U228)+1)*2-(COLUMN()&lt;30))</f>
        <v>Баймуратов</v>
      </c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9"/>
      <c r="AD231" s="7"/>
      <c r="AE231" s="37" t="str">
        <f>IFERROR(INDEX(Таблица1[Фамилия],$D$3+1),"")</f>
        <v>Баймуратов</v>
      </c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9"/>
    </row>
    <row r="232" spans="2:56" x14ac:dyDescent="0.25">
      <c r="B232" s="7"/>
      <c r="C232" s="37" t="str">
        <f>INDEX(Таблица1[Имя],(COUNT(Пропуск!$U$1:$U228)+1)*2-(COLUMN()&lt;30))</f>
        <v>Роман</v>
      </c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9"/>
      <c r="AD232" s="7"/>
      <c r="AE232" s="37" t="str">
        <f>IFERROR(INDEX(Таблица1[Имя],$D$3+1),"")</f>
        <v>Игорь</v>
      </c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9"/>
    </row>
    <row r="233" spans="2:56" x14ac:dyDescent="0.25">
      <c r="B233" s="7"/>
      <c r="C233" s="37" t="str">
        <f>INDEX(Таблица1[Отчество],(COUNT(Пропуск!$U$1:$U228)+1)*2-(COLUMN()&lt;30))</f>
        <v>Григорьевич</v>
      </c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9"/>
      <c r="AD233" s="7"/>
      <c r="AE233" s="37" t="str">
        <f>IFERROR(INDEX(Таблица1[Отчество],$D$3+1),"")</f>
        <v>Радикович</v>
      </c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9"/>
    </row>
    <row r="234" spans="2:56" x14ac:dyDescent="0.25">
      <c r="B234" s="7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23"/>
      <c r="X234" s="21"/>
      <c r="Y234" s="8"/>
      <c r="Z234" s="8"/>
      <c r="AA234" s="8"/>
      <c r="AB234" s="9"/>
      <c r="AD234" s="7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23"/>
      <c r="AZ234" s="21"/>
      <c r="BA234" s="8"/>
      <c r="BB234" s="8"/>
      <c r="BC234" s="8"/>
      <c r="BD234" s="9"/>
    </row>
    <row r="235" spans="2:56" x14ac:dyDescent="0.25">
      <c r="B235" s="7"/>
      <c r="C235" s="38" t="str">
        <f>INDEX(Таблица1[Должность],(COUNT(Пропуск!$U$1:$U228)+1)*2-(COLUMN()&lt;30))</f>
        <v>подсобный рабочий</v>
      </c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8"/>
      <c r="U235" s="8"/>
      <c r="V235" s="8"/>
      <c r="W235" s="39" t="s">
        <v>29</v>
      </c>
      <c r="X235" s="40"/>
      <c r="Y235" s="8"/>
      <c r="Z235" s="8"/>
      <c r="AA235" s="8"/>
      <c r="AB235" s="9"/>
      <c r="AD235" s="7"/>
      <c r="AE235" s="38" t="str">
        <f>IFERROR(INDEX(Таблица1[Должность],$D$3+1),"")</f>
        <v>подсобный рабочий</v>
      </c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8"/>
      <c r="AW235" s="8"/>
      <c r="AX235" s="8"/>
      <c r="AY235" s="39" t="s">
        <v>29</v>
      </c>
      <c r="AZ235" s="40"/>
      <c r="BA235" s="8"/>
      <c r="BB235" s="8"/>
      <c r="BC235" s="8"/>
      <c r="BD235" s="9"/>
    </row>
    <row r="236" spans="2:56" x14ac:dyDescent="0.25">
      <c r="B236" s="7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9"/>
      <c r="AD236" s="7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9"/>
    </row>
    <row r="237" spans="2:56" x14ac:dyDescent="0.25">
      <c r="B237" s="7"/>
      <c r="C237" s="38" t="str">
        <f>INDEX(Таблица1[Организация],(COUNT(Пропуск!$U$1:$U228)+1)*2-(COLUMN()&lt;30))</f>
        <v>ООО "Мегастрой"</v>
      </c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8"/>
      <c r="U237" s="8"/>
      <c r="V237" s="8"/>
      <c r="W237" s="8"/>
      <c r="X237" s="8"/>
      <c r="Y237" s="8"/>
      <c r="Z237" s="8"/>
      <c r="AA237" s="8"/>
      <c r="AB237" s="9"/>
      <c r="AD237" s="7"/>
      <c r="AE237" s="38" t="str">
        <f>IFERROR(INDEX(Таблица1[Организация],$D$3+1),"")</f>
        <v>ООО "Мегастрой"</v>
      </c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8"/>
      <c r="AW237" s="8"/>
      <c r="AX237" s="8"/>
      <c r="AY237" s="8"/>
      <c r="AZ237" s="8"/>
      <c r="BA237" s="8"/>
      <c r="BB237" s="8"/>
      <c r="BC237" s="8"/>
      <c r="BD237" s="9"/>
    </row>
    <row r="238" spans="2:56" x14ac:dyDescent="0.25">
      <c r="B238" s="10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2"/>
      <c r="AD238" s="10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2"/>
    </row>
    <row r="240" spans="2:56" ht="16.5" thickBot="1" x14ac:dyDescent="0.3"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6"/>
      <c r="AD240" s="4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6"/>
    </row>
    <row r="241" spans="2:56" x14ac:dyDescent="0.25">
      <c r="B241" s="7"/>
      <c r="C241" s="13"/>
      <c r="D241" s="32">
        <f>MATCH(--Пропуск!U243,Таблица1[№ пропуска],0)</f>
        <v>35</v>
      </c>
      <c r="E241" s="14"/>
      <c r="F241" s="14"/>
      <c r="G241" s="14"/>
      <c r="H241" s="14"/>
      <c r="I241" s="14"/>
      <c r="J241" s="14"/>
      <c r="K241" s="14"/>
      <c r="L241" s="15"/>
      <c r="M241" s="8"/>
      <c r="N241" s="41" t="s">
        <v>26</v>
      </c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9"/>
      <c r="AD241" s="7"/>
      <c r="AE241" s="13"/>
      <c r="AF241" s="31">
        <f>D241+1</f>
        <v>36</v>
      </c>
      <c r="AG241" s="14"/>
      <c r="AH241" s="14"/>
      <c r="AI241" s="14"/>
      <c r="AJ241" s="14"/>
      <c r="AK241" s="14"/>
      <c r="AL241" s="14"/>
      <c r="AM241" s="14"/>
      <c r="AN241" s="15"/>
      <c r="AO241" s="8"/>
      <c r="AP241" s="41" t="s">
        <v>26</v>
      </c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9"/>
    </row>
    <row r="242" spans="2:56" x14ac:dyDescent="0.25">
      <c r="B242" s="7"/>
      <c r="C242" s="16"/>
      <c r="D242" s="8"/>
      <c r="E242" s="8"/>
      <c r="F242" s="8"/>
      <c r="G242" s="8"/>
      <c r="H242" s="8"/>
      <c r="I242" s="8"/>
      <c r="J242" s="8"/>
      <c r="K242" s="8"/>
      <c r="L242" s="17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9"/>
      <c r="AD242" s="7"/>
      <c r="AE242" s="16"/>
      <c r="AF242" s="8"/>
      <c r="AG242" s="8"/>
      <c r="AH242" s="8"/>
      <c r="AI242" s="8"/>
      <c r="AJ242" s="8"/>
      <c r="AK242" s="8"/>
      <c r="AL242" s="8"/>
      <c r="AM242" s="8"/>
      <c r="AN242" s="17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9"/>
    </row>
    <row r="243" spans="2:56" ht="16.5" thickBot="1" x14ac:dyDescent="0.3">
      <c r="B243" s="7"/>
      <c r="C243" s="18"/>
      <c r="D243" s="19"/>
      <c r="E243" s="19"/>
      <c r="F243" s="19"/>
      <c r="G243" s="19"/>
      <c r="H243" s="19"/>
      <c r="I243" s="19"/>
      <c r="J243" s="19"/>
      <c r="K243" s="19"/>
      <c r="L243" s="20"/>
      <c r="M243" s="8"/>
      <c r="N243" s="42" t="s">
        <v>27</v>
      </c>
      <c r="O243" s="42"/>
      <c r="P243" s="42"/>
      <c r="Q243" s="42"/>
      <c r="R243" s="42"/>
      <c r="S243" s="42"/>
      <c r="T243" s="42"/>
      <c r="U243" s="43">
        <f>INDEX(Таблица1[№ пропуска],(COUNT(Пропуск!$U$1:$U242)+1)*2-(COLUMN()&lt;30))</f>
        <v>1602</v>
      </c>
      <c r="V243" s="43"/>
      <c r="W243" s="43"/>
      <c r="X243" s="43"/>
      <c r="Y243" s="43"/>
      <c r="Z243" s="43"/>
      <c r="AA243" s="43"/>
      <c r="AB243" s="9"/>
      <c r="AD243" s="7"/>
      <c r="AE243" s="18"/>
      <c r="AF243" s="19"/>
      <c r="AG243" s="19"/>
      <c r="AH243" s="19"/>
      <c r="AI243" s="19"/>
      <c r="AJ243" s="19"/>
      <c r="AK243" s="19"/>
      <c r="AL243" s="19"/>
      <c r="AM243" s="19"/>
      <c r="AN243" s="20"/>
      <c r="AO243" s="8"/>
      <c r="AP243" s="42" t="s">
        <v>27</v>
      </c>
      <c r="AQ243" s="42"/>
      <c r="AR243" s="42"/>
      <c r="AS243" s="42"/>
      <c r="AT243" s="42"/>
      <c r="AU243" s="42"/>
      <c r="AV243" s="42"/>
      <c r="AW243" s="43">
        <f>INDEX(Таблица1[№ пропуска],(COUNT(Пропуск!AW$1:AW242)+1)*2-(COLUMN()&lt;30))</f>
        <v>1603</v>
      </c>
      <c r="AX243" s="43"/>
      <c r="AY243" s="43"/>
      <c r="AZ243" s="43"/>
      <c r="BA243" s="43"/>
      <c r="BB243" s="43"/>
      <c r="BC243" s="43"/>
      <c r="BD243" s="9"/>
    </row>
    <row r="244" spans="2:56" x14ac:dyDescent="0.25">
      <c r="B244" s="7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9"/>
      <c r="AD244" s="7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9"/>
    </row>
    <row r="245" spans="2:56" x14ac:dyDescent="0.25">
      <c r="B245" s="7"/>
      <c r="C245" s="37" t="str">
        <f>INDEX(Таблица1[Фамилия],(COUNT(Пропуск!$U$1:$U242)+1)*2-(COLUMN()&lt;30))</f>
        <v>Баранов</v>
      </c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9"/>
      <c r="AD245" s="7"/>
      <c r="AE245" s="37" t="str">
        <f>IFERROR(INDEX(Таблица1[Фамилия],$D$3+1),"")</f>
        <v>Баймуратов</v>
      </c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9"/>
    </row>
    <row r="246" spans="2:56" x14ac:dyDescent="0.25">
      <c r="B246" s="7"/>
      <c r="C246" s="37" t="str">
        <f>INDEX(Таблица1[Имя],(COUNT(Пропуск!$U$1:$U242)+1)*2-(COLUMN()&lt;30))</f>
        <v>Александр</v>
      </c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9"/>
      <c r="AD246" s="7"/>
      <c r="AE246" s="37" t="str">
        <f>IFERROR(INDEX(Таблица1[Имя],$D$3+1),"")</f>
        <v>Игорь</v>
      </c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9"/>
    </row>
    <row r="247" spans="2:56" x14ac:dyDescent="0.25">
      <c r="B247" s="7"/>
      <c r="C247" s="37" t="str">
        <f>INDEX(Таблица1[Отчество],(COUNT(Пропуск!$U$1:$U242)+1)*2-(COLUMN()&lt;30))</f>
        <v>Владимирович</v>
      </c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9"/>
      <c r="AD247" s="7"/>
      <c r="AE247" s="37" t="str">
        <f>IFERROR(INDEX(Таблица1[Отчество],$D$3+1),"")</f>
        <v>Радикович</v>
      </c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9"/>
    </row>
    <row r="248" spans="2:56" x14ac:dyDescent="0.25">
      <c r="B248" s="7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23"/>
      <c r="X248" s="21"/>
      <c r="Y248" s="8"/>
      <c r="Z248" s="8"/>
      <c r="AA248" s="8"/>
      <c r="AB248" s="9"/>
      <c r="AD248" s="7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23"/>
      <c r="AZ248" s="21"/>
      <c r="BA248" s="8"/>
      <c r="BB248" s="8"/>
      <c r="BC248" s="8"/>
      <c r="BD248" s="9"/>
    </row>
    <row r="249" spans="2:56" x14ac:dyDescent="0.25">
      <c r="B249" s="7"/>
      <c r="C249" s="38" t="str">
        <f>INDEX(Таблица1[Должность],(COUNT(Пропуск!$U$1:$U242)+1)*2-(COLUMN()&lt;30))</f>
        <v>монтажник</v>
      </c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8"/>
      <c r="U249" s="8"/>
      <c r="V249" s="8"/>
      <c r="W249" s="39" t="s">
        <v>29</v>
      </c>
      <c r="X249" s="40"/>
      <c r="Y249" s="8"/>
      <c r="Z249" s="8"/>
      <c r="AA249" s="8"/>
      <c r="AB249" s="9"/>
      <c r="AD249" s="7"/>
      <c r="AE249" s="38" t="str">
        <f>IFERROR(INDEX(Таблица1[Должность],$D$3+1),"")</f>
        <v>подсобный рабочий</v>
      </c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8"/>
      <c r="AW249" s="8"/>
      <c r="AX249" s="8"/>
      <c r="AY249" s="39" t="s">
        <v>29</v>
      </c>
      <c r="AZ249" s="40"/>
      <c r="BA249" s="8"/>
      <c r="BB249" s="8"/>
      <c r="BC249" s="8"/>
      <c r="BD249" s="9"/>
    </row>
    <row r="250" spans="2:56" x14ac:dyDescent="0.25">
      <c r="B250" s="7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9"/>
      <c r="AD250" s="7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9"/>
    </row>
    <row r="251" spans="2:56" x14ac:dyDescent="0.25">
      <c r="B251" s="7"/>
      <c r="C251" s="38" t="str">
        <f>INDEX(Таблица1[Организация],(COUNT(Пропуск!$U$1:$U242)+1)*2-(COLUMN()&lt;30))</f>
        <v>ООО "Мегастрой"</v>
      </c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8"/>
      <c r="U251" s="8"/>
      <c r="V251" s="8"/>
      <c r="W251" s="8"/>
      <c r="X251" s="8"/>
      <c r="Y251" s="8"/>
      <c r="Z251" s="8"/>
      <c r="AA251" s="8"/>
      <c r="AB251" s="9"/>
      <c r="AD251" s="7"/>
      <c r="AE251" s="38" t="str">
        <f>IFERROR(INDEX(Таблица1[Организация],$D$3+1),"")</f>
        <v>ООО "Мегастрой"</v>
      </c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8"/>
      <c r="AW251" s="8"/>
      <c r="AX251" s="8"/>
      <c r="AY251" s="8"/>
      <c r="AZ251" s="8"/>
      <c r="BA251" s="8"/>
      <c r="BB251" s="8"/>
      <c r="BC251" s="8"/>
      <c r="BD251" s="9"/>
    </row>
    <row r="252" spans="2:56" x14ac:dyDescent="0.25">
      <c r="B252" s="10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2"/>
      <c r="AD252" s="10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2"/>
    </row>
    <row r="254" spans="2:56" ht="16.5" thickBot="1" x14ac:dyDescent="0.3">
      <c r="B254" s="4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6"/>
      <c r="AD254" s="4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6"/>
    </row>
    <row r="255" spans="2:56" x14ac:dyDescent="0.25">
      <c r="B255" s="7"/>
      <c r="C255" s="13"/>
      <c r="D255" s="32" t="e">
        <f>MATCH(--Пропуск!U257,Таблица1[№ пропуска],0)</f>
        <v>#REF!</v>
      </c>
      <c r="E255" s="14"/>
      <c r="F255" s="14"/>
      <c r="G255" s="14"/>
      <c r="H255" s="14"/>
      <c r="I255" s="14"/>
      <c r="J255" s="14"/>
      <c r="K255" s="14"/>
      <c r="L255" s="15"/>
      <c r="M255" s="8"/>
      <c r="N255" s="41" t="s">
        <v>26</v>
      </c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9"/>
      <c r="AD255" s="7"/>
      <c r="AE255" s="13"/>
      <c r="AF255" s="31" t="e">
        <f>D255+1</f>
        <v>#REF!</v>
      </c>
      <c r="AG255" s="14"/>
      <c r="AH255" s="14"/>
      <c r="AI255" s="14"/>
      <c r="AJ255" s="14"/>
      <c r="AK255" s="14"/>
      <c r="AL255" s="14"/>
      <c r="AM255" s="14"/>
      <c r="AN255" s="15"/>
      <c r="AO255" s="8"/>
      <c r="AP255" s="41" t="s">
        <v>26</v>
      </c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9"/>
    </row>
    <row r="256" spans="2:56" x14ac:dyDescent="0.25">
      <c r="B256" s="7"/>
      <c r="C256" s="16"/>
      <c r="D256" s="8"/>
      <c r="E256" s="8"/>
      <c r="F256" s="8"/>
      <c r="G256" s="8"/>
      <c r="H256" s="8"/>
      <c r="I256" s="8"/>
      <c r="J256" s="8"/>
      <c r="K256" s="8"/>
      <c r="L256" s="17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9"/>
      <c r="AD256" s="7"/>
      <c r="AE256" s="16"/>
      <c r="AF256" s="8"/>
      <c r="AG256" s="8"/>
      <c r="AH256" s="8"/>
      <c r="AI256" s="8"/>
      <c r="AJ256" s="8"/>
      <c r="AK256" s="8"/>
      <c r="AL256" s="8"/>
      <c r="AM256" s="8"/>
      <c r="AN256" s="17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9"/>
    </row>
    <row r="257" spans="2:56" ht="16.5" thickBot="1" x14ac:dyDescent="0.3">
      <c r="B257" s="7"/>
      <c r="C257" s="18"/>
      <c r="D257" s="19"/>
      <c r="E257" s="19"/>
      <c r="F257" s="19"/>
      <c r="G257" s="19"/>
      <c r="H257" s="19"/>
      <c r="I257" s="19"/>
      <c r="J257" s="19"/>
      <c r="K257" s="19"/>
      <c r="L257" s="20"/>
      <c r="M257" s="8"/>
      <c r="N257" s="42" t="s">
        <v>27</v>
      </c>
      <c r="O257" s="42"/>
      <c r="P257" s="42"/>
      <c r="Q257" s="42"/>
      <c r="R257" s="42"/>
      <c r="S257" s="42"/>
      <c r="T257" s="42"/>
      <c r="U257" s="43" t="e">
        <f>INDEX(Таблица1[№ пропуска],(COUNT(Пропуск!$U$1:$U256)+1)*2-(COLUMN()&lt;30))</f>
        <v>#REF!</v>
      </c>
      <c r="V257" s="43"/>
      <c r="W257" s="43"/>
      <c r="X257" s="43"/>
      <c r="Y257" s="43"/>
      <c r="Z257" s="43"/>
      <c r="AA257" s="43"/>
      <c r="AB257" s="9"/>
      <c r="AD257" s="7"/>
      <c r="AE257" s="18"/>
      <c r="AF257" s="19"/>
      <c r="AG257" s="19"/>
      <c r="AH257" s="19"/>
      <c r="AI257" s="19"/>
      <c r="AJ257" s="19"/>
      <c r="AK257" s="19"/>
      <c r="AL257" s="19"/>
      <c r="AM257" s="19"/>
      <c r="AN257" s="20"/>
      <c r="AO257" s="8"/>
      <c r="AP257" s="42" t="s">
        <v>27</v>
      </c>
      <c r="AQ257" s="42"/>
      <c r="AR257" s="42"/>
      <c r="AS257" s="42"/>
      <c r="AT257" s="42"/>
      <c r="AU257" s="42"/>
      <c r="AV257" s="42"/>
      <c r="AW257" s="43" t="e">
        <f>INDEX(Таблица1[№ пропуска],(COUNT(Пропуск!AW$1:AW256)+1)*2-(COLUMN()&lt;30))</f>
        <v>#REF!</v>
      </c>
      <c r="AX257" s="43"/>
      <c r="AY257" s="43"/>
      <c r="AZ257" s="43"/>
      <c r="BA257" s="43"/>
      <c r="BB257" s="43"/>
      <c r="BC257" s="43"/>
      <c r="BD257" s="9"/>
    </row>
    <row r="258" spans="2:56" x14ac:dyDescent="0.25">
      <c r="B258" s="7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9"/>
      <c r="AD258" s="7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9"/>
    </row>
    <row r="259" spans="2:56" x14ac:dyDescent="0.25">
      <c r="B259" s="7"/>
      <c r="C259" s="37" t="e">
        <f>INDEX(Таблица1[Фамилия],(COUNT(Пропуск!$U$1:$U256)+1)*2-(COLUMN()&lt;30))</f>
        <v>#REF!</v>
      </c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9"/>
      <c r="AD259" s="7"/>
      <c r="AE259" s="37" t="str">
        <f>IFERROR(INDEX(Таблица1[Фамилия],$D$3+1),"")</f>
        <v>Баймуратов</v>
      </c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9"/>
    </row>
    <row r="260" spans="2:56" x14ac:dyDescent="0.25">
      <c r="B260" s="7"/>
      <c r="C260" s="37" t="e">
        <f>INDEX(Таблица1[Имя],(COUNT(Пропуск!$U$1:$U256)+1)*2-(COLUMN()&lt;30))</f>
        <v>#REF!</v>
      </c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9"/>
      <c r="AD260" s="7"/>
      <c r="AE260" s="37" t="str">
        <f>IFERROR(INDEX(Таблица1[Имя],$D$3+1),"")</f>
        <v>Игорь</v>
      </c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9"/>
    </row>
    <row r="261" spans="2:56" x14ac:dyDescent="0.25">
      <c r="B261" s="7"/>
      <c r="C261" s="37" t="e">
        <f>INDEX(Таблица1[Отчество],(COUNT(Пропуск!$U$1:$U256)+1)*2-(COLUMN()&lt;30))</f>
        <v>#REF!</v>
      </c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9"/>
      <c r="AD261" s="7"/>
      <c r="AE261" s="37" t="str">
        <f>IFERROR(INDEX(Таблица1[Отчество],$D$3+1),"")</f>
        <v>Радикович</v>
      </c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9"/>
    </row>
    <row r="262" spans="2:56" x14ac:dyDescent="0.25">
      <c r="B262" s="7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23"/>
      <c r="X262" s="21"/>
      <c r="Y262" s="8"/>
      <c r="Z262" s="8"/>
      <c r="AA262" s="8"/>
      <c r="AB262" s="9"/>
      <c r="AD262" s="7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23"/>
      <c r="AZ262" s="21"/>
      <c r="BA262" s="8"/>
      <c r="BB262" s="8"/>
      <c r="BC262" s="8"/>
      <c r="BD262" s="9"/>
    </row>
    <row r="263" spans="2:56" x14ac:dyDescent="0.25">
      <c r="B263" s="7"/>
      <c r="C263" s="38" t="e">
        <f>INDEX(Таблица1[Должность],(COUNT(Пропуск!$U$1:$U256)+1)*2-(COLUMN()&lt;30))</f>
        <v>#REF!</v>
      </c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8"/>
      <c r="U263" s="8"/>
      <c r="V263" s="8"/>
      <c r="W263" s="39" t="s">
        <v>29</v>
      </c>
      <c r="X263" s="40"/>
      <c r="Y263" s="8"/>
      <c r="Z263" s="8"/>
      <c r="AA263" s="8"/>
      <c r="AB263" s="9"/>
      <c r="AD263" s="7"/>
      <c r="AE263" s="38" t="str">
        <f>IFERROR(INDEX(Таблица1[Должность],$D$3+1),"")</f>
        <v>подсобный рабочий</v>
      </c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8"/>
      <c r="AW263" s="8"/>
      <c r="AX263" s="8"/>
      <c r="AY263" s="39" t="s">
        <v>29</v>
      </c>
      <c r="AZ263" s="40"/>
      <c r="BA263" s="8"/>
      <c r="BB263" s="8"/>
      <c r="BC263" s="8"/>
      <c r="BD263" s="9"/>
    </row>
    <row r="264" spans="2:56" x14ac:dyDescent="0.25">
      <c r="B264" s="7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9"/>
      <c r="AD264" s="7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9"/>
    </row>
    <row r="265" spans="2:56" x14ac:dyDescent="0.25">
      <c r="B265" s="7"/>
      <c r="C265" s="38" t="e">
        <f>INDEX(Таблица1[Организация],(COUNT(Пропуск!$U$1:$U256)+1)*2-(COLUMN()&lt;30))</f>
        <v>#REF!</v>
      </c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8"/>
      <c r="U265" s="8"/>
      <c r="V265" s="8"/>
      <c r="W265" s="8"/>
      <c r="X265" s="8"/>
      <c r="Y265" s="8"/>
      <c r="Z265" s="8"/>
      <c r="AA265" s="8"/>
      <c r="AB265" s="9"/>
      <c r="AD265" s="7"/>
      <c r="AE265" s="38" t="str">
        <f>IFERROR(INDEX(Таблица1[Организация],$D$3+1),"")</f>
        <v>ООО "Мегастрой"</v>
      </c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8"/>
      <c r="AW265" s="8"/>
      <c r="AX265" s="8"/>
      <c r="AY265" s="8"/>
      <c r="AZ265" s="8"/>
      <c r="BA265" s="8"/>
      <c r="BB265" s="8"/>
      <c r="BC265" s="8"/>
      <c r="BD265" s="9"/>
    </row>
    <row r="266" spans="2:56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2"/>
      <c r="AD266" s="10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2"/>
    </row>
    <row r="268" spans="2:56" ht="16.5" thickBot="1" x14ac:dyDescent="0.3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6"/>
      <c r="AD268" s="4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6"/>
    </row>
    <row r="269" spans="2:56" x14ac:dyDescent="0.25">
      <c r="B269" s="7"/>
      <c r="C269" s="13"/>
      <c r="D269" s="32" t="e">
        <f>MATCH(--Пропуск!U271,Таблица1[№ пропуска],0)</f>
        <v>#REF!</v>
      </c>
      <c r="E269" s="14"/>
      <c r="F269" s="14"/>
      <c r="G269" s="14"/>
      <c r="H269" s="14"/>
      <c r="I269" s="14"/>
      <c r="J269" s="14"/>
      <c r="K269" s="14"/>
      <c r="L269" s="15"/>
      <c r="M269" s="8"/>
      <c r="N269" s="41" t="s">
        <v>26</v>
      </c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9"/>
      <c r="AD269" s="7"/>
      <c r="AE269" s="13"/>
      <c r="AF269" s="31" t="e">
        <f>D269+1</f>
        <v>#REF!</v>
      </c>
      <c r="AG269" s="14"/>
      <c r="AH269" s="14"/>
      <c r="AI269" s="14"/>
      <c r="AJ269" s="14"/>
      <c r="AK269" s="14"/>
      <c r="AL269" s="14"/>
      <c r="AM269" s="14"/>
      <c r="AN269" s="15"/>
      <c r="AO269" s="8"/>
      <c r="AP269" s="41" t="s">
        <v>26</v>
      </c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9"/>
    </row>
    <row r="270" spans="2:56" x14ac:dyDescent="0.25">
      <c r="B270" s="7"/>
      <c r="C270" s="16"/>
      <c r="D270" s="8"/>
      <c r="E270" s="8"/>
      <c r="F270" s="8"/>
      <c r="G270" s="8"/>
      <c r="H270" s="8"/>
      <c r="I270" s="8"/>
      <c r="J270" s="8"/>
      <c r="K270" s="8"/>
      <c r="L270" s="17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9"/>
      <c r="AD270" s="7"/>
      <c r="AE270" s="16"/>
      <c r="AF270" s="8"/>
      <c r="AG270" s="8"/>
      <c r="AH270" s="8"/>
      <c r="AI270" s="8"/>
      <c r="AJ270" s="8"/>
      <c r="AK270" s="8"/>
      <c r="AL270" s="8"/>
      <c r="AM270" s="8"/>
      <c r="AN270" s="17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9"/>
    </row>
    <row r="271" spans="2:56" ht="16.5" thickBot="1" x14ac:dyDescent="0.3">
      <c r="B271" s="7"/>
      <c r="C271" s="18"/>
      <c r="D271" s="19"/>
      <c r="E271" s="19"/>
      <c r="F271" s="19"/>
      <c r="G271" s="19"/>
      <c r="H271" s="19"/>
      <c r="I271" s="19"/>
      <c r="J271" s="19"/>
      <c r="K271" s="19"/>
      <c r="L271" s="20"/>
      <c r="M271" s="8"/>
      <c r="N271" s="42" t="s">
        <v>27</v>
      </c>
      <c r="O271" s="42"/>
      <c r="P271" s="42"/>
      <c r="Q271" s="42"/>
      <c r="R271" s="42"/>
      <c r="S271" s="42"/>
      <c r="T271" s="42"/>
      <c r="U271" s="43" t="e">
        <f>INDEX(Таблица1[№ пропуска],(COUNT(Пропуск!$U$1:$U270)+1)*2-(COLUMN()&lt;30))</f>
        <v>#REF!</v>
      </c>
      <c r="V271" s="43"/>
      <c r="W271" s="43"/>
      <c r="X271" s="43"/>
      <c r="Y271" s="43"/>
      <c r="Z271" s="43"/>
      <c r="AA271" s="43"/>
      <c r="AB271" s="9"/>
      <c r="AD271" s="7"/>
      <c r="AE271" s="18"/>
      <c r="AF271" s="19"/>
      <c r="AG271" s="19"/>
      <c r="AH271" s="19"/>
      <c r="AI271" s="19"/>
      <c r="AJ271" s="19"/>
      <c r="AK271" s="19"/>
      <c r="AL271" s="19"/>
      <c r="AM271" s="19"/>
      <c r="AN271" s="20"/>
      <c r="AO271" s="8"/>
      <c r="AP271" s="42" t="s">
        <v>27</v>
      </c>
      <c r="AQ271" s="42"/>
      <c r="AR271" s="42"/>
      <c r="AS271" s="42"/>
      <c r="AT271" s="42"/>
      <c r="AU271" s="42"/>
      <c r="AV271" s="42"/>
      <c r="AW271" s="43" t="e">
        <f>INDEX(Таблица1[№ пропуска],(COUNT(Пропуск!AW$1:AW270)+1)*2-(COLUMN()&lt;30))</f>
        <v>#REF!</v>
      </c>
      <c r="AX271" s="43"/>
      <c r="AY271" s="43"/>
      <c r="AZ271" s="43"/>
      <c r="BA271" s="43"/>
      <c r="BB271" s="43"/>
      <c r="BC271" s="43"/>
      <c r="BD271" s="9"/>
    </row>
    <row r="272" spans="2:56" x14ac:dyDescent="0.25">
      <c r="B272" s="7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9"/>
      <c r="AD272" s="7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9"/>
    </row>
    <row r="273" spans="2:56" x14ac:dyDescent="0.25">
      <c r="B273" s="7"/>
      <c r="C273" s="37" t="e">
        <f>INDEX(Таблица1[Фамилия],(COUNT(Пропуск!$U$1:$U270)+1)*2-(COLUMN()&lt;30))</f>
        <v>#REF!</v>
      </c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9"/>
      <c r="AD273" s="7"/>
      <c r="AE273" s="37" t="str">
        <f>IFERROR(INDEX(Таблица1[Фамилия],$D$3+1),"")</f>
        <v>Баймуратов</v>
      </c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9"/>
    </row>
    <row r="274" spans="2:56" x14ac:dyDescent="0.25">
      <c r="B274" s="7"/>
      <c r="C274" s="37" t="e">
        <f>INDEX(Таблица1[Имя],(COUNT(Пропуск!$U$1:$U270)+1)*2-(COLUMN()&lt;30))</f>
        <v>#REF!</v>
      </c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9"/>
      <c r="AD274" s="7"/>
      <c r="AE274" s="37" t="str">
        <f>IFERROR(INDEX(Таблица1[Имя],$D$3+1),"")</f>
        <v>Игорь</v>
      </c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9"/>
    </row>
    <row r="275" spans="2:56" x14ac:dyDescent="0.25">
      <c r="B275" s="7"/>
      <c r="C275" s="37" t="e">
        <f>INDEX(Таблица1[Отчество],(COUNT(Пропуск!$U$1:$U270)+1)*2-(COLUMN()&lt;30))</f>
        <v>#REF!</v>
      </c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9"/>
      <c r="AD275" s="7"/>
      <c r="AE275" s="37" t="str">
        <f>IFERROR(INDEX(Таблица1[Отчество],$D$3+1),"")</f>
        <v>Радикович</v>
      </c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9"/>
    </row>
    <row r="276" spans="2:56" x14ac:dyDescent="0.25">
      <c r="B276" s="7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23"/>
      <c r="X276" s="21"/>
      <c r="Y276" s="8"/>
      <c r="Z276" s="8"/>
      <c r="AA276" s="8"/>
      <c r="AB276" s="9"/>
      <c r="AD276" s="7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23"/>
      <c r="AZ276" s="21"/>
      <c r="BA276" s="8"/>
      <c r="BB276" s="8"/>
      <c r="BC276" s="8"/>
      <c r="BD276" s="9"/>
    </row>
    <row r="277" spans="2:56" x14ac:dyDescent="0.25">
      <c r="B277" s="7"/>
      <c r="C277" s="38" t="e">
        <f>INDEX(Таблица1[Должность],(COUNT(Пропуск!$U$1:$U270)+1)*2-(COLUMN()&lt;30))</f>
        <v>#REF!</v>
      </c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8"/>
      <c r="U277" s="8"/>
      <c r="V277" s="8"/>
      <c r="W277" s="39" t="s">
        <v>29</v>
      </c>
      <c r="X277" s="40"/>
      <c r="Y277" s="8"/>
      <c r="Z277" s="8"/>
      <c r="AA277" s="8"/>
      <c r="AB277" s="9"/>
      <c r="AD277" s="7"/>
      <c r="AE277" s="38" t="str">
        <f>IFERROR(INDEX(Таблица1[Должность],$D$3+1),"")</f>
        <v>подсобный рабочий</v>
      </c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8"/>
      <c r="AW277" s="8"/>
      <c r="AX277" s="8"/>
      <c r="AY277" s="39" t="s">
        <v>29</v>
      </c>
      <c r="AZ277" s="40"/>
      <c r="BA277" s="8"/>
      <c r="BB277" s="8"/>
      <c r="BC277" s="8"/>
      <c r="BD277" s="9"/>
    </row>
    <row r="278" spans="2:56" x14ac:dyDescent="0.25">
      <c r="B278" s="7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9"/>
      <c r="AD278" s="7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9"/>
    </row>
    <row r="279" spans="2:56" x14ac:dyDescent="0.25">
      <c r="B279" s="7"/>
      <c r="C279" s="38" t="e">
        <f>INDEX(Таблица1[Организация],(COUNT(Пропуск!$U$1:$U270)+1)*2-(COLUMN()&lt;30))</f>
        <v>#REF!</v>
      </c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8"/>
      <c r="U279" s="8"/>
      <c r="V279" s="8"/>
      <c r="W279" s="8"/>
      <c r="X279" s="8"/>
      <c r="Y279" s="8"/>
      <c r="Z279" s="8"/>
      <c r="AA279" s="8"/>
      <c r="AB279" s="9"/>
      <c r="AD279" s="7"/>
      <c r="AE279" s="38" t="str">
        <f>IFERROR(INDEX(Таблица1[Организация],$D$3+1),"")</f>
        <v>ООО "Мегастрой"</v>
      </c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8"/>
      <c r="AW279" s="8"/>
      <c r="AX279" s="8"/>
      <c r="AY279" s="8"/>
      <c r="AZ279" s="8"/>
      <c r="BA279" s="8"/>
      <c r="BB279" s="8"/>
      <c r="BC279" s="8"/>
      <c r="BD279" s="9"/>
    </row>
    <row r="280" spans="2:56" x14ac:dyDescent="0.25">
      <c r="B280" s="10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2"/>
      <c r="AD280" s="10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2"/>
    </row>
    <row r="282" spans="2:56" ht="16.5" thickBot="1" x14ac:dyDescent="0.3">
      <c r="B282" s="4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6"/>
      <c r="AD282" s="4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6"/>
    </row>
    <row r="283" spans="2:56" x14ac:dyDescent="0.25">
      <c r="B283" s="7"/>
      <c r="C283" s="13"/>
      <c r="D283" s="32" t="e">
        <f>MATCH(--Пропуск!U285,Таблица1[№ пропуска],0)</f>
        <v>#REF!</v>
      </c>
      <c r="E283" s="14"/>
      <c r="F283" s="14"/>
      <c r="G283" s="14"/>
      <c r="H283" s="14"/>
      <c r="I283" s="14"/>
      <c r="J283" s="14"/>
      <c r="K283" s="14"/>
      <c r="L283" s="15"/>
      <c r="M283" s="8"/>
      <c r="N283" s="41" t="s">
        <v>26</v>
      </c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9"/>
      <c r="AD283" s="7"/>
      <c r="AE283" s="13"/>
      <c r="AF283" s="31" t="e">
        <f>D283+1</f>
        <v>#REF!</v>
      </c>
      <c r="AG283" s="14"/>
      <c r="AH283" s="14"/>
      <c r="AI283" s="14"/>
      <c r="AJ283" s="14"/>
      <c r="AK283" s="14"/>
      <c r="AL283" s="14"/>
      <c r="AM283" s="14"/>
      <c r="AN283" s="15"/>
      <c r="AO283" s="8"/>
      <c r="AP283" s="41" t="s">
        <v>26</v>
      </c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9"/>
    </row>
    <row r="284" spans="2:56" x14ac:dyDescent="0.25">
      <c r="B284" s="7"/>
      <c r="C284" s="16"/>
      <c r="D284" s="8"/>
      <c r="E284" s="8"/>
      <c r="F284" s="8"/>
      <c r="G284" s="8"/>
      <c r="H284" s="8"/>
      <c r="I284" s="8"/>
      <c r="J284" s="8"/>
      <c r="K284" s="8"/>
      <c r="L284" s="17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9"/>
      <c r="AD284" s="7"/>
      <c r="AE284" s="16"/>
      <c r="AF284" s="8"/>
      <c r="AG284" s="8"/>
      <c r="AH284" s="8"/>
      <c r="AI284" s="8"/>
      <c r="AJ284" s="8"/>
      <c r="AK284" s="8"/>
      <c r="AL284" s="8"/>
      <c r="AM284" s="8"/>
      <c r="AN284" s="17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9"/>
    </row>
    <row r="285" spans="2:56" ht="16.5" thickBot="1" x14ac:dyDescent="0.3">
      <c r="B285" s="7"/>
      <c r="C285" s="18"/>
      <c r="D285" s="19"/>
      <c r="E285" s="19"/>
      <c r="F285" s="19"/>
      <c r="G285" s="19"/>
      <c r="H285" s="19"/>
      <c r="I285" s="19"/>
      <c r="J285" s="19"/>
      <c r="K285" s="19"/>
      <c r="L285" s="20"/>
      <c r="M285" s="8"/>
      <c r="N285" s="42" t="s">
        <v>27</v>
      </c>
      <c r="O285" s="42"/>
      <c r="P285" s="42"/>
      <c r="Q285" s="42"/>
      <c r="R285" s="42"/>
      <c r="S285" s="42"/>
      <c r="T285" s="42"/>
      <c r="U285" s="43" t="e">
        <f>INDEX(Таблица1[№ пропуска],(COUNT(Пропуск!$U$1:$U284)+1)*2-(COLUMN()&lt;30))</f>
        <v>#REF!</v>
      </c>
      <c r="V285" s="43"/>
      <c r="W285" s="43"/>
      <c r="X285" s="43"/>
      <c r="Y285" s="43"/>
      <c r="Z285" s="43"/>
      <c r="AA285" s="43"/>
      <c r="AB285" s="9"/>
      <c r="AD285" s="7"/>
      <c r="AE285" s="18"/>
      <c r="AF285" s="19"/>
      <c r="AG285" s="19"/>
      <c r="AH285" s="19"/>
      <c r="AI285" s="19"/>
      <c r="AJ285" s="19"/>
      <c r="AK285" s="19"/>
      <c r="AL285" s="19"/>
      <c r="AM285" s="19"/>
      <c r="AN285" s="20"/>
      <c r="AO285" s="8"/>
      <c r="AP285" s="42" t="s">
        <v>27</v>
      </c>
      <c r="AQ285" s="42"/>
      <c r="AR285" s="42"/>
      <c r="AS285" s="42"/>
      <c r="AT285" s="42"/>
      <c r="AU285" s="42"/>
      <c r="AV285" s="42"/>
      <c r="AW285" s="43" t="e">
        <f>INDEX(Таблица1[№ пропуска],(COUNT(Пропуск!AW$1:AW284)+1)*2-(COLUMN()&lt;30))</f>
        <v>#REF!</v>
      </c>
      <c r="AX285" s="43"/>
      <c r="AY285" s="43"/>
      <c r="AZ285" s="43"/>
      <c r="BA285" s="43"/>
      <c r="BB285" s="43"/>
      <c r="BC285" s="43"/>
      <c r="BD285" s="9"/>
    </row>
    <row r="286" spans="2:56" x14ac:dyDescent="0.25">
      <c r="B286" s="7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9"/>
      <c r="AD286" s="7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9"/>
    </row>
    <row r="287" spans="2:56" x14ac:dyDescent="0.25">
      <c r="B287" s="7"/>
      <c r="C287" s="37" t="e">
        <f>INDEX(Таблица1[Фамилия],(COUNT(Пропуск!$U$1:$U284)+1)*2-(COLUMN()&lt;30))</f>
        <v>#REF!</v>
      </c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9"/>
      <c r="AD287" s="7"/>
      <c r="AE287" s="37" t="str">
        <f>IFERROR(INDEX(Таблица1[Фамилия],$D$3+1),"")</f>
        <v>Баймуратов</v>
      </c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9"/>
    </row>
    <row r="288" spans="2:56" x14ac:dyDescent="0.25">
      <c r="B288" s="7"/>
      <c r="C288" s="37" t="e">
        <f>INDEX(Таблица1[Имя],(COUNT(Пропуск!$U$1:$U284)+1)*2-(COLUMN()&lt;30))</f>
        <v>#REF!</v>
      </c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9"/>
      <c r="AD288" s="7"/>
      <c r="AE288" s="37" t="str">
        <f>IFERROR(INDEX(Таблица1[Имя],$D$3+1),"")</f>
        <v>Игорь</v>
      </c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9"/>
    </row>
    <row r="289" spans="2:56" x14ac:dyDescent="0.25">
      <c r="B289" s="7"/>
      <c r="C289" s="37" t="e">
        <f>INDEX(Таблица1[Отчество],(COUNT(Пропуск!$U$1:$U284)+1)*2-(COLUMN()&lt;30))</f>
        <v>#REF!</v>
      </c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9"/>
      <c r="AD289" s="7"/>
      <c r="AE289" s="37" t="str">
        <f>IFERROR(INDEX(Таблица1[Отчество],$D$3+1),"")</f>
        <v>Радикович</v>
      </c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9"/>
    </row>
    <row r="290" spans="2:56" x14ac:dyDescent="0.25">
      <c r="B290" s="7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23"/>
      <c r="X290" s="21"/>
      <c r="Y290" s="8"/>
      <c r="Z290" s="8"/>
      <c r="AA290" s="8"/>
      <c r="AB290" s="9"/>
      <c r="AD290" s="7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23"/>
      <c r="AZ290" s="21"/>
      <c r="BA290" s="8"/>
      <c r="BB290" s="8"/>
      <c r="BC290" s="8"/>
      <c r="BD290" s="9"/>
    </row>
    <row r="291" spans="2:56" x14ac:dyDescent="0.25">
      <c r="B291" s="7"/>
      <c r="C291" s="38" t="e">
        <f>INDEX(Таблица1[Должность],(COUNT(Пропуск!$U$1:$U284)+1)*2-(COLUMN()&lt;30))</f>
        <v>#REF!</v>
      </c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8"/>
      <c r="U291" s="8"/>
      <c r="V291" s="8"/>
      <c r="W291" s="39" t="s">
        <v>29</v>
      </c>
      <c r="X291" s="40"/>
      <c r="Y291" s="8"/>
      <c r="Z291" s="8"/>
      <c r="AA291" s="8"/>
      <c r="AB291" s="9"/>
      <c r="AD291" s="7"/>
      <c r="AE291" s="38" t="str">
        <f>IFERROR(INDEX(Таблица1[Должность],$D$3+1),"")</f>
        <v>подсобный рабочий</v>
      </c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8"/>
      <c r="AW291" s="8"/>
      <c r="AX291" s="8"/>
      <c r="AY291" s="39" t="s">
        <v>29</v>
      </c>
      <c r="AZ291" s="40"/>
      <c r="BA291" s="8"/>
      <c r="BB291" s="8"/>
      <c r="BC291" s="8"/>
      <c r="BD291" s="9"/>
    </row>
    <row r="292" spans="2:56" x14ac:dyDescent="0.25">
      <c r="B292" s="7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9"/>
      <c r="AD292" s="7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9"/>
    </row>
    <row r="293" spans="2:56" x14ac:dyDescent="0.25">
      <c r="B293" s="7"/>
      <c r="C293" s="38" t="e">
        <f>INDEX(Таблица1[Организация],(COUNT(Пропуск!$U$1:$U284)+1)*2-(COLUMN()&lt;30))</f>
        <v>#REF!</v>
      </c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8"/>
      <c r="U293" s="8"/>
      <c r="V293" s="8"/>
      <c r="W293" s="8"/>
      <c r="X293" s="8"/>
      <c r="Y293" s="8"/>
      <c r="Z293" s="8"/>
      <c r="AA293" s="8"/>
      <c r="AB293" s="9"/>
      <c r="AD293" s="7"/>
      <c r="AE293" s="38" t="str">
        <f>IFERROR(INDEX(Таблица1[Организация],$D$3+1),"")</f>
        <v>ООО "Мегастрой"</v>
      </c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8"/>
      <c r="AW293" s="8"/>
      <c r="AX293" s="8"/>
      <c r="AY293" s="8"/>
      <c r="AZ293" s="8"/>
      <c r="BA293" s="8"/>
      <c r="BB293" s="8"/>
      <c r="BC293" s="8"/>
      <c r="BD293" s="9"/>
    </row>
    <row r="294" spans="2:56" x14ac:dyDescent="0.25">
      <c r="B294" s="10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2"/>
      <c r="AD294" s="10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2"/>
    </row>
  </sheetData>
  <mergeCells count="378">
    <mergeCell ref="C291:S291"/>
    <mergeCell ref="W291:X291"/>
    <mergeCell ref="AE291:AU291"/>
    <mergeCell ref="AY291:AZ291"/>
    <mergeCell ref="C293:S293"/>
    <mergeCell ref="AE293:AU293"/>
    <mergeCell ref="N285:T285"/>
    <mergeCell ref="U285:AA285"/>
    <mergeCell ref="AP285:AV285"/>
    <mergeCell ref="AW285:BC285"/>
    <mergeCell ref="C287:AA287"/>
    <mergeCell ref="AE287:BC287"/>
    <mergeCell ref="C288:AA288"/>
    <mergeCell ref="AE288:BC288"/>
    <mergeCell ref="C289:AA289"/>
    <mergeCell ref="AE289:BC289"/>
    <mergeCell ref="C275:AA275"/>
    <mergeCell ref="AE275:BC275"/>
    <mergeCell ref="C277:S277"/>
    <mergeCell ref="W277:X277"/>
    <mergeCell ref="AE277:AU277"/>
    <mergeCell ref="AY277:AZ277"/>
    <mergeCell ref="C279:S279"/>
    <mergeCell ref="AE279:AU279"/>
    <mergeCell ref="N283:AA283"/>
    <mergeCell ref="AP283:BC283"/>
    <mergeCell ref="N269:AA269"/>
    <mergeCell ref="AP269:BC269"/>
    <mergeCell ref="N271:T271"/>
    <mergeCell ref="U271:AA271"/>
    <mergeCell ref="AP271:AV271"/>
    <mergeCell ref="AW271:BC271"/>
    <mergeCell ref="C273:AA273"/>
    <mergeCell ref="AE273:BC273"/>
    <mergeCell ref="C274:AA274"/>
    <mergeCell ref="AE274:BC274"/>
    <mergeCell ref="C260:AA260"/>
    <mergeCell ref="AE260:BC260"/>
    <mergeCell ref="C261:AA261"/>
    <mergeCell ref="AE261:BC261"/>
    <mergeCell ref="C263:S263"/>
    <mergeCell ref="W263:X263"/>
    <mergeCell ref="AE263:AU263"/>
    <mergeCell ref="AY263:AZ263"/>
    <mergeCell ref="C265:S265"/>
    <mergeCell ref="AE265:AU265"/>
    <mergeCell ref="C251:S251"/>
    <mergeCell ref="AE251:AU251"/>
    <mergeCell ref="N255:AA255"/>
    <mergeCell ref="AP255:BC255"/>
    <mergeCell ref="N257:T257"/>
    <mergeCell ref="U257:AA257"/>
    <mergeCell ref="AP257:AV257"/>
    <mergeCell ref="AW257:BC257"/>
    <mergeCell ref="C259:AA259"/>
    <mergeCell ref="AE259:BC259"/>
    <mergeCell ref="C245:AA245"/>
    <mergeCell ref="AE245:BC245"/>
    <mergeCell ref="C246:AA246"/>
    <mergeCell ref="AE246:BC246"/>
    <mergeCell ref="C247:AA247"/>
    <mergeCell ref="AE247:BC247"/>
    <mergeCell ref="C249:S249"/>
    <mergeCell ref="W249:X249"/>
    <mergeCell ref="AE249:AU249"/>
    <mergeCell ref="AY249:AZ249"/>
    <mergeCell ref="C235:S235"/>
    <mergeCell ref="W235:X235"/>
    <mergeCell ref="AE235:AU235"/>
    <mergeCell ref="AY235:AZ235"/>
    <mergeCell ref="C237:S237"/>
    <mergeCell ref="AE237:AU237"/>
    <mergeCell ref="N241:AA241"/>
    <mergeCell ref="AP241:BC241"/>
    <mergeCell ref="N243:T243"/>
    <mergeCell ref="U243:AA243"/>
    <mergeCell ref="AP243:AV243"/>
    <mergeCell ref="AW243:BC243"/>
    <mergeCell ref="N229:T229"/>
    <mergeCell ref="U229:AA229"/>
    <mergeCell ref="AP229:AV229"/>
    <mergeCell ref="AW229:BC229"/>
    <mergeCell ref="C231:AA231"/>
    <mergeCell ref="AE231:BC231"/>
    <mergeCell ref="C232:AA232"/>
    <mergeCell ref="AE232:BC232"/>
    <mergeCell ref="C233:AA233"/>
    <mergeCell ref="AE233:BC233"/>
    <mergeCell ref="C219:AA219"/>
    <mergeCell ref="AE219:BC219"/>
    <mergeCell ref="C221:S221"/>
    <mergeCell ref="W221:X221"/>
    <mergeCell ref="AE221:AU221"/>
    <mergeCell ref="AY221:AZ221"/>
    <mergeCell ref="C223:S223"/>
    <mergeCell ref="AE223:AU223"/>
    <mergeCell ref="N227:AA227"/>
    <mergeCell ref="AP227:BC227"/>
    <mergeCell ref="N213:AA213"/>
    <mergeCell ref="AP213:BC213"/>
    <mergeCell ref="N215:T215"/>
    <mergeCell ref="U215:AA215"/>
    <mergeCell ref="AP215:AV215"/>
    <mergeCell ref="AW215:BC215"/>
    <mergeCell ref="C217:AA217"/>
    <mergeCell ref="AE217:BC217"/>
    <mergeCell ref="C218:AA218"/>
    <mergeCell ref="AE218:BC218"/>
    <mergeCell ref="C204:AA204"/>
    <mergeCell ref="AE204:BC204"/>
    <mergeCell ref="C205:AA205"/>
    <mergeCell ref="AE205:BC205"/>
    <mergeCell ref="C207:S207"/>
    <mergeCell ref="W207:X207"/>
    <mergeCell ref="AE207:AU207"/>
    <mergeCell ref="AY207:AZ207"/>
    <mergeCell ref="C209:S209"/>
    <mergeCell ref="AE209:AU209"/>
    <mergeCell ref="C195:S195"/>
    <mergeCell ref="AE195:AU195"/>
    <mergeCell ref="N199:AA199"/>
    <mergeCell ref="AP199:BC199"/>
    <mergeCell ref="N201:T201"/>
    <mergeCell ref="U201:AA201"/>
    <mergeCell ref="AP201:AV201"/>
    <mergeCell ref="AW201:BC201"/>
    <mergeCell ref="C203:AA203"/>
    <mergeCell ref="AE203:BC203"/>
    <mergeCell ref="C189:AA189"/>
    <mergeCell ref="AE189:BC189"/>
    <mergeCell ref="C190:AA190"/>
    <mergeCell ref="AE190:BC190"/>
    <mergeCell ref="C191:AA191"/>
    <mergeCell ref="AE191:BC191"/>
    <mergeCell ref="C193:S193"/>
    <mergeCell ref="W193:X193"/>
    <mergeCell ref="AE193:AU193"/>
    <mergeCell ref="AY193:AZ193"/>
    <mergeCell ref="C179:S179"/>
    <mergeCell ref="W179:X179"/>
    <mergeCell ref="AE179:AU179"/>
    <mergeCell ref="AY179:AZ179"/>
    <mergeCell ref="C181:S181"/>
    <mergeCell ref="AE181:AU181"/>
    <mergeCell ref="N185:AA185"/>
    <mergeCell ref="AP185:BC185"/>
    <mergeCell ref="N187:T187"/>
    <mergeCell ref="U187:AA187"/>
    <mergeCell ref="AP187:AV187"/>
    <mergeCell ref="AW187:BC187"/>
    <mergeCell ref="N173:T173"/>
    <mergeCell ref="U173:AA173"/>
    <mergeCell ref="AP173:AV173"/>
    <mergeCell ref="AW173:BC173"/>
    <mergeCell ref="C175:AA175"/>
    <mergeCell ref="AE175:BC175"/>
    <mergeCell ref="C176:AA176"/>
    <mergeCell ref="AE176:BC176"/>
    <mergeCell ref="C177:AA177"/>
    <mergeCell ref="AE177:BC177"/>
    <mergeCell ref="C163:AA163"/>
    <mergeCell ref="AE163:BC163"/>
    <mergeCell ref="C165:S165"/>
    <mergeCell ref="W165:X165"/>
    <mergeCell ref="AE165:AU165"/>
    <mergeCell ref="AY165:AZ165"/>
    <mergeCell ref="C167:S167"/>
    <mergeCell ref="AE167:AU167"/>
    <mergeCell ref="N171:AA171"/>
    <mergeCell ref="AP171:BC171"/>
    <mergeCell ref="N157:AA157"/>
    <mergeCell ref="AP157:BC157"/>
    <mergeCell ref="N159:T159"/>
    <mergeCell ref="U159:AA159"/>
    <mergeCell ref="AP159:AV159"/>
    <mergeCell ref="AW159:BC159"/>
    <mergeCell ref="C161:AA161"/>
    <mergeCell ref="AE161:BC161"/>
    <mergeCell ref="C162:AA162"/>
    <mergeCell ref="AE162:BC162"/>
    <mergeCell ref="C148:AA148"/>
    <mergeCell ref="AE148:BC148"/>
    <mergeCell ref="C149:AA149"/>
    <mergeCell ref="AE149:BC149"/>
    <mergeCell ref="C151:S151"/>
    <mergeCell ref="W151:X151"/>
    <mergeCell ref="AE151:AU151"/>
    <mergeCell ref="AY151:AZ151"/>
    <mergeCell ref="C153:S153"/>
    <mergeCell ref="AE153:AU153"/>
    <mergeCell ref="C139:S139"/>
    <mergeCell ref="AE139:AU139"/>
    <mergeCell ref="N143:AA143"/>
    <mergeCell ref="AP143:BC143"/>
    <mergeCell ref="N145:T145"/>
    <mergeCell ref="U145:AA145"/>
    <mergeCell ref="AP145:AV145"/>
    <mergeCell ref="AW145:BC145"/>
    <mergeCell ref="C147:AA147"/>
    <mergeCell ref="AE147:BC147"/>
    <mergeCell ref="C133:AA133"/>
    <mergeCell ref="AE133:BC133"/>
    <mergeCell ref="C134:AA134"/>
    <mergeCell ref="AE134:BC134"/>
    <mergeCell ref="C135:AA135"/>
    <mergeCell ref="AE135:BC135"/>
    <mergeCell ref="C137:S137"/>
    <mergeCell ref="W137:X137"/>
    <mergeCell ref="AE137:AU137"/>
    <mergeCell ref="AY137:AZ137"/>
    <mergeCell ref="C123:S123"/>
    <mergeCell ref="W123:X123"/>
    <mergeCell ref="AE123:AU123"/>
    <mergeCell ref="AY123:AZ123"/>
    <mergeCell ref="C125:S125"/>
    <mergeCell ref="AE125:AU125"/>
    <mergeCell ref="N129:AA129"/>
    <mergeCell ref="AP129:BC129"/>
    <mergeCell ref="N131:T131"/>
    <mergeCell ref="U131:AA131"/>
    <mergeCell ref="AP131:AV131"/>
    <mergeCell ref="AW131:BC131"/>
    <mergeCell ref="N117:T117"/>
    <mergeCell ref="U117:AA117"/>
    <mergeCell ref="AP117:AV117"/>
    <mergeCell ref="AW117:BC117"/>
    <mergeCell ref="C119:AA119"/>
    <mergeCell ref="AE119:BC119"/>
    <mergeCell ref="C120:AA120"/>
    <mergeCell ref="AE120:BC120"/>
    <mergeCell ref="C121:AA121"/>
    <mergeCell ref="AE121:BC121"/>
    <mergeCell ref="C107:AA107"/>
    <mergeCell ref="AE107:BC107"/>
    <mergeCell ref="C109:S109"/>
    <mergeCell ref="W109:X109"/>
    <mergeCell ref="AE109:AU109"/>
    <mergeCell ref="AY109:AZ109"/>
    <mergeCell ref="C111:S111"/>
    <mergeCell ref="AE111:AU111"/>
    <mergeCell ref="N115:AA115"/>
    <mergeCell ref="AP115:BC115"/>
    <mergeCell ref="N101:AA101"/>
    <mergeCell ref="AP101:BC101"/>
    <mergeCell ref="N103:T103"/>
    <mergeCell ref="U103:AA103"/>
    <mergeCell ref="AP103:AV103"/>
    <mergeCell ref="AW103:BC103"/>
    <mergeCell ref="C105:AA105"/>
    <mergeCell ref="AE105:BC105"/>
    <mergeCell ref="C106:AA106"/>
    <mergeCell ref="AE106:BC106"/>
    <mergeCell ref="AE97:AU97"/>
    <mergeCell ref="AE91:BC91"/>
    <mergeCell ref="AE92:BC92"/>
    <mergeCell ref="AE93:BC93"/>
    <mergeCell ref="AE95:AU95"/>
    <mergeCell ref="AY95:AZ95"/>
    <mergeCell ref="AE81:AU81"/>
    <mergeCell ref="AY81:AZ81"/>
    <mergeCell ref="AE83:AU83"/>
    <mergeCell ref="AP87:BC87"/>
    <mergeCell ref="AP89:AV89"/>
    <mergeCell ref="AW89:BC89"/>
    <mergeCell ref="AP75:AV75"/>
    <mergeCell ref="AW75:BC75"/>
    <mergeCell ref="AE77:BC77"/>
    <mergeCell ref="AE78:BC78"/>
    <mergeCell ref="AE79:BC79"/>
    <mergeCell ref="AE65:BC65"/>
    <mergeCell ref="AE67:AU67"/>
    <mergeCell ref="AY67:AZ67"/>
    <mergeCell ref="AE69:AU69"/>
    <mergeCell ref="AP73:BC73"/>
    <mergeCell ref="AP59:BC59"/>
    <mergeCell ref="AP61:AV61"/>
    <mergeCell ref="AW61:BC61"/>
    <mergeCell ref="AE63:BC63"/>
    <mergeCell ref="AE64:BC64"/>
    <mergeCell ref="AP31:BC31"/>
    <mergeCell ref="AP33:AV33"/>
    <mergeCell ref="AW33:BC33"/>
    <mergeCell ref="AE35:BC35"/>
    <mergeCell ref="AE39:AU39"/>
    <mergeCell ref="AY39:AZ39"/>
    <mergeCell ref="AE41:AU41"/>
    <mergeCell ref="AP45:BC45"/>
    <mergeCell ref="AP47:AV47"/>
    <mergeCell ref="AW47:BC47"/>
    <mergeCell ref="AE49:BC49"/>
    <mergeCell ref="AE50:BC50"/>
    <mergeCell ref="AE53:AU53"/>
    <mergeCell ref="AY53:AZ53"/>
    <mergeCell ref="C97:S97"/>
    <mergeCell ref="C91:AA91"/>
    <mergeCell ref="C92:AA92"/>
    <mergeCell ref="C93:AA93"/>
    <mergeCell ref="C95:S95"/>
    <mergeCell ref="W95:X95"/>
    <mergeCell ref="C81:S81"/>
    <mergeCell ref="W81:X81"/>
    <mergeCell ref="C83:S83"/>
    <mergeCell ref="N87:AA87"/>
    <mergeCell ref="N89:T89"/>
    <mergeCell ref="U89:AA89"/>
    <mergeCell ref="N75:T75"/>
    <mergeCell ref="U75:AA75"/>
    <mergeCell ref="C77:AA77"/>
    <mergeCell ref="C78:AA78"/>
    <mergeCell ref="C79:AA79"/>
    <mergeCell ref="C65:AA65"/>
    <mergeCell ref="C67:S67"/>
    <mergeCell ref="W67:X67"/>
    <mergeCell ref="C69:S69"/>
    <mergeCell ref="N73:AA73"/>
    <mergeCell ref="N59:AA59"/>
    <mergeCell ref="N61:T61"/>
    <mergeCell ref="U61:AA61"/>
    <mergeCell ref="C63:AA63"/>
    <mergeCell ref="C64:AA64"/>
    <mergeCell ref="N45:AA45"/>
    <mergeCell ref="N47:T47"/>
    <mergeCell ref="U47:AA47"/>
    <mergeCell ref="C49:AA49"/>
    <mergeCell ref="C50:AA50"/>
    <mergeCell ref="N31:AA31"/>
    <mergeCell ref="N33:T33"/>
    <mergeCell ref="U33:AA33"/>
    <mergeCell ref="C35:AA35"/>
    <mergeCell ref="C39:S39"/>
    <mergeCell ref="W39:X39"/>
    <mergeCell ref="C55:S55"/>
    <mergeCell ref="AE55:AU55"/>
    <mergeCell ref="C53:S53"/>
    <mergeCell ref="W53:X53"/>
    <mergeCell ref="C41:S41"/>
    <mergeCell ref="C36:AA36"/>
    <mergeCell ref="AE36:BC36"/>
    <mergeCell ref="C37:AA37"/>
    <mergeCell ref="AE37:BC37"/>
    <mergeCell ref="C51:AA51"/>
    <mergeCell ref="AE51:BC51"/>
    <mergeCell ref="AE8:BC8"/>
    <mergeCell ref="AE9:BC9"/>
    <mergeCell ref="AY11:AZ11"/>
    <mergeCell ref="N3:AA3"/>
    <mergeCell ref="N5:T5"/>
    <mergeCell ref="C7:AA7"/>
    <mergeCell ref="C8:AA8"/>
    <mergeCell ref="C9:AA9"/>
    <mergeCell ref="AW5:BC5"/>
    <mergeCell ref="AP3:BC3"/>
    <mergeCell ref="AP5:AV5"/>
    <mergeCell ref="AE7:BC7"/>
    <mergeCell ref="U5:AA5"/>
    <mergeCell ref="C23:AA23"/>
    <mergeCell ref="AE23:BC23"/>
    <mergeCell ref="C13:S13"/>
    <mergeCell ref="W11:X11"/>
    <mergeCell ref="C11:S11"/>
    <mergeCell ref="AE11:AU11"/>
    <mergeCell ref="AE13:AU13"/>
    <mergeCell ref="AY25:AZ25"/>
    <mergeCell ref="AE27:AU27"/>
    <mergeCell ref="C25:S25"/>
    <mergeCell ref="W25:X25"/>
    <mergeCell ref="AE25:AU25"/>
    <mergeCell ref="C27:S27"/>
    <mergeCell ref="N17:AA17"/>
    <mergeCell ref="AP17:BC17"/>
    <mergeCell ref="N19:T19"/>
    <mergeCell ref="AP19:AV19"/>
    <mergeCell ref="U19:AA19"/>
    <mergeCell ref="AW19:BC19"/>
    <mergeCell ref="C21:AA21"/>
    <mergeCell ref="AE21:BC21"/>
    <mergeCell ref="C22:AA22"/>
    <mergeCell ref="AE22:BC22"/>
  </mergeCells>
  <conditionalFormatting sqref="B2:AB71">
    <cfRule type="expression" dxfId="79" priority="30">
      <formula>ISERROR(SUM($U$5:$U5))</formula>
    </cfRule>
  </conditionalFormatting>
  <conditionalFormatting sqref="AD2:BD14">
    <cfRule type="expression" dxfId="78" priority="29">
      <formula>ISERROR(SUM($AW$5:$AW5))</formula>
    </cfRule>
  </conditionalFormatting>
  <conditionalFormatting sqref="AD16:BD28">
    <cfRule type="expression" dxfId="77" priority="28">
      <formula>ISERROR(SUM($AW$5:$AW19))</formula>
    </cfRule>
  </conditionalFormatting>
  <conditionalFormatting sqref="AD30:BD42">
    <cfRule type="expression" dxfId="76" priority="27">
      <formula>ISERROR(SUM($AW$5:$AW33))</formula>
    </cfRule>
  </conditionalFormatting>
  <conditionalFormatting sqref="AD44:BD56">
    <cfRule type="expression" dxfId="75" priority="26">
      <formula>ISERROR(SUM($AW$5:$AW47))</formula>
    </cfRule>
  </conditionalFormatting>
  <conditionalFormatting sqref="AD58:BD70">
    <cfRule type="expression" dxfId="74" priority="25">
      <formula>ISERROR(SUM($AW$5:$AW61))</formula>
    </cfRule>
  </conditionalFormatting>
  <conditionalFormatting sqref="B72:AB85">
    <cfRule type="expression" dxfId="73" priority="24">
      <formula>ISERROR(SUM($U$5:$U75))</formula>
    </cfRule>
  </conditionalFormatting>
  <conditionalFormatting sqref="AD72:BD84">
    <cfRule type="expression" dxfId="72" priority="23">
      <formula>ISERROR(SUM($AW$5:$AW75))</formula>
    </cfRule>
  </conditionalFormatting>
  <conditionalFormatting sqref="B86:AB99">
    <cfRule type="expression" dxfId="71" priority="22">
      <formula>ISERROR(SUM($U$5:$U89))</formula>
    </cfRule>
  </conditionalFormatting>
  <conditionalFormatting sqref="AD86:BD98">
    <cfRule type="expression" dxfId="70" priority="21">
      <formula>ISERROR(SUM($AW$5:$AW89))</formula>
    </cfRule>
  </conditionalFormatting>
  <conditionalFormatting sqref="B100:AB169">
    <cfRule type="expression" dxfId="39" priority="20">
      <formula>ISERROR(SUM($U$5:$U103))</formula>
    </cfRule>
  </conditionalFormatting>
  <conditionalFormatting sqref="AD100:BD112">
    <cfRule type="expression" dxfId="37" priority="19">
      <formula>ISERROR(SUM($AW$5:$AW103))</formula>
    </cfRule>
  </conditionalFormatting>
  <conditionalFormatting sqref="AD114:BD126">
    <cfRule type="expression" dxfId="35" priority="18">
      <formula>ISERROR(SUM($AW$5:$AW117))</formula>
    </cfRule>
  </conditionalFormatting>
  <conditionalFormatting sqref="AD128:BD140">
    <cfRule type="expression" dxfId="33" priority="17">
      <formula>ISERROR(SUM($AW$5:$AW131))</formula>
    </cfRule>
  </conditionalFormatting>
  <conditionalFormatting sqref="AD142:BD154">
    <cfRule type="expression" dxfId="31" priority="16">
      <formula>ISERROR(SUM($AW$5:$AW145))</formula>
    </cfRule>
  </conditionalFormatting>
  <conditionalFormatting sqref="AD156:BD168">
    <cfRule type="expression" dxfId="29" priority="15">
      <formula>ISERROR(SUM($AW$5:$AW159))</formula>
    </cfRule>
  </conditionalFormatting>
  <conditionalFormatting sqref="B170:AB183">
    <cfRule type="expression" dxfId="27" priority="14">
      <formula>ISERROR(SUM($U$5:$U173))</formula>
    </cfRule>
  </conditionalFormatting>
  <conditionalFormatting sqref="AD170:BD182">
    <cfRule type="expression" dxfId="25" priority="13">
      <formula>ISERROR(SUM($AW$5:$AW173))</formula>
    </cfRule>
  </conditionalFormatting>
  <conditionalFormatting sqref="B184:AB197">
    <cfRule type="expression" dxfId="23" priority="12">
      <formula>ISERROR(SUM($U$5:$U187))</formula>
    </cfRule>
  </conditionalFormatting>
  <conditionalFormatting sqref="AD184:BD196">
    <cfRule type="expression" dxfId="21" priority="11">
      <formula>ISERROR(SUM($AW$5:$AW187))</formula>
    </cfRule>
  </conditionalFormatting>
  <conditionalFormatting sqref="B198:AB267">
    <cfRule type="expression" dxfId="19" priority="10">
      <formula>ISERROR(SUM($U$5:$U201))</formula>
    </cfRule>
  </conditionalFormatting>
  <conditionalFormatting sqref="AD198:BD210">
    <cfRule type="expression" dxfId="17" priority="9">
      <formula>ISERROR(SUM($AW$5:$AW201))</formula>
    </cfRule>
  </conditionalFormatting>
  <conditionalFormatting sqref="AD212:BD224">
    <cfRule type="expression" dxfId="15" priority="8">
      <formula>ISERROR(SUM($AW$5:$AW215))</formula>
    </cfRule>
  </conditionalFormatting>
  <conditionalFormatting sqref="AD226:BD238">
    <cfRule type="expression" dxfId="13" priority="7">
      <formula>ISERROR(SUM($AW$5:$AW229))</formula>
    </cfRule>
  </conditionalFormatting>
  <conditionalFormatting sqref="AD240:BD252">
    <cfRule type="expression" dxfId="11" priority="6">
      <formula>ISERROR(SUM($AW$5:$AW243))</formula>
    </cfRule>
  </conditionalFormatting>
  <conditionalFormatting sqref="AD254:BD266">
    <cfRule type="expression" dxfId="9" priority="5">
      <formula>ISERROR(SUM($AW$5:$AW257))</formula>
    </cfRule>
  </conditionalFormatting>
  <conditionalFormatting sqref="B268:AB281">
    <cfRule type="expression" dxfId="7" priority="4">
      <formula>ISERROR(SUM($U$5:$U271))</formula>
    </cfRule>
  </conditionalFormatting>
  <conditionalFormatting sqref="AD268:BD280">
    <cfRule type="expression" dxfId="5" priority="3">
      <formula>ISERROR(SUM($AW$5:$AW271))</formula>
    </cfRule>
  </conditionalFormatting>
  <conditionalFormatting sqref="B282:AB295">
    <cfRule type="expression" dxfId="3" priority="2">
      <formula>ISERROR(SUM($U$5:$U285))</formula>
    </cfRule>
  </conditionalFormatting>
  <conditionalFormatting sqref="AD282:BD294">
    <cfRule type="expression" dxfId="1" priority="1">
      <formula>ISERROR(SUM($AW$5:$AW285))</formula>
    </cfRule>
  </conditionalFormatting>
  <pageMargins left="0.60260416666666672" right="0.7" top="0.75" bottom="0.39864583333333331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Пропуск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_Boroda_</cp:lastModifiedBy>
  <cp:lastPrinted>2015-03-18T18:22:44Z</cp:lastPrinted>
  <dcterms:created xsi:type="dcterms:W3CDTF">2015-03-18T10:09:13Z</dcterms:created>
  <dcterms:modified xsi:type="dcterms:W3CDTF">2015-03-18T18:37:02Z</dcterms:modified>
</cp:coreProperties>
</file>