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 activeTab="1"/>
  </bookViews>
  <sheets>
    <sheet name="Список" sheetId="1" r:id="rId1"/>
    <sheet name="Пропуск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2" i="2" l="1"/>
  <c r="C72" i="2"/>
  <c r="AE70" i="2"/>
  <c r="C70" i="2"/>
  <c r="AE68" i="2"/>
  <c r="C68" i="2"/>
  <c r="AE67" i="2"/>
  <c r="C67" i="2"/>
  <c r="AE66" i="2"/>
  <c r="C66" i="2"/>
  <c r="AW64" i="2"/>
  <c r="U64" i="2"/>
  <c r="AE57" i="2"/>
  <c r="C57" i="2"/>
  <c r="AE55" i="2"/>
  <c r="C55" i="2"/>
  <c r="AE53" i="2"/>
  <c r="C53" i="2"/>
  <c r="AE52" i="2"/>
  <c r="C52" i="2"/>
  <c r="AE51" i="2"/>
  <c r="C51" i="2"/>
  <c r="AW49" i="2"/>
  <c r="U49" i="2"/>
  <c r="AE42" i="2"/>
  <c r="C42" i="2"/>
  <c r="AE40" i="2"/>
  <c r="C40" i="2"/>
  <c r="AE38" i="2"/>
  <c r="C38" i="2"/>
  <c r="AE37" i="2"/>
  <c r="C37" i="2"/>
  <c r="AE36" i="2"/>
  <c r="C36" i="2"/>
  <c r="AW34" i="2"/>
  <c r="U34" i="2"/>
  <c r="AE27" i="2"/>
  <c r="AE25" i="2"/>
  <c r="AE23" i="2"/>
  <c r="AE22" i="2"/>
  <c r="AE21" i="2"/>
  <c r="AW19" i="2"/>
  <c r="C27" i="2"/>
  <c r="C25" i="2"/>
  <c r="C23" i="2"/>
  <c r="C22" i="2"/>
  <c r="C21" i="2"/>
  <c r="U19" i="2"/>
  <c r="AE13" i="2"/>
  <c r="AE11" i="2"/>
  <c r="AE9" i="2"/>
  <c r="AE8" i="2"/>
  <c r="AE7" i="2"/>
  <c r="AW5" i="2"/>
  <c r="C13" i="2"/>
  <c r="C11" i="2"/>
  <c r="C9" i="2"/>
  <c r="C8" i="2"/>
  <c r="C7" i="2"/>
  <c r="D3" i="2" l="1"/>
  <c r="AF3" i="2" l="1"/>
</calcChain>
</file>

<file path=xl/sharedStrings.xml><?xml version="1.0" encoding="utf-8"?>
<sst xmlns="http://schemas.openxmlformats.org/spreadsheetml/2006/main" count="289" uniqueCount="62">
  <si>
    <t>Иванович</t>
  </si>
  <si>
    <t>Степанович</t>
  </si>
  <si>
    <t>стропальщик</t>
  </si>
  <si>
    <t>монтажник</t>
  </si>
  <si>
    <t>подсобный рабочий</t>
  </si>
  <si>
    <t>водитель автомобиля</t>
  </si>
  <si>
    <t>изолировщик</t>
  </si>
  <si>
    <t>Акименко</t>
  </si>
  <si>
    <t>Андрей</t>
  </si>
  <si>
    <t>Владимирович</t>
  </si>
  <si>
    <t>Андреев</t>
  </si>
  <si>
    <t>Антон</t>
  </si>
  <si>
    <t>Антонов</t>
  </si>
  <si>
    <t>Дмитрий</t>
  </si>
  <si>
    <t>Николаевич</t>
  </si>
  <si>
    <t>Артеменко</t>
  </si>
  <si>
    <t>Сергей</t>
  </si>
  <si>
    <t>Баймуратов</t>
  </si>
  <si>
    <t>Игорь</t>
  </si>
  <si>
    <t>Радикович</t>
  </si>
  <si>
    <t>Роман</t>
  </si>
  <si>
    <t>Григорьевич</t>
  </si>
  <si>
    <t>Бакшеев</t>
  </si>
  <si>
    <t>Александр</t>
  </si>
  <si>
    <t>Александрович</t>
  </si>
  <si>
    <t>Баранов</t>
  </si>
  <si>
    <t>Безуглый</t>
  </si>
  <si>
    <t>Павел</t>
  </si>
  <si>
    <t>Белов</t>
  </si>
  <si>
    <t>Кузьмич</t>
  </si>
  <si>
    <t>Бережный</t>
  </si>
  <si>
    <t>Блаживский</t>
  </si>
  <si>
    <t>Олег</t>
  </si>
  <si>
    <t>Блажко</t>
  </si>
  <si>
    <t>Витальевич</t>
  </si>
  <si>
    <t>Анатолий</t>
  </si>
  <si>
    <t>Бовт</t>
  </si>
  <si>
    <t>Бондаренко</t>
  </si>
  <si>
    <t>Павлович</t>
  </si>
  <si>
    <t>Бондарь</t>
  </si>
  <si>
    <t>Анатольевич</t>
  </si>
  <si>
    <t>Борисович</t>
  </si>
  <si>
    <t>Святослав</t>
  </si>
  <si>
    <t>Боярчук</t>
  </si>
  <si>
    <t>Бровенко</t>
  </si>
  <si>
    <t>Валерий</t>
  </si>
  <si>
    <t>Константинович</t>
  </si>
  <si>
    <t>ООО "Мегастрой"</t>
  </si>
  <si>
    <t>ВРЕМЕННЫЙ</t>
  </si>
  <si>
    <t>ПРОПУСК</t>
  </si>
  <si>
    <t>№</t>
  </si>
  <si>
    <t>м.п</t>
  </si>
  <si>
    <t>электрогазосварщик</t>
  </si>
  <si>
    <t>машинист экскаватора</t>
  </si>
  <si>
    <t>Фамилия</t>
  </si>
  <si>
    <t>Имя</t>
  </si>
  <si>
    <t>Отчество</t>
  </si>
  <si>
    <t>Должность</t>
  </si>
  <si>
    <t>Организация</t>
  </si>
  <si>
    <t>№ пропуска</t>
  </si>
  <si>
    <t>- можно ли указать формулой следующего человека?</t>
  </si>
  <si>
    <t>1568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</si>
</sst>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№ &quot;@"/>
  </numFmts>
  <fonts count="10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2" fillId="0" borderId="21" xfId="0" applyFont="1" applyBorder="1"/>
    <xf numFmtId="0" fontId="3" fillId="0" borderId="21" xfId="0" applyFont="1" applyBorder="1"/>
    <xf numFmtId="0" fontId="0" fillId="0" borderId="3" xfId="0" applyNumberFormat="1" applyBorder="1" applyAlignment="1">
      <alignment horizontal="center" vertical="center"/>
    </xf>
    <xf numFmtId="0" fontId="9" fillId="0" borderId="12" xfId="0" applyFont="1" applyBorder="1"/>
    <xf numFmtId="0" fontId="9" fillId="0" borderId="12" xfId="0" applyFont="1" applyFill="1" applyBorder="1"/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left"/>
    </xf>
  </cellXfs>
  <cellStyles count="1">
    <cellStyle name="Обычный" xfId="0" builtinId="0"/>
  </cellStyles>
  <dxfs count="12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H53" totalsRowShown="0" headerRowDxfId="11" dataDxfId="9" headerRowBorderDxfId="10" tableBorderDxfId="8" totalsRowBorderDxfId="7">
  <autoFilter ref="B3:H53"/>
  <tableColumns count="7">
    <tableColumn id="1" name="№" dataDxfId="6"/>
    <tableColumn id="2" name="Фамилия" dataDxfId="5"/>
    <tableColumn id="3" name="Имя" dataDxfId="4"/>
    <tableColumn id="4" name="Отчество" dataDxfId="3"/>
    <tableColumn id="5" name="Должность" dataDxfId="2"/>
    <tableColumn id="6" name="Организация" dataDxfId="1"/>
    <tableColumn id="7" name="№ пропуска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H53"/>
  <sheetViews>
    <sheetView topLeftCell="A4" workbookViewId="0">
      <selection activeCell="D17" sqref="D17"/>
    </sheetView>
  </sheetViews>
  <sheetFormatPr defaultRowHeight="15.75" x14ac:dyDescent="0.25"/>
  <cols>
    <col min="2" max="2" width="5.125" customWidth="1"/>
    <col min="3" max="3" width="13.5" bestFit="1" customWidth="1"/>
    <col min="4" max="4" width="11.875" bestFit="1" customWidth="1"/>
    <col min="5" max="5" width="18.25" bestFit="1" customWidth="1"/>
    <col min="6" max="6" width="24.25" bestFit="1" customWidth="1"/>
    <col min="7" max="7" width="20.125" bestFit="1" customWidth="1"/>
    <col min="8" max="8" width="15.875" style="24" customWidth="1"/>
  </cols>
  <sheetData>
    <row r="3" spans="2:8" ht="23.25" customHeight="1" x14ac:dyDescent="0.25">
      <c r="B3" s="28" t="s">
        <v>50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2:8" ht="18.75" x14ac:dyDescent="0.3">
      <c r="B4" s="26">
        <v>1</v>
      </c>
      <c r="C4" s="1" t="s">
        <v>7</v>
      </c>
      <c r="D4" s="2" t="s">
        <v>8</v>
      </c>
      <c r="E4" s="2" t="s">
        <v>9</v>
      </c>
      <c r="F4" s="1" t="s">
        <v>2</v>
      </c>
      <c r="G4" s="3" t="s">
        <v>47</v>
      </c>
      <c r="H4" s="27">
        <v>1568</v>
      </c>
    </row>
    <row r="5" spans="2:8" ht="18.75" x14ac:dyDescent="0.3">
      <c r="B5" s="26">
        <v>2</v>
      </c>
      <c r="C5" s="1" t="s">
        <v>10</v>
      </c>
      <c r="D5" s="2" t="s">
        <v>11</v>
      </c>
      <c r="E5" s="2" t="s">
        <v>9</v>
      </c>
      <c r="F5" s="1" t="s">
        <v>3</v>
      </c>
      <c r="G5" s="3" t="s">
        <v>47</v>
      </c>
      <c r="H5" s="27">
        <v>1569</v>
      </c>
    </row>
    <row r="6" spans="2:8" ht="18.75" x14ac:dyDescent="0.3">
      <c r="B6" s="26">
        <v>3</v>
      </c>
      <c r="C6" s="1" t="s">
        <v>12</v>
      </c>
      <c r="D6" s="2" t="s">
        <v>13</v>
      </c>
      <c r="E6" s="2" t="s">
        <v>14</v>
      </c>
      <c r="F6" s="1" t="s">
        <v>4</v>
      </c>
      <c r="G6" s="3" t="s">
        <v>47</v>
      </c>
      <c r="H6" s="27">
        <v>1570</v>
      </c>
    </row>
    <row r="7" spans="2:8" ht="18.75" x14ac:dyDescent="0.3">
      <c r="B7" s="26">
        <v>4</v>
      </c>
      <c r="C7" s="1" t="s">
        <v>15</v>
      </c>
      <c r="D7" s="2" t="s">
        <v>16</v>
      </c>
      <c r="E7" s="2" t="s">
        <v>14</v>
      </c>
      <c r="F7" s="1" t="s">
        <v>52</v>
      </c>
      <c r="G7" s="3" t="s">
        <v>47</v>
      </c>
      <c r="H7" s="27">
        <v>1571</v>
      </c>
    </row>
    <row r="8" spans="2:8" ht="18.75" x14ac:dyDescent="0.3">
      <c r="B8" s="26">
        <v>5</v>
      </c>
      <c r="C8" s="1" t="s">
        <v>17</v>
      </c>
      <c r="D8" s="2" t="s">
        <v>18</v>
      </c>
      <c r="E8" s="2" t="s">
        <v>19</v>
      </c>
      <c r="F8" s="1" t="s">
        <v>4</v>
      </c>
      <c r="G8" s="3" t="s">
        <v>47</v>
      </c>
      <c r="H8" s="27">
        <v>1572</v>
      </c>
    </row>
    <row r="9" spans="2:8" ht="18.75" x14ac:dyDescent="0.3">
      <c r="B9" s="26">
        <v>6</v>
      </c>
      <c r="C9" s="1" t="s">
        <v>17</v>
      </c>
      <c r="D9" s="2" t="s">
        <v>20</v>
      </c>
      <c r="E9" s="2" t="s">
        <v>21</v>
      </c>
      <c r="F9" s="1" t="s">
        <v>4</v>
      </c>
      <c r="G9" s="3" t="s">
        <v>47</v>
      </c>
      <c r="H9" s="27">
        <v>1573</v>
      </c>
    </row>
    <row r="10" spans="2:8" ht="18.75" x14ac:dyDescent="0.3">
      <c r="B10" s="26">
        <v>7</v>
      </c>
      <c r="C10" s="1" t="s">
        <v>22</v>
      </c>
      <c r="D10" s="2" t="s">
        <v>23</v>
      </c>
      <c r="E10" s="2" t="s">
        <v>24</v>
      </c>
      <c r="F10" s="1" t="s">
        <v>3</v>
      </c>
      <c r="G10" s="3" t="s">
        <v>47</v>
      </c>
      <c r="H10" s="27">
        <v>1574</v>
      </c>
    </row>
    <row r="11" spans="2:8" ht="18.75" x14ac:dyDescent="0.3">
      <c r="B11" s="26">
        <v>8</v>
      </c>
      <c r="C11" s="1" t="s">
        <v>25</v>
      </c>
      <c r="D11" s="2" t="s">
        <v>23</v>
      </c>
      <c r="E11" s="2" t="s">
        <v>9</v>
      </c>
      <c r="F11" s="1" t="s">
        <v>3</v>
      </c>
      <c r="G11" s="3" t="s">
        <v>47</v>
      </c>
      <c r="H11" s="27">
        <v>1575</v>
      </c>
    </row>
    <row r="12" spans="2:8" ht="18.75" x14ac:dyDescent="0.3">
      <c r="B12" s="26">
        <v>9</v>
      </c>
      <c r="C12" s="1" t="s">
        <v>26</v>
      </c>
      <c r="D12" s="2" t="s">
        <v>27</v>
      </c>
      <c r="E12" s="2" t="s">
        <v>0</v>
      </c>
      <c r="F12" s="1" t="s">
        <v>53</v>
      </c>
      <c r="G12" s="3" t="s">
        <v>47</v>
      </c>
      <c r="H12" s="27">
        <v>1576</v>
      </c>
    </row>
    <row r="13" spans="2:8" ht="18.75" x14ac:dyDescent="0.3">
      <c r="B13" s="26">
        <v>10</v>
      </c>
      <c r="C13" s="1" t="s">
        <v>28</v>
      </c>
      <c r="D13" s="2" t="s">
        <v>18</v>
      </c>
      <c r="E13" s="2" t="s">
        <v>29</v>
      </c>
      <c r="F13" s="1" t="s">
        <v>5</v>
      </c>
      <c r="G13" s="3" t="s">
        <v>47</v>
      </c>
      <c r="H13" s="27">
        <v>1577</v>
      </c>
    </row>
    <row r="14" spans="2:8" ht="18.75" x14ac:dyDescent="0.3">
      <c r="B14" s="26">
        <v>11</v>
      </c>
      <c r="C14" s="1" t="s">
        <v>30</v>
      </c>
      <c r="D14" s="2" t="s">
        <v>16</v>
      </c>
      <c r="E14" s="2" t="s">
        <v>24</v>
      </c>
      <c r="F14" s="1" t="s">
        <v>6</v>
      </c>
      <c r="G14" s="3" t="s">
        <v>47</v>
      </c>
      <c r="H14" s="27">
        <v>1578</v>
      </c>
    </row>
    <row r="15" spans="2:8" ht="18.75" x14ac:dyDescent="0.3">
      <c r="B15" s="26">
        <v>12</v>
      </c>
      <c r="C15" s="1" t="s">
        <v>31</v>
      </c>
      <c r="D15" s="2" t="s">
        <v>32</v>
      </c>
      <c r="E15" s="2" t="s">
        <v>1</v>
      </c>
      <c r="F15" s="1" t="s">
        <v>6</v>
      </c>
      <c r="G15" s="3" t="s">
        <v>47</v>
      </c>
      <c r="H15" s="27">
        <v>1579</v>
      </c>
    </row>
    <row r="16" spans="2:8" ht="18.75" x14ac:dyDescent="0.3">
      <c r="B16" s="26">
        <v>13</v>
      </c>
      <c r="C16" s="1" t="s">
        <v>33</v>
      </c>
      <c r="D16" s="2" t="s">
        <v>23</v>
      </c>
      <c r="E16" s="2" t="s">
        <v>34</v>
      </c>
      <c r="F16" s="1" t="s">
        <v>5</v>
      </c>
      <c r="G16" s="3" t="s">
        <v>47</v>
      </c>
      <c r="H16" s="27">
        <v>1580</v>
      </c>
    </row>
    <row r="17" spans="2:8" ht="18.75" x14ac:dyDescent="0.3">
      <c r="B17" s="26">
        <v>14</v>
      </c>
      <c r="C17" s="1" t="s">
        <v>33</v>
      </c>
      <c r="D17" s="2" t="s">
        <v>35</v>
      </c>
      <c r="E17" s="2" t="s">
        <v>34</v>
      </c>
      <c r="F17" s="1" t="s">
        <v>5</v>
      </c>
      <c r="G17" s="3" t="s">
        <v>47</v>
      </c>
      <c r="H17" s="27">
        <v>1581</v>
      </c>
    </row>
    <row r="18" spans="2:8" ht="18.75" x14ac:dyDescent="0.3">
      <c r="B18" s="26">
        <v>15</v>
      </c>
      <c r="C18" s="1" t="s">
        <v>36</v>
      </c>
      <c r="D18" s="2" t="s">
        <v>16</v>
      </c>
      <c r="E18" s="2" t="s">
        <v>24</v>
      </c>
      <c r="F18" s="1" t="s">
        <v>4</v>
      </c>
      <c r="G18" s="3" t="s">
        <v>47</v>
      </c>
      <c r="H18" s="27">
        <v>1582</v>
      </c>
    </row>
    <row r="19" spans="2:8" ht="18.75" x14ac:dyDescent="0.3">
      <c r="B19" s="26">
        <v>16</v>
      </c>
      <c r="C19" s="1" t="s">
        <v>37</v>
      </c>
      <c r="D19" s="2" t="s">
        <v>18</v>
      </c>
      <c r="E19" s="2" t="s">
        <v>14</v>
      </c>
      <c r="F19" s="1" t="s">
        <v>5</v>
      </c>
      <c r="G19" s="3" t="s">
        <v>47</v>
      </c>
      <c r="H19" s="27">
        <v>1583</v>
      </c>
    </row>
    <row r="20" spans="2:8" ht="18.75" x14ac:dyDescent="0.3">
      <c r="B20" s="26">
        <v>17</v>
      </c>
      <c r="C20" s="1" t="s">
        <v>37</v>
      </c>
      <c r="D20" s="2" t="s">
        <v>16</v>
      </c>
      <c r="E20" s="2" t="s">
        <v>38</v>
      </c>
      <c r="F20" s="1" t="s">
        <v>3</v>
      </c>
      <c r="G20" s="3" t="s">
        <v>47</v>
      </c>
      <c r="H20" s="27">
        <v>1584</v>
      </c>
    </row>
    <row r="21" spans="2:8" ht="18.75" x14ac:dyDescent="0.3">
      <c r="B21" s="26">
        <v>18</v>
      </c>
      <c r="C21" s="1" t="s">
        <v>39</v>
      </c>
      <c r="D21" s="2" t="s">
        <v>32</v>
      </c>
      <c r="E21" s="2" t="s">
        <v>40</v>
      </c>
      <c r="F21" s="1" t="s">
        <v>5</v>
      </c>
      <c r="G21" s="3" t="s">
        <v>47</v>
      </c>
      <c r="H21" s="27">
        <v>1585</v>
      </c>
    </row>
    <row r="22" spans="2:8" ht="18.75" x14ac:dyDescent="0.3">
      <c r="B22" s="26">
        <v>19</v>
      </c>
      <c r="C22" s="1" t="s">
        <v>41</v>
      </c>
      <c r="D22" s="2" t="s">
        <v>42</v>
      </c>
      <c r="E22" s="2" t="s">
        <v>14</v>
      </c>
      <c r="F22" s="1" t="s">
        <v>6</v>
      </c>
      <c r="G22" s="3" t="s">
        <v>47</v>
      </c>
      <c r="H22" s="27">
        <v>1586</v>
      </c>
    </row>
    <row r="23" spans="2:8" ht="18.75" x14ac:dyDescent="0.3">
      <c r="B23" s="26">
        <v>20</v>
      </c>
      <c r="C23" s="1" t="s">
        <v>43</v>
      </c>
      <c r="D23" s="2" t="s">
        <v>23</v>
      </c>
      <c r="E23" s="2" t="s">
        <v>14</v>
      </c>
      <c r="F23" s="1" t="s">
        <v>5</v>
      </c>
      <c r="G23" s="3" t="s">
        <v>47</v>
      </c>
      <c r="H23" s="27">
        <v>1587</v>
      </c>
    </row>
    <row r="24" spans="2:8" ht="18.75" x14ac:dyDescent="0.3">
      <c r="B24" s="26">
        <v>21</v>
      </c>
      <c r="C24" s="1" t="s">
        <v>44</v>
      </c>
      <c r="D24" s="2" t="s">
        <v>45</v>
      </c>
      <c r="E24" s="2" t="s">
        <v>46</v>
      </c>
      <c r="F24" s="1" t="s">
        <v>6</v>
      </c>
      <c r="G24" s="3" t="s">
        <v>47</v>
      </c>
      <c r="H24" s="27">
        <v>1588</v>
      </c>
    </row>
    <row r="25" spans="2:8" ht="18.75" x14ac:dyDescent="0.3">
      <c r="B25" s="26">
        <v>22</v>
      </c>
      <c r="C25" s="1" t="s">
        <v>7</v>
      </c>
      <c r="D25" s="2" t="s">
        <v>8</v>
      </c>
      <c r="E25" s="2" t="s">
        <v>9</v>
      </c>
      <c r="F25" s="1" t="s">
        <v>2</v>
      </c>
      <c r="G25" s="3" t="s">
        <v>47</v>
      </c>
      <c r="H25" s="27">
        <v>1589</v>
      </c>
    </row>
    <row r="26" spans="2:8" ht="18.75" x14ac:dyDescent="0.3">
      <c r="B26" s="26">
        <v>23</v>
      </c>
      <c r="C26" s="1" t="s">
        <v>10</v>
      </c>
      <c r="D26" s="2" t="s">
        <v>11</v>
      </c>
      <c r="E26" s="2" t="s">
        <v>9</v>
      </c>
      <c r="F26" s="1" t="s">
        <v>3</v>
      </c>
      <c r="G26" s="3" t="s">
        <v>47</v>
      </c>
      <c r="H26" s="27">
        <v>1590</v>
      </c>
    </row>
    <row r="27" spans="2:8" ht="18.75" x14ac:dyDescent="0.3">
      <c r="B27" s="26">
        <v>24</v>
      </c>
      <c r="C27" s="1" t="s">
        <v>12</v>
      </c>
      <c r="D27" s="2" t="s">
        <v>13</v>
      </c>
      <c r="E27" s="2" t="s">
        <v>14</v>
      </c>
      <c r="F27" s="1" t="s">
        <v>4</v>
      </c>
      <c r="G27" s="3" t="s">
        <v>47</v>
      </c>
      <c r="H27" s="27">
        <v>1591</v>
      </c>
    </row>
    <row r="28" spans="2:8" ht="18.75" x14ac:dyDescent="0.3">
      <c r="B28" s="26">
        <v>25</v>
      </c>
      <c r="C28" s="1" t="s">
        <v>15</v>
      </c>
      <c r="D28" s="2" t="s">
        <v>16</v>
      </c>
      <c r="E28" s="2" t="s">
        <v>14</v>
      </c>
      <c r="F28" s="1" t="s">
        <v>3</v>
      </c>
      <c r="G28" s="3" t="s">
        <v>47</v>
      </c>
      <c r="H28" s="27">
        <v>1592</v>
      </c>
    </row>
    <row r="29" spans="2:8" ht="18.75" x14ac:dyDescent="0.3">
      <c r="B29" s="26">
        <v>26</v>
      </c>
      <c r="C29" s="1" t="s">
        <v>17</v>
      </c>
      <c r="D29" s="2" t="s">
        <v>18</v>
      </c>
      <c r="E29" s="2" t="s">
        <v>19</v>
      </c>
      <c r="F29" s="1" t="s">
        <v>4</v>
      </c>
      <c r="G29" s="3" t="s">
        <v>47</v>
      </c>
      <c r="H29" s="27">
        <v>1593</v>
      </c>
    </row>
    <row r="30" spans="2:8" ht="18.75" x14ac:dyDescent="0.3">
      <c r="B30" s="26">
        <v>27</v>
      </c>
      <c r="C30" s="1" t="s">
        <v>17</v>
      </c>
      <c r="D30" s="2" t="s">
        <v>20</v>
      </c>
      <c r="E30" s="2" t="s">
        <v>21</v>
      </c>
      <c r="F30" s="1" t="s">
        <v>4</v>
      </c>
      <c r="G30" s="3" t="s">
        <v>47</v>
      </c>
      <c r="H30" s="27">
        <v>1594</v>
      </c>
    </row>
    <row r="31" spans="2:8" ht="18.75" x14ac:dyDescent="0.3">
      <c r="B31" s="26">
        <v>28</v>
      </c>
      <c r="C31" s="1" t="s">
        <v>22</v>
      </c>
      <c r="D31" s="2" t="s">
        <v>23</v>
      </c>
      <c r="E31" s="2" t="s">
        <v>24</v>
      </c>
      <c r="F31" s="1" t="s">
        <v>3</v>
      </c>
      <c r="G31" s="3" t="s">
        <v>47</v>
      </c>
      <c r="H31" s="27">
        <v>1595</v>
      </c>
    </row>
    <row r="32" spans="2:8" ht="18.75" x14ac:dyDescent="0.3">
      <c r="B32" s="26">
        <v>29</v>
      </c>
      <c r="C32" s="1" t="s">
        <v>25</v>
      </c>
      <c r="D32" s="2" t="s">
        <v>23</v>
      </c>
      <c r="E32" s="2" t="s">
        <v>9</v>
      </c>
      <c r="F32" s="1" t="s">
        <v>3</v>
      </c>
      <c r="G32" s="3" t="s">
        <v>47</v>
      </c>
      <c r="H32" s="27">
        <v>1596</v>
      </c>
    </row>
    <row r="33" spans="2:8" ht="18.75" x14ac:dyDescent="0.3">
      <c r="B33" s="26">
        <v>30</v>
      </c>
      <c r="C33" s="1" t="s">
        <v>26</v>
      </c>
      <c r="D33" s="2" t="s">
        <v>27</v>
      </c>
      <c r="E33" s="2" t="s">
        <v>0</v>
      </c>
      <c r="F33" s="1" t="s">
        <v>5</v>
      </c>
      <c r="G33" s="3" t="s">
        <v>47</v>
      </c>
      <c r="H33" s="27">
        <v>1597</v>
      </c>
    </row>
    <row r="34" spans="2:8" ht="18.75" x14ac:dyDescent="0.3">
      <c r="B34" s="26">
        <v>31</v>
      </c>
      <c r="C34" s="1" t="s">
        <v>28</v>
      </c>
      <c r="D34" s="2" t="s">
        <v>18</v>
      </c>
      <c r="E34" s="2" t="s">
        <v>29</v>
      </c>
      <c r="F34" s="1" t="s">
        <v>5</v>
      </c>
      <c r="G34" s="3" t="s">
        <v>47</v>
      </c>
      <c r="H34" s="27">
        <v>1598</v>
      </c>
    </row>
    <row r="35" spans="2:8" ht="18.75" x14ac:dyDescent="0.3">
      <c r="B35" s="26">
        <v>32</v>
      </c>
      <c r="C35" s="1" t="s">
        <v>30</v>
      </c>
      <c r="D35" s="2" t="s">
        <v>16</v>
      </c>
      <c r="E35" s="2" t="s">
        <v>24</v>
      </c>
      <c r="F35" s="1" t="s">
        <v>52</v>
      </c>
      <c r="G35" s="3" t="s">
        <v>47</v>
      </c>
      <c r="H35" s="27">
        <v>1599</v>
      </c>
    </row>
    <row r="36" spans="2:8" ht="18.75" x14ac:dyDescent="0.3">
      <c r="B36" s="26">
        <v>33</v>
      </c>
      <c r="C36" s="1" t="s">
        <v>31</v>
      </c>
      <c r="D36" s="2" t="s">
        <v>32</v>
      </c>
      <c r="E36" s="2" t="s">
        <v>1</v>
      </c>
      <c r="F36" s="1" t="s">
        <v>6</v>
      </c>
      <c r="G36" s="3" t="s">
        <v>47</v>
      </c>
      <c r="H36" s="27">
        <v>1600</v>
      </c>
    </row>
    <row r="37" spans="2:8" ht="18.75" x14ac:dyDescent="0.3">
      <c r="B37" s="26">
        <v>34</v>
      </c>
      <c r="C37" s="1" t="s">
        <v>33</v>
      </c>
      <c r="D37" s="2" t="s">
        <v>23</v>
      </c>
      <c r="E37" s="2" t="s">
        <v>34</v>
      </c>
      <c r="F37" s="1" t="s">
        <v>5</v>
      </c>
      <c r="G37" s="3" t="s">
        <v>47</v>
      </c>
      <c r="H37" s="27">
        <v>1601</v>
      </c>
    </row>
    <row r="38" spans="2:8" ht="18.75" x14ac:dyDescent="0.3">
      <c r="B38" s="26">
        <v>35</v>
      </c>
      <c r="C38" s="1" t="s">
        <v>33</v>
      </c>
      <c r="D38" s="2" t="s">
        <v>35</v>
      </c>
      <c r="E38" s="2" t="s">
        <v>34</v>
      </c>
      <c r="F38" s="1" t="s">
        <v>5</v>
      </c>
      <c r="G38" s="3" t="s">
        <v>47</v>
      </c>
      <c r="H38" s="27">
        <v>1602</v>
      </c>
    </row>
    <row r="39" spans="2:8" ht="18.75" x14ac:dyDescent="0.3">
      <c r="B39" s="26">
        <v>36</v>
      </c>
      <c r="C39" s="1" t="s">
        <v>36</v>
      </c>
      <c r="D39" s="2" t="s">
        <v>16</v>
      </c>
      <c r="E39" s="2" t="s">
        <v>24</v>
      </c>
      <c r="F39" s="1" t="s">
        <v>4</v>
      </c>
      <c r="G39" s="3" t="s">
        <v>47</v>
      </c>
      <c r="H39" s="27">
        <v>1603</v>
      </c>
    </row>
    <row r="40" spans="2:8" ht="18.75" x14ac:dyDescent="0.3">
      <c r="B40" s="26">
        <v>37</v>
      </c>
      <c r="C40" s="1" t="s">
        <v>37</v>
      </c>
      <c r="D40" s="2" t="s">
        <v>18</v>
      </c>
      <c r="E40" s="2" t="s">
        <v>14</v>
      </c>
      <c r="F40" s="1" t="s">
        <v>5</v>
      </c>
      <c r="G40" s="3" t="s">
        <v>47</v>
      </c>
      <c r="H40" s="27">
        <v>1604</v>
      </c>
    </row>
    <row r="41" spans="2:8" ht="18.75" x14ac:dyDescent="0.3">
      <c r="B41" s="26">
        <v>38</v>
      </c>
      <c r="C41" s="1" t="s">
        <v>37</v>
      </c>
      <c r="D41" s="2" t="s">
        <v>16</v>
      </c>
      <c r="E41" s="2" t="s">
        <v>38</v>
      </c>
      <c r="F41" s="1" t="s">
        <v>3</v>
      </c>
      <c r="G41" s="3" t="s">
        <v>47</v>
      </c>
      <c r="H41" s="27">
        <v>1605</v>
      </c>
    </row>
    <row r="42" spans="2:8" ht="18.75" x14ac:dyDescent="0.3">
      <c r="B42" s="26">
        <v>39</v>
      </c>
      <c r="C42" s="1" t="s">
        <v>39</v>
      </c>
      <c r="D42" s="2" t="s">
        <v>32</v>
      </c>
      <c r="E42" s="2" t="s">
        <v>40</v>
      </c>
      <c r="F42" s="1" t="s">
        <v>5</v>
      </c>
      <c r="G42" s="3" t="s">
        <v>47</v>
      </c>
      <c r="H42" s="27">
        <v>1606</v>
      </c>
    </row>
    <row r="43" spans="2:8" ht="18.75" x14ac:dyDescent="0.3">
      <c r="B43" s="26">
        <v>40</v>
      </c>
      <c r="C43" s="1" t="s">
        <v>41</v>
      </c>
      <c r="D43" s="2" t="s">
        <v>42</v>
      </c>
      <c r="E43" s="2" t="s">
        <v>14</v>
      </c>
      <c r="F43" s="1" t="s">
        <v>6</v>
      </c>
      <c r="G43" s="3" t="s">
        <v>47</v>
      </c>
      <c r="H43" s="27">
        <v>1607</v>
      </c>
    </row>
    <row r="44" spans="2:8" ht="18.75" x14ac:dyDescent="0.3">
      <c r="B44" s="26">
        <v>41</v>
      </c>
      <c r="C44" s="1" t="s">
        <v>43</v>
      </c>
      <c r="D44" s="2" t="s">
        <v>23</v>
      </c>
      <c r="E44" s="2" t="s">
        <v>14</v>
      </c>
      <c r="F44" s="1" t="s">
        <v>5</v>
      </c>
      <c r="G44" s="3" t="s">
        <v>47</v>
      </c>
      <c r="H44" s="27">
        <v>1608</v>
      </c>
    </row>
    <row r="45" spans="2:8" ht="18.75" x14ac:dyDescent="0.3">
      <c r="B45" s="26">
        <v>42</v>
      </c>
      <c r="C45" s="1" t="s">
        <v>44</v>
      </c>
      <c r="D45" s="2" t="s">
        <v>45</v>
      </c>
      <c r="E45" s="2" t="s">
        <v>46</v>
      </c>
      <c r="F45" s="1" t="s">
        <v>6</v>
      </c>
      <c r="G45" s="3" t="s">
        <v>47</v>
      </c>
      <c r="H45" s="27">
        <v>1609</v>
      </c>
    </row>
    <row r="46" spans="2:8" ht="18.75" x14ac:dyDescent="0.3">
      <c r="B46" s="26">
        <v>43</v>
      </c>
      <c r="C46" s="1" t="s">
        <v>7</v>
      </c>
      <c r="D46" s="2" t="s">
        <v>8</v>
      </c>
      <c r="E46" s="2" t="s">
        <v>9</v>
      </c>
      <c r="F46" s="1" t="s">
        <v>52</v>
      </c>
      <c r="G46" s="3" t="s">
        <v>47</v>
      </c>
      <c r="H46" s="27">
        <v>1610</v>
      </c>
    </row>
    <row r="47" spans="2:8" ht="18.75" x14ac:dyDescent="0.3">
      <c r="B47" s="26">
        <v>44</v>
      </c>
      <c r="C47" s="1" t="s">
        <v>10</v>
      </c>
      <c r="D47" s="2" t="s">
        <v>11</v>
      </c>
      <c r="E47" s="2" t="s">
        <v>9</v>
      </c>
      <c r="F47" s="1" t="s">
        <v>3</v>
      </c>
      <c r="G47" s="3" t="s">
        <v>47</v>
      </c>
      <c r="H47" s="27">
        <v>1611</v>
      </c>
    </row>
    <row r="48" spans="2:8" ht="18.75" x14ac:dyDescent="0.3">
      <c r="B48" s="26">
        <v>45</v>
      </c>
      <c r="C48" s="1" t="s">
        <v>12</v>
      </c>
      <c r="D48" s="2" t="s">
        <v>13</v>
      </c>
      <c r="E48" s="2" t="s">
        <v>14</v>
      </c>
      <c r="F48" s="1" t="s">
        <v>4</v>
      </c>
      <c r="G48" s="3" t="s">
        <v>47</v>
      </c>
      <c r="H48" s="27">
        <v>1612</v>
      </c>
    </row>
    <row r="49" spans="2:8" ht="18.75" x14ac:dyDescent="0.3">
      <c r="B49" s="26">
        <v>46</v>
      </c>
      <c r="C49" s="1" t="s">
        <v>15</v>
      </c>
      <c r="D49" s="2" t="s">
        <v>16</v>
      </c>
      <c r="E49" s="2" t="s">
        <v>14</v>
      </c>
      <c r="F49" s="1" t="s">
        <v>3</v>
      </c>
      <c r="G49" s="3" t="s">
        <v>47</v>
      </c>
      <c r="H49" s="27">
        <v>1613</v>
      </c>
    </row>
    <row r="50" spans="2:8" ht="18.75" x14ac:dyDescent="0.3">
      <c r="B50" s="26">
        <v>47</v>
      </c>
      <c r="C50" s="1" t="s">
        <v>17</v>
      </c>
      <c r="D50" s="2" t="s">
        <v>18</v>
      </c>
      <c r="E50" s="2" t="s">
        <v>19</v>
      </c>
      <c r="F50" s="1" t="s">
        <v>4</v>
      </c>
      <c r="G50" s="3" t="s">
        <v>47</v>
      </c>
      <c r="H50" s="27">
        <v>1614</v>
      </c>
    </row>
    <row r="51" spans="2:8" ht="18.75" x14ac:dyDescent="0.3">
      <c r="B51" s="26">
        <v>48</v>
      </c>
      <c r="C51" s="1" t="s">
        <v>17</v>
      </c>
      <c r="D51" s="2" t="s">
        <v>20</v>
      </c>
      <c r="E51" s="2" t="s">
        <v>21</v>
      </c>
      <c r="F51" s="1" t="s">
        <v>4</v>
      </c>
      <c r="G51" s="3" t="s">
        <v>47</v>
      </c>
      <c r="H51" s="27">
        <v>1615</v>
      </c>
    </row>
    <row r="52" spans="2:8" ht="18.75" x14ac:dyDescent="0.3">
      <c r="B52" s="26">
        <v>49</v>
      </c>
      <c r="C52" s="1" t="s">
        <v>22</v>
      </c>
      <c r="D52" s="2" t="s">
        <v>23</v>
      </c>
      <c r="E52" s="2" t="s">
        <v>24</v>
      </c>
      <c r="F52" s="1" t="s">
        <v>53</v>
      </c>
      <c r="G52" s="3" t="s">
        <v>47</v>
      </c>
      <c r="H52" s="27">
        <v>1616</v>
      </c>
    </row>
    <row r="53" spans="2:8" ht="18.75" x14ac:dyDescent="0.3">
      <c r="B53" s="31">
        <v>50</v>
      </c>
      <c r="C53" s="32" t="s">
        <v>25</v>
      </c>
      <c r="D53" s="33" t="s">
        <v>23</v>
      </c>
      <c r="E53" s="33" t="s">
        <v>9</v>
      </c>
      <c r="F53" s="32" t="s">
        <v>3</v>
      </c>
      <c r="G53" s="34" t="s">
        <v>47</v>
      </c>
      <c r="H53" s="35">
        <v>1617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F73"/>
  <sheetViews>
    <sheetView tabSelected="1" topLeftCell="A58" zoomScaleNormal="100" workbookViewId="0">
      <selection activeCell="B61" sqref="B61:BD73"/>
    </sheetView>
  </sheetViews>
  <sheetFormatPr defaultRowHeight="15.75" x14ac:dyDescent="0.25"/>
  <cols>
    <col min="1" max="1" width="0.875" customWidth="1"/>
    <col min="2" max="28" width="1.625" customWidth="1"/>
    <col min="29" max="29" width="2.375" customWidth="1"/>
    <col min="30" max="56" width="1.625" customWidth="1"/>
    <col min="57" max="57" width="1.375" customWidth="1"/>
  </cols>
  <sheetData>
    <row r="1" spans="2:58" ht="9" customHeight="1" x14ac:dyDescent="0.25"/>
    <row r="2" spans="2:58" ht="9.75" customHeight="1" thickBot="1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</row>
    <row r="3" spans="2:58" x14ac:dyDescent="0.25">
      <c r="B3" s="7"/>
      <c r="C3" s="13"/>
      <c r="D3" s="37">
        <f>MATCH(--Пропуск!V5,Таблица1[№ пропуска],0)</f>
        <v>1</v>
      </c>
      <c r="E3" s="14"/>
      <c r="F3" s="14"/>
      <c r="G3" s="14"/>
      <c r="H3" s="14"/>
      <c r="I3" s="14"/>
      <c r="J3" s="14"/>
      <c r="K3" s="14"/>
      <c r="L3" s="15"/>
      <c r="M3" s="8"/>
      <c r="N3" s="39" t="s">
        <v>48</v>
      </c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9"/>
      <c r="AD3" s="7"/>
      <c r="AE3" s="13"/>
      <c r="AF3" s="36">
        <f>D3+1</f>
        <v>2</v>
      </c>
      <c r="AG3" s="14"/>
      <c r="AH3" s="14"/>
      <c r="AI3" s="14"/>
      <c r="AJ3" s="14"/>
      <c r="AK3" s="14"/>
      <c r="AL3" s="14"/>
      <c r="AM3" s="14"/>
      <c r="AN3" s="15"/>
      <c r="AO3" s="8"/>
      <c r="AP3" s="39" t="s">
        <v>48</v>
      </c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9"/>
    </row>
    <row r="4" spans="2:58" ht="4.5" customHeight="1" x14ac:dyDescent="0.25">
      <c r="B4" s="7"/>
      <c r="C4" s="16"/>
      <c r="D4" s="8"/>
      <c r="E4" s="8"/>
      <c r="F4" s="8"/>
      <c r="G4" s="8"/>
      <c r="H4" s="8"/>
      <c r="I4" s="8"/>
      <c r="J4" s="8"/>
      <c r="K4" s="8"/>
      <c r="L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D4" s="7"/>
      <c r="AE4" s="16"/>
      <c r="AF4" s="8"/>
      <c r="AG4" s="8"/>
      <c r="AH4" s="8"/>
      <c r="AI4" s="8"/>
      <c r="AJ4" s="8"/>
      <c r="AK4" s="8"/>
      <c r="AL4" s="8"/>
      <c r="AM4" s="8"/>
      <c r="AN4" s="1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9"/>
    </row>
    <row r="5" spans="2:58" ht="20.25" customHeight="1" thickBot="1" x14ac:dyDescent="0.3">
      <c r="B5" s="7"/>
      <c r="C5" s="18"/>
      <c r="D5" s="19"/>
      <c r="E5" s="19"/>
      <c r="F5" s="19"/>
      <c r="G5" s="19"/>
      <c r="H5" s="19"/>
      <c r="I5" s="19"/>
      <c r="J5" s="19"/>
      <c r="K5" s="19"/>
      <c r="L5" s="20"/>
      <c r="M5" s="8"/>
      <c r="N5" s="40" t="s">
        <v>49</v>
      </c>
      <c r="O5" s="40"/>
      <c r="P5" s="40"/>
      <c r="Q5" s="40"/>
      <c r="R5" s="40"/>
      <c r="S5" s="40"/>
      <c r="T5" s="40"/>
      <c r="U5" s="8"/>
      <c r="V5" s="45" t="s">
        <v>61</v>
      </c>
      <c r="W5" s="45"/>
      <c r="X5" s="45"/>
      <c r="Y5" s="45"/>
      <c r="Z5" s="45"/>
      <c r="AA5" s="45"/>
      <c r="AB5" s="9"/>
      <c r="AD5" s="7"/>
      <c r="AE5" s="18"/>
      <c r="AF5" s="19"/>
      <c r="AG5" s="19"/>
      <c r="AH5" s="19"/>
      <c r="AI5" s="19"/>
      <c r="AJ5" s="19"/>
      <c r="AK5" s="19"/>
      <c r="AL5" s="19"/>
      <c r="AM5" s="19"/>
      <c r="AN5" s="20"/>
      <c r="AO5" s="8"/>
      <c r="AP5" s="40" t="s">
        <v>49</v>
      </c>
      <c r="AQ5" s="40"/>
      <c r="AR5" s="40"/>
      <c r="AS5" s="40"/>
      <c r="AT5" s="40"/>
      <c r="AU5" s="40"/>
      <c r="AV5" s="40"/>
      <c r="AW5" s="41" t="str">
        <f>IFERROR("№ " &amp;INDEX(Таблица1[№ пропуска],$D$3+1),"")</f>
        <v>№ 1569</v>
      </c>
      <c r="AX5" s="41"/>
      <c r="AY5" s="41"/>
      <c r="AZ5" s="41"/>
      <c r="BA5" s="41"/>
      <c r="BB5" s="41"/>
      <c r="BC5" s="41"/>
      <c r="BD5" s="9"/>
    </row>
    <row r="6" spans="2:58" ht="9.75" customHeight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D6" s="7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9"/>
    </row>
    <row r="7" spans="2:58" x14ac:dyDescent="0.25">
      <c r="B7" s="7"/>
      <c r="C7" s="42" t="str">
        <f>IFERROR(INDEX(Таблица1[Фамилия],$D$3),"")</f>
        <v>Акименко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9"/>
      <c r="AD7" s="7"/>
      <c r="AE7" s="42" t="str">
        <f>IFERROR(INDEX(Таблица1[Фамилия],$D$3+1),"")</f>
        <v>Андреев</v>
      </c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9"/>
      <c r="BF7" s="25" t="s">
        <v>60</v>
      </c>
    </row>
    <row r="8" spans="2:58" x14ac:dyDescent="0.25">
      <c r="B8" s="7"/>
      <c r="C8" s="42" t="str">
        <f>IFERROR(INDEX(Таблица1[Имя],$D$3),"")</f>
        <v>Андрей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9"/>
      <c r="AD8" s="7"/>
      <c r="AE8" s="42" t="str">
        <f>IFERROR(INDEX(Таблица1[Имя],$D$3+1),"")</f>
        <v>Антон</v>
      </c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9"/>
    </row>
    <row r="9" spans="2:58" x14ac:dyDescent="0.25">
      <c r="B9" s="7"/>
      <c r="C9" s="42" t="str">
        <f>IFERROR(INDEX(Таблица1[Отчество],$D$3),"")</f>
        <v>Владимирович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9"/>
      <c r="AD9" s="7"/>
      <c r="AE9" s="42" t="str">
        <f>IFERROR(INDEX(Таблица1[Отчество],$D$3+1),"")</f>
        <v>Владимирович</v>
      </c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9"/>
    </row>
    <row r="10" spans="2:58" ht="6.75" customHeight="1" x14ac:dyDescent="0.2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3"/>
      <c r="X10" s="21"/>
      <c r="Y10" s="8"/>
      <c r="Z10" s="8"/>
      <c r="AA10" s="8"/>
      <c r="AB10" s="9"/>
      <c r="AD10" s="7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23"/>
      <c r="AZ10" s="21"/>
      <c r="BA10" s="8"/>
      <c r="BB10" s="8"/>
      <c r="BC10" s="8"/>
      <c r="BD10" s="9"/>
    </row>
    <row r="11" spans="2:58" ht="24" customHeight="1" x14ac:dyDescent="0.25">
      <c r="B11" s="7"/>
      <c r="C11" s="38" t="str">
        <f>IFERROR(INDEX(Таблица1[Должность],$D$3),"")</f>
        <v>стропальщик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8"/>
      <c r="U11" s="8"/>
      <c r="V11" s="8"/>
      <c r="W11" s="43" t="s">
        <v>51</v>
      </c>
      <c r="X11" s="44"/>
      <c r="Y11" s="8"/>
      <c r="Z11" s="8"/>
      <c r="AA11" s="8"/>
      <c r="AB11" s="9"/>
      <c r="AD11" s="7"/>
      <c r="AE11" s="38" t="str">
        <f>IFERROR(INDEX(Таблица1[Должность],$D$3+1),"")</f>
        <v>монтажник</v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8"/>
      <c r="AW11" s="8"/>
      <c r="AX11" s="8"/>
      <c r="AY11" s="43" t="s">
        <v>51</v>
      </c>
      <c r="AZ11" s="44"/>
      <c r="BA11" s="8"/>
      <c r="BB11" s="8"/>
      <c r="BC11" s="8"/>
      <c r="BD11" s="9"/>
    </row>
    <row r="12" spans="2:58" ht="5.25" customHeight="1" x14ac:dyDescent="0.25">
      <c r="B12" s="7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D12" s="7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9"/>
    </row>
    <row r="13" spans="2:58" x14ac:dyDescent="0.25">
      <c r="B13" s="7"/>
      <c r="C13" s="38" t="str">
        <f>IFERROR(INDEX(Таблица1[Организация],$D$3),"")</f>
        <v>ООО "Мегастрой"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8"/>
      <c r="U13" s="8"/>
      <c r="V13" s="8"/>
      <c r="W13" s="8"/>
      <c r="X13" s="8"/>
      <c r="Y13" s="8"/>
      <c r="Z13" s="8"/>
      <c r="AA13" s="8"/>
      <c r="AB13" s="9"/>
      <c r="AD13" s="7"/>
      <c r="AE13" s="38" t="str">
        <f>IFERROR(INDEX(Таблица1[Организация],$D$3+1),"")</f>
        <v>ООО "Мегастрой"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8"/>
      <c r="AW13" s="8"/>
      <c r="AX13" s="8"/>
      <c r="AY13" s="8"/>
      <c r="AZ13" s="8"/>
      <c r="BA13" s="8"/>
      <c r="BB13" s="8"/>
      <c r="BC13" s="8"/>
      <c r="BD13" s="9"/>
    </row>
    <row r="14" spans="2:58" ht="6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/>
      <c r="AD14" s="1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2"/>
    </row>
    <row r="15" spans="2:58" ht="8.25" customHeight="1" x14ac:dyDescent="0.25"/>
    <row r="16" spans="2:58" ht="9.75" customHeight="1" thickBot="1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D16" s="4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6"/>
    </row>
    <row r="17" spans="2:56" x14ac:dyDescent="0.25">
      <c r="B17" s="7"/>
      <c r="C17" s="13"/>
      <c r="D17" s="14"/>
      <c r="E17" s="14"/>
      <c r="F17" s="14"/>
      <c r="G17" s="14"/>
      <c r="H17" s="14"/>
      <c r="I17" s="14"/>
      <c r="J17" s="14"/>
      <c r="K17" s="14"/>
      <c r="L17" s="15"/>
      <c r="M17" s="8"/>
      <c r="N17" s="39" t="s">
        <v>48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9"/>
      <c r="AD17" s="7"/>
      <c r="AE17" s="13"/>
      <c r="AF17" s="14"/>
      <c r="AG17" s="14"/>
      <c r="AH17" s="14"/>
      <c r="AI17" s="14"/>
      <c r="AJ17" s="14"/>
      <c r="AK17" s="14"/>
      <c r="AL17" s="14"/>
      <c r="AM17" s="14"/>
      <c r="AN17" s="15"/>
      <c r="AO17" s="8"/>
      <c r="AP17" s="39" t="s">
        <v>48</v>
      </c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9"/>
    </row>
    <row r="18" spans="2:56" ht="4.5" customHeight="1" x14ac:dyDescent="0.25">
      <c r="B18" s="7"/>
      <c r="C18" s="16"/>
      <c r="D18" s="8"/>
      <c r="E18" s="8"/>
      <c r="F18" s="8"/>
      <c r="G18" s="8"/>
      <c r="H18" s="8"/>
      <c r="I18" s="8"/>
      <c r="J18" s="8"/>
      <c r="K18" s="8"/>
      <c r="L18" s="1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D18" s="7"/>
      <c r="AE18" s="16"/>
      <c r="AF18" s="8"/>
      <c r="AG18" s="8"/>
      <c r="AH18" s="8"/>
      <c r="AI18" s="8"/>
      <c r="AJ18" s="8"/>
      <c r="AK18" s="8"/>
      <c r="AL18" s="8"/>
      <c r="AM18" s="8"/>
      <c r="AN18" s="17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9"/>
    </row>
    <row r="19" spans="2:56" ht="20.25" customHeight="1" thickBot="1" x14ac:dyDescent="0.3">
      <c r="B19" s="7"/>
      <c r="C19" s="18"/>
      <c r="D19" s="19"/>
      <c r="E19" s="19"/>
      <c r="F19" s="19"/>
      <c r="G19" s="19"/>
      <c r="H19" s="19"/>
      <c r="I19" s="19"/>
      <c r="J19" s="19"/>
      <c r="K19" s="19"/>
      <c r="L19" s="20"/>
      <c r="M19" s="8"/>
      <c r="N19" s="40" t="s">
        <v>49</v>
      </c>
      <c r="O19" s="40"/>
      <c r="P19" s="40"/>
      <c r="Q19" s="40"/>
      <c r="R19" s="40"/>
      <c r="S19" s="40"/>
      <c r="T19" s="40"/>
      <c r="U19" s="41" t="str">
        <f>IFERROR("№ " &amp; INDEX(Таблица1[№ пропуска],$D$3 + 2*TRUNC(ROW()/16)),"")</f>
        <v>№ 1570</v>
      </c>
      <c r="V19" s="41"/>
      <c r="W19" s="41"/>
      <c r="X19" s="41"/>
      <c r="Y19" s="41"/>
      <c r="Z19" s="41"/>
      <c r="AA19" s="41"/>
      <c r="AB19" s="9"/>
      <c r="AD19" s="7"/>
      <c r="AE19" s="18"/>
      <c r="AF19" s="19"/>
      <c r="AG19" s="19"/>
      <c r="AH19" s="19"/>
      <c r="AI19" s="19"/>
      <c r="AJ19" s="19"/>
      <c r="AK19" s="19"/>
      <c r="AL19" s="19"/>
      <c r="AM19" s="19"/>
      <c r="AN19" s="20"/>
      <c r="AO19" s="8"/>
      <c r="AP19" s="40" t="s">
        <v>49</v>
      </c>
      <c r="AQ19" s="40"/>
      <c r="AR19" s="40"/>
      <c r="AS19" s="40"/>
      <c r="AT19" s="40"/>
      <c r="AU19" s="40"/>
      <c r="AV19" s="40"/>
      <c r="AW19" s="41" t="str">
        <f>IFERROR("№ " &amp; INDEX(Таблица1[№ пропуска],$AF$3 + 2*TRUNC(ROW()/16)),"")</f>
        <v>№ 1571</v>
      </c>
      <c r="AX19" s="41"/>
      <c r="AY19" s="41"/>
      <c r="AZ19" s="41"/>
      <c r="BA19" s="41"/>
      <c r="BB19" s="41"/>
      <c r="BC19" s="41"/>
      <c r="BD19" s="9"/>
    </row>
    <row r="20" spans="2:56" ht="9.75" customHeight="1" x14ac:dyDescent="0.2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D20" s="7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9"/>
    </row>
    <row r="21" spans="2:56" x14ac:dyDescent="0.25">
      <c r="B21" s="7"/>
      <c r="C21" s="42" t="str">
        <f>IFERROR(INDEX(Таблица1[Фамилия],$D$3+2*TRUNC(ROW()/16)),"")</f>
        <v>Антонов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9"/>
      <c r="AD21" s="7"/>
      <c r="AE21" s="42" t="str">
        <f>IFERROR(INDEX(Таблица1[Фамилия],$AF$3+2*TRUNC(ROW()/16)),"")</f>
        <v>Артеменко</v>
      </c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9"/>
    </row>
    <row r="22" spans="2:56" x14ac:dyDescent="0.25">
      <c r="B22" s="7"/>
      <c r="C22" s="42" t="str">
        <f>IFERROR(INDEX(Таблица1[Имя],$D$3+2*TRUNC(ROW()/16)),"")</f>
        <v>Дмитрий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9"/>
      <c r="AD22" s="7"/>
      <c r="AE22" s="42" t="str">
        <f>IFERROR(INDEX(Таблица1[Имя],$AF$3+2*TRUNC(ROW()/16)),"")</f>
        <v>Сергей</v>
      </c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9"/>
    </row>
    <row r="23" spans="2:56" x14ac:dyDescent="0.25">
      <c r="B23" s="7"/>
      <c r="C23" s="42" t="str">
        <f>IFERROR(INDEX(Таблица1[Отчество],$D$3+2*TRUNC(ROW()/16)),"")</f>
        <v>Николаевич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9"/>
      <c r="AD23" s="7"/>
      <c r="AE23" s="42" t="str">
        <f>IFERROR(INDEX(Таблица1[Отчество],$AF$3+2*TRUNC(ROW()/16)),"")</f>
        <v>Николаевич</v>
      </c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9"/>
    </row>
    <row r="24" spans="2:56" ht="6.75" customHeight="1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3"/>
      <c r="X24" s="21"/>
      <c r="Y24" s="8"/>
      <c r="Z24" s="8"/>
      <c r="AA24" s="8"/>
      <c r="AB24" s="9"/>
      <c r="AD24" s="7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23"/>
      <c r="AZ24" s="21"/>
      <c r="BA24" s="8"/>
      <c r="BB24" s="8"/>
      <c r="BC24" s="8"/>
      <c r="BD24" s="9"/>
    </row>
    <row r="25" spans="2:56" ht="24" customHeight="1" x14ac:dyDescent="0.25">
      <c r="B25" s="7"/>
      <c r="C25" s="38" t="str">
        <f>IFERROR(INDEX(Таблица1[Должность],$D$3+2*TRUNC(ROW()/16)),"")</f>
        <v>подсобный рабочий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8"/>
      <c r="U25" s="8"/>
      <c r="V25" s="8"/>
      <c r="W25" s="43" t="s">
        <v>51</v>
      </c>
      <c r="X25" s="44"/>
      <c r="Y25" s="8"/>
      <c r="Z25" s="8"/>
      <c r="AA25" s="8"/>
      <c r="AB25" s="9"/>
      <c r="AD25" s="7"/>
      <c r="AE25" s="38" t="str">
        <f>IFERROR(INDEX(Таблица1[Должность],$AF$3+2*TRUNC(ROW()/16)),"")</f>
        <v>электрогазосварщик</v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8"/>
      <c r="AW25" s="8"/>
      <c r="AX25" s="8"/>
      <c r="AY25" s="43" t="s">
        <v>51</v>
      </c>
      <c r="AZ25" s="44"/>
      <c r="BA25" s="8"/>
      <c r="BB25" s="8"/>
      <c r="BC25" s="8"/>
      <c r="BD25" s="9"/>
    </row>
    <row r="26" spans="2:56" ht="5.25" customHeight="1" x14ac:dyDescent="0.25">
      <c r="B26" s="7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D26" s="7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9"/>
    </row>
    <row r="27" spans="2:56" x14ac:dyDescent="0.25">
      <c r="B27" s="7"/>
      <c r="C27" s="38" t="str">
        <f>IFERROR(INDEX(Таблица1[Организация],$D$3+2*TRUNC(ROW()/16)),"")</f>
        <v>ООО "Мегастрой"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8"/>
      <c r="U27" s="8"/>
      <c r="V27" s="8"/>
      <c r="W27" s="8"/>
      <c r="X27" s="8"/>
      <c r="Y27" s="8"/>
      <c r="Z27" s="8"/>
      <c r="AA27" s="8"/>
      <c r="AB27" s="9"/>
      <c r="AD27" s="7"/>
      <c r="AE27" s="38" t="str">
        <f>IFERROR(INDEX(Таблица1[Организация],$D$3+TRUNC(ROW()/16)+2),"")</f>
        <v>ООО "Мегастрой"</v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8"/>
      <c r="AW27" s="8"/>
      <c r="AX27" s="8"/>
      <c r="AY27" s="8"/>
      <c r="AZ27" s="8"/>
      <c r="BA27" s="8"/>
      <c r="BB27" s="8"/>
      <c r="BC27" s="8"/>
      <c r="BD27" s="9"/>
    </row>
    <row r="28" spans="2:56" ht="6" customHeight="1" x14ac:dyDescent="0.2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  <c r="AD28" s="1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2"/>
    </row>
    <row r="29" spans="2:56" ht="7.5" customHeight="1" x14ac:dyDescent="0.25"/>
    <row r="30" spans="2:56" ht="8.25" customHeight="1" x14ac:dyDescent="0.25"/>
    <row r="31" spans="2:56" ht="9.75" customHeight="1" thickBot="1" x14ac:dyDescent="0.3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/>
      <c r="AD31" s="4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6"/>
    </row>
    <row r="32" spans="2:56" x14ac:dyDescent="0.25">
      <c r="B32" s="7"/>
      <c r="C32" s="13"/>
      <c r="D32" s="14"/>
      <c r="E32" s="14"/>
      <c r="F32" s="14"/>
      <c r="G32" s="14"/>
      <c r="H32" s="14"/>
      <c r="I32" s="14"/>
      <c r="J32" s="14"/>
      <c r="K32" s="14"/>
      <c r="L32" s="15"/>
      <c r="M32" s="8"/>
      <c r="N32" s="39" t="s">
        <v>48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9"/>
      <c r="AD32" s="7"/>
      <c r="AE32" s="13"/>
      <c r="AF32" s="14"/>
      <c r="AG32" s="14"/>
      <c r="AH32" s="14"/>
      <c r="AI32" s="14"/>
      <c r="AJ32" s="14"/>
      <c r="AK32" s="14"/>
      <c r="AL32" s="14"/>
      <c r="AM32" s="14"/>
      <c r="AN32" s="15"/>
      <c r="AO32" s="8"/>
      <c r="AP32" s="39" t="s">
        <v>48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9"/>
    </row>
    <row r="33" spans="2:56" ht="4.5" customHeight="1" x14ac:dyDescent="0.25">
      <c r="B33" s="7"/>
      <c r="C33" s="16"/>
      <c r="D33" s="8"/>
      <c r="E33" s="8"/>
      <c r="F33" s="8"/>
      <c r="G33" s="8"/>
      <c r="H33" s="8"/>
      <c r="I33" s="8"/>
      <c r="J33" s="8"/>
      <c r="K33" s="8"/>
      <c r="L33" s="17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D33" s="7"/>
      <c r="AE33" s="16"/>
      <c r="AF33" s="8"/>
      <c r="AG33" s="8"/>
      <c r="AH33" s="8"/>
      <c r="AI33" s="8"/>
      <c r="AJ33" s="8"/>
      <c r="AK33" s="8"/>
      <c r="AL33" s="8"/>
      <c r="AM33" s="8"/>
      <c r="AN33" s="17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9"/>
    </row>
    <row r="34" spans="2:56" ht="20.25" customHeight="1" thickBot="1" x14ac:dyDescent="0.3">
      <c r="B34" s="7"/>
      <c r="C34" s="18"/>
      <c r="D34" s="19"/>
      <c r="E34" s="19"/>
      <c r="F34" s="19"/>
      <c r="G34" s="19"/>
      <c r="H34" s="19"/>
      <c r="I34" s="19"/>
      <c r="J34" s="19"/>
      <c r="K34" s="19"/>
      <c r="L34" s="20"/>
      <c r="M34" s="8"/>
      <c r="N34" s="40" t="s">
        <v>49</v>
      </c>
      <c r="O34" s="40"/>
      <c r="P34" s="40"/>
      <c r="Q34" s="40"/>
      <c r="R34" s="40"/>
      <c r="S34" s="40"/>
      <c r="T34" s="40"/>
      <c r="U34" s="41" t="str">
        <f>IFERROR("№ " &amp; INDEX(Таблица1[№ пропуска],$D$3 + 2*TRUNC(ROW()/16)),"")</f>
        <v>№ 1572</v>
      </c>
      <c r="V34" s="41"/>
      <c r="W34" s="41"/>
      <c r="X34" s="41"/>
      <c r="Y34" s="41"/>
      <c r="Z34" s="41"/>
      <c r="AA34" s="41"/>
      <c r="AB34" s="9"/>
      <c r="AD34" s="7"/>
      <c r="AE34" s="18"/>
      <c r="AF34" s="19"/>
      <c r="AG34" s="19"/>
      <c r="AH34" s="19"/>
      <c r="AI34" s="19"/>
      <c r="AJ34" s="19"/>
      <c r="AK34" s="19"/>
      <c r="AL34" s="19"/>
      <c r="AM34" s="19"/>
      <c r="AN34" s="20"/>
      <c r="AO34" s="8"/>
      <c r="AP34" s="40" t="s">
        <v>49</v>
      </c>
      <c r="AQ34" s="40"/>
      <c r="AR34" s="40"/>
      <c r="AS34" s="40"/>
      <c r="AT34" s="40"/>
      <c r="AU34" s="40"/>
      <c r="AV34" s="40"/>
      <c r="AW34" s="41" t="str">
        <f>IFERROR("№ " &amp; INDEX(Таблица1[№ пропуска],$AF$3 + 2*TRUNC(ROW()/16)),"")</f>
        <v>№ 1573</v>
      </c>
      <c r="AX34" s="41"/>
      <c r="AY34" s="41"/>
      <c r="AZ34" s="41"/>
      <c r="BA34" s="41"/>
      <c r="BB34" s="41"/>
      <c r="BC34" s="41"/>
      <c r="BD34" s="9"/>
    </row>
    <row r="35" spans="2:56" ht="9.75" customHeight="1" x14ac:dyDescent="0.2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D35" s="7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9"/>
    </row>
    <row r="36" spans="2:56" x14ac:dyDescent="0.25">
      <c r="B36" s="7"/>
      <c r="C36" s="42" t="str">
        <f>IFERROR(INDEX(Таблица1[Фамилия],$D$3+2*TRUNC(ROW()/16)),"")</f>
        <v>Баймуратов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9"/>
      <c r="AD36" s="7"/>
      <c r="AE36" s="42" t="str">
        <f>IFERROR(INDEX(Таблица1[Фамилия],$AF$3+2*TRUNC(ROW()/16)),"")</f>
        <v>Баймуратов</v>
      </c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9"/>
    </row>
    <row r="37" spans="2:56" x14ac:dyDescent="0.25">
      <c r="B37" s="7"/>
      <c r="C37" s="42" t="str">
        <f>IFERROR(INDEX(Таблица1[Имя],$D$3+2*TRUNC(ROW()/16)),"")</f>
        <v>Игорь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9"/>
      <c r="AD37" s="7"/>
      <c r="AE37" s="42" t="str">
        <f>IFERROR(INDEX(Таблица1[Имя],$AF$3+2*TRUNC(ROW()/16)),"")</f>
        <v>Роман</v>
      </c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9"/>
    </row>
    <row r="38" spans="2:56" x14ac:dyDescent="0.25">
      <c r="B38" s="7"/>
      <c r="C38" s="42" t="str">
        <f>IFERROR(INDEX(Таблица1[Отчество],$D$3+2*TRUNC(ROW()/16)),"")</f>
        <v>Радикович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9"/>
      <c r="AD38" s="7"/>
      <c r="AE38" s="42" t="str">
        <f>IFERROR(INDEX(Таблица1[Отчество],$AF$3+2*TRUNC(ROW()/16)),"")</f>
        <v>Григорьевич</v>
      </c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9"/>
    </row>
    <row r="39" spans="2:56" ht="6.75" customHeight="1" x14ac:dyDescent="0.25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3"/>
      <c r="X39" s="21"/>
      <c r="Y39" s="8"/>
      <c r="Z39" s="8"/>
      <c r="AA39" s="8"/>
      <c r="AB39" s="9"/>
      <c r="AD39" s="7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23"/>
      <c r="AZ39" s="21"/>
      <c r="BA39" s="8"/>
      <c r="BB39" s="8"/>
      <c r="BC39" s="8"/>
      <c r="BD39" s="9"/>
    </row>
    <row r="40" spans="2:56" ht="24" customHeight="1" x14ac:dyDescent="0.25">
      <c r="B40" s="7"/>
      <c r="C40" s="38" t="str">
        <f>IFERROR(INDEX(Таблица1[Должность],$D$3+2*TRUNC(ROW()/16)),"")</f>
        <v>подсобный рабочий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8"/>
      <c r="U40" s="8"/>
      <c r="V40" s="8"/>
      <c r="W40" s="43" t="s">
        <v>51</v>
      </c>
      <c r="X40" s="44"/>
      <c r="Y40" s="8"/>
      <c r="Z40" s="8"/>
      <c r="AA40" s="8"/>
      <c r="AB40" s="9"/>
      <c r="AD40" s="7"/>
      <c r="AE40" s="38" t="str">
        <f>IFERROR(INDEX(Таблица1[Должность],$AF$3+2*TRUNC(ROW()/16)),"")</f>
        <v>подсобный рабочий</v>
      </c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8"/>
      <c r="AW40" s="8"/>
      <c r="AX40" s="8"/>
      <c r="AY40" s="43" t="s">
        <v>51</v>
      </c>
      <c r="AZ40" s="44"/>
      <c r="BA40" s="8"/>
      <c r="BB40" s="8"/>
      <c r="BC40" s="8"/>
      <c r="BD40" s="9"/>
    </row>
    <row r="41" spans="2:56" ht="5.25" customHeight="1" x14ac:dyDescent="0.25">
      <c r="B41" s="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D41" s="7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9"/>
    </row>
    <row r="42" spans="2:56" x14ac:dyDescent="0.25">
      <c r="B42" s="7"/>
      <c r="C42" s="38" t="str">
        <f>IFERROR(INDEX(Таблица1[Организация],$D$3+2*TRUNC(ROW()/16)),"")</f>
        <v>ООО "Мегастрой"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8"/>
      <c r="U42" s="8"/>
      <c r="V42" s="8"/>
      <c r="W42" s="8"/>
      <c r="X42" s="8"/>
      <c r="Y42" s="8"/>
      <c r="Z42" s="8"/>
      <c r="AA42" s="8"/>
      <c r="AB42" s="9"/>
      <c r="AD42" s="7"/>
      <c r="AE42" s="38" t="str">
        <f>IFERROR(INDEX(Таблица1[Организация],$D$3+TRUNC(ROW()/16)+2),"")</f>
        <v>ООО "Мегастрой"</v>
      </c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8"/>
      <c r="AW42" s="8"/>
      <c r="AX42" s="8"/>
      <c r="AY42" s="8"/>
      <c r="AZ42" s="8"/>
      <c r="BA42" s="8"/>
      <c r="BB42" s="8"/>
      <c r="BC42" s="8"/>
      <c r="BD42" s="9"/>
    </row>
    <row r="43" spans="2:56" ht="6" customHeight="1" x14ac:dyDescent="0.25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2"/>
      <c r="AD43" s="10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2"/>
    </row>
    <row r="45" spans="2:56" ht="8.25" customHeight="1" x14ac:dyDescent="0.25"/>
    <row r="46" spans="2:56" ht="9.75" customHeight="1" thickBot="1" x14ac:dyDescent="0.3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D46" s="4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6"/>
    </row>
    <row r="47" spans="2:56" x14ac:dyDescent="0.25">
      <c r="B47" s="7"/>
      <c r="C47" s="13"/>
      <c r="D47" s="14"/>
      <c r="E47" s="14"/>
      <c r="F47" s="14"/>
      <c r="G47" s="14"/>
      <c r="H47" s="14"/>
      <c r="I47" s="14"/>
      <c r="J47" s="14"/>
      <c r="K47" s="14"/>
      <c r="L47" s="15"/>
      <c r="M47" s="8"/>
      <c r="N47" s="39" t="s">
        <v>48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9"/>
      <c r="AD47" s="7"/>
      <c r="AE47" s="13"/>
      <c r="AF47" s="14"/>
      <c r="AG47" s="14"/>
      <c r="AH47" s="14"/>
      <c r="AI47" s="14"/>
      <c r="AJ47" s="14"/>
      <c r="AK47" s="14"/>
      <c r="AL47" s="14"/>
      <c r="AM47" s="14"/>
      <c r="AN47" s="15"/>
      <c r="AO47" s="8"/>
      <c r="AP47" s="39" t="s">
        <v>48</v>
      </c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9"/>
    </row>
    <row r="48" spans="2:56" ht="4.5" customHeight="1" x14ac:dyDescent="0.25">
      <c r="B48" s="7"/>
      <c r="C48" s="16"/>
      <c r="D48" s="8"/>
      <c r="E48" s="8"/>
      <c r="F48" s="8"/>
      <c r="G48" s="8"/>
      <c r="H48" s="8"/>
      <c r="I48" s="8"/>
      <c r="J48" s="8"/>
      <c r="K48" s="8"/>
      <c r="L48" s="1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D48" s="7"/>
      <c r="AE48" s="16"/>
      <c r="AF48" s="8"/>
      <c r="AG48" s="8"/>
      <c r="AH48" s="8"/>
      <c r="AI48" s="8"/>
      <c r="AJ48" s="8"/>
      <c r="AK48" s="8"/>
      <c r="AL48" s="8"/>
      <c r="AM48" s="8"/>
      <c r="AN48" s="17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9"/>
    </row>
    <row r="49" spans="2:56" ht="20.25" customHeight="1" thickBot="1" x14ac:dyDescent="0.3">
      <c r="B49" s="7"/>
      <c r="C49" s="18"/>
      <c r="D49" s="19"/>
      <c r="E49" s="19"/>
      <c r="F49" s="19"/>
      <c r="G49" s="19"/>
      <c r="H49" s="19"/>
      <c r="I49" s="19"/>
      <c r="J49" s="19"/>
      <c r="K49" s="19"/>
      <c r="L49" s="20"/>
      <c r="M49" s="8"/>
      <c r="N49" s="40" t="s">
        <v>49</v>
      </c>
      <c r="O49" s="40"/>
      <c r="P49" s="40"/>
      <c r="Q49" s="40"/>
      <c r="R49" s="40"/>
      <c r="S49" s="40"/>
      <c r="T49" s="40"/>
      <c r="U49" s="41" t="str">
        <f>IFERROR("№ " &amp; INDEX(Таблица1[№ пропуска],$D$3 + 2*TRUNC(ROW()/16)),"")</f>
        <v>№ 1574</v>
      </c>
      <c r="V49" s="41"/>
      <c r="W49" s="41"/>
      <c r="X49" s="41"/>
      <c r="Y49" s="41"/>
      <c r="Z49" s="41"/>
      <c r="AA49" s="41"/>
      <c r="AB49" s="9"/>
      <c r="AD49" s="7"/>
      <c r="AE49" s="18"/>
      <c r="AF49" s="19"/>
      <c r="AG49" s="19"/>
      <c r="AH49" s="19"/>
      <c r="AI49" s="19"/>
      <c r="AJ49" s="19"/>
      <c r="AK49" s="19"/>
      <c r="AL49" s="19"/>
      <c r="AM49" s="19"/>
      <c r="AN49" s="20"/>
      <c r="AO49" s="8"/>
      <c r="AP49" s="40" t="s">
        <v>49</v>
      </c>
      <c r="AQ49" s="40"/>
      <c r="AR49" s="40"/>
      <c r="AS49" s="40"/>
      <c r="AT49" s="40"/>
      <c r="AU49" s="40"/>
      <c r="AV49" s="40"/>
      <c r="AW49" s="41" t="str">
        <f>IFERROR("№ " &amp; INDEX(Таблица1[№ пропуска],$AF$3 + 2*TRUNC(ROW()/16)),"")</f>
        <v>№ 1575</v>
      </c>
      <c r="AX49" s="41"/>
      <c r="AY49" s="41"/>
      <c r="AZ49" s="41"/>
      <c r="BA49" s="41"/>
      <c r="BB49" s="41"/>
      <c r="BC49" s="41"/>
      <c r="BD49" s="9"/>
    </row>
    <row r="50" spans="2:56" ht="9.75" customHeight="1" x14ac:dyDescent="0.2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D50" s="7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9"/>
    </row>
    <row r="51" spans="2:56" x14ac:dyDescent="0.25">
      <c r="B51" s="7"/>
      <c r="C51" s="42" t="str">
        <f>IFERROR(INDEX(Таблица1[Фамилия],$D$3+2*TRUNC(ROW()/16)),"")</f>
        <v>Бакшеев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9"/>
      <c r="AD51" s="7"/>
      <c r="AE51" s="42" t="str">
        <f>IFERROR(INDEX(Таблица1[Фамилия],$AF$3+2*TRUNC(ROW()/16)),"")</f>
        <v>Баранов</v>
      </c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9"/>
    </row>
    <row r="52" spans="2:56" x14ac:dyDescent="0.25">
      <c r="B52" s="7"/>
      <c r="C52" s="42" t="str">
        <f>IFERROR(INDEX(Таблица1[Имя],$D$3+2*TRUNC(ROW()/16)),"")</f>
        <v>Александр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9"/>
      <c r="AD52" s="7"/>
      <c r="AE52" s="42" t="str">
        <f>IFERROR(INDEX(Таблица1[Имя],$AF$3+2*TRUNC(ROW()/16)),"")</f>
        <v>Александр</v>
      </c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9"/>
    </row>
    <row r="53" spans="2:56" x14ac:dyDescent="0.25">
      <c r="B53" s="7"/>
      <c r="C53" s="42" t="str">
        <f>IFERROR(INDEX(Таблица1[Отчество],$D$3+2*TRUNC(ROW()/16)),"")</f>
        <v>Александрович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9"/>
      <c r="AD53" s="7"/>
      <c r="AE53" s="42" t="str">
        <f>IFERROR(INDEX(Таблица1[Отчество],$AF$3+2*TRUNC(ROW()/16)),"")</f>
        <v>Владимирович</v>
      </c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9"/>
    </row>
    <row r="54" spans="2:56" ht="6.75" customHeight="1" x14ac:dyDescent="0.2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3"/>
      <c r="X54" s="21"/>
      <c r="Y54" s="8"/>
      <c r="Z54" s="8"/>
      <c r="AA54" s="8"/>
      <c r="AB54" s="9"/>
      <c r="AD54" s="7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23"/>
      <c r="AZ54" s="21"/>
      <c r="BA54" s="8"/>
      <c r="BB54" s="8"/>
      <c r="BC54" s="8"/>
      <c r="BD54" s="9"/>
    </row>
    <row r="55" spans="2:56" ht="24" customHeight="1" x14ac:dyDescent="0.25">
      <c r="B55" s="7"/>
      <c r="C55" s="38" t="str">
        <f>IFERROR(INDEX(Таблица1[Должность],$D$3+2*TRUNC(ROW()/16)),"")</f>
        <v>монтажник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8"/>
      <c r="U55" s="8"/>
      <c r="V55" s="8"/>
      <c r="W55" s="43" t="s">
        <v>51</v>
      </c>
      <c r="X55" s="44"/>
      <c r="Y55" s="8"/>
      <c r="Z55" s="8"/>
      <c r="AA55" s="8"/>
      <c r="AB55" s="9"/>
      <c r="AD55" s="7"/>
      <c r="AE55" s="38" t="str">
        <f>IFERROR(INDEX(Таблица1[Должность],$AF$3+2*TRUNC(ROW()/16)),"")</f>
        <v>монтажник</v>
      </c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8"/>
      <c r="AW55" s="8"/>
      <c r="AX55" s="8"/>
      <c r="AY55" s="43" t="s">
        <v>51</v>
      </c>
      <c r="AZ55" s="44"/>
      <c r="BA55" s="8"/>
      <c r="BB55" s="8"/>
      <c r="BC55" s="8"/>
      <c r="BD55" s="9"/>
    </row>
    <row r="56" spans="2:56" ht="5.25" customHeight="1" x14ac:dyDescent="0.25">
      <c r="B56" s="7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D56" s="7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9"/>
    </row>
    <row r="57" spans="2:56" x14ac:dyDescent="0.25">
      <c r="B57" s="7"/>
      <c r="C57" s="38" t="str">
        <f>IFERROR(INDEX(Таблица1[Организация],$D$3+2*TRUNC(ROW()/16)),"")</f>
        <v>ООО "Мегастрой"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8"/>
      <c r="U57" s="8"/>
      <c r="V57" s="8"/>
      <c r="W57" s="8"/>
      <c r="X57" s="8"/>
      <c r="Y57" s="8"/>
      <c r="Z57" s="8"/>
      <c r="AA57" s="8"/>
      <c r="AB57" s="9"/>
      <c r="AD57" s="7"/>
      <c r="AE57" s="38" t="str">
        <f>IFERROR(INDEX(Таблица1[Организация],$D$3+TRUNC(ROW()/16)+2),"")</f>
        <v>ООО "Мегастрой"</v>
      </c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8"/>
      <c r="AW57" s="8"/>
      <c r="AX57" s="8"/>
      <c r="AY57" s="8"/>
      <c r="AZ57" s="8"/>
      <c r="BA57" s="8"/>
      <c r="BB57" s="8"/>
      <c r="BC57" s="8"/>
      <c r="BD57" s="9"/>
    </row>
    <row r="58" spans="2:56" ht="6" customHeight="1" x14ac:dyDescent="0.25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2"/>
      <c r="AD58" s="10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2"/>
    </row>
    <row r="59" spans="2:56" ht="7.5" customHeight="1" x14ac:dyDescent="0.25"/>
    <row r="60" spans="2:56" ht="8.25" customHeight="1" x14ac:dyDescent="0.25"/>
    <row r="61" spans="2:56" ht="9.75" customHeight="1" thickBot="1" x14ac:dyDescent="0.3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6"/>
      <c r="AD61" s="4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6"/>
    </row>
    <row r="62" spans="2:56" x14ac:dyDescent="0.25">
      <c r="B62" s="7"/>
      <c r="C62" s="13"/>
      <c r="D62" s="14"/>
      <c r="E62" s="14"/>
      <c r="F62" s="14"/>
      <c r="G62" s="14"/>
      <c r="H62" s="14"/>
      <c r="I62" s="14"/>
      <c r="J62" s="14"/>
      <c r="K62" s="14"/>
      <c r="L62" s="15"/>
      <c r="M62" s="8"/>
      <c r="N62" s="39" t="s">
        <v>48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9"/>
      <c r="AD62" s="7"/>
      <c r="AE62" s="13"/>
      <c r="AF62" s="14"/>
      <c r="AG62" s="14"/>
      <c r="AH62" s="14"/>
      <c r="AI62" s="14"/>
      <c r="AJ62" s="14"/>
      <c r="AK62" s="14"/>
      <c r="AL62" s="14"/>
      <c r="AM62" s="14"/>
      <c r="AN62" s="15"/>
      <c r="AO62" s="8"/>
      <c r="AP62" s="39" t="s">
        <v>48</v>
      </c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9"/>
    </row>
    <row r="63" spans="2:56" ht="4.5" customHeight="1" x14ac:dyDescent="0.25">
      <c r="B63" s="7"/>
      <c r="C63" s="16"/>
      <c r="D63" s="8"/>
      <c r="E63" s="8"/>
      <c r="F63" s="8"/>
      <c r="G63" s="8"/>
      <c r="H63" s="8"/>
      <c r="I63" s="8"/>
      <c r="J63" s="8"/>
      <c r="K63" s="8"/>
      <c r="L63" s="1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  <c r="AD63" s="7"/>
      <c r="AE63" s="16"/>
      <c r="AF63" s="8"/>
      <c r="AG63" s="8"/>
      <c r="AH63" s="8"/>
      <c r="AI63" s="8"/>
      <c r="AJ63" s="8"/>
      <c r="AK63" s="8"/>
      <c r="AL63" s="8"/>
      <c r="AM63" s="8"/>
      <c r="AN63" s="17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9"/>
    </row>
    <row r="64" spans="2:56" ht="20.25" customHeight="1" thickBot="1" x14ac:dyDescent="0.3">
      <c r="B64" s="7"/>
      <c r="C64" s="18"/>
      <c r="D64" s="19"/>
      <c r="E64" s="19"/>
      <c r="F64" s="19"/>
      <c r="G64" s="19"/>
      <c r="H64" s="19"/>
      <c r="I64" s="19"/>
      <c r="J64" s="19"/>
      <c r="K64" s="19"/>
      <c r="L64" s="20"/>
      <c r="M64" s="8"/>
      <c r="N64" s="40" t="s">
        <v>49</v>
      </c>
      <c r="O64" s="40"/>
      <c r="P64" s="40"/>
      <c r="Q64" s="40"/>
      <c r="R64" s="40"/>
      <c r="S64" s="40"/>
      <c r="T64" s="40"/>
      <c r="U64" s="41" t="str">
        <f>IFERROR("№ " &amp; INDEX(Таблица1[№ пропуска],$D$3 + 2*TRUNC(ROW()/16)),"")</f>
        <v>№ 1576</v>
      </c>
      <c r="V64" s="41"/>
      <c r="W64" s="41"/>
      <c r="X64" s="41"/>
      <c r="Y64" s="41"/>
      <c r="Z64" s="41"/>
      <c r="AA64" s="41"/>
      <c r="AB64" s="9"/>
      <c r="AD64" s="7"/>
      <c r="AE64" s="18"/>
      <c r="AF64" s="19"/>
      <c r="AG64" s="19"/>
      <c r="AH64" s="19"/>
      <c r="AI64" s="19"/>
      <c r="AJ64" s="19"/>
      <c r="AK64" s="19"/>
      <c r="AL64" s="19"/>
      <c r="AM64" s="19"/>
      <c r="AN64" s="20"/>
      <c r="AO64" s="8"/>
      <c r="AP64" s="40" t="s">
        <v>49</v>
      </c>
      <c r="AQ64" s="40"/>
      <c r="AR64" s="40"/>
      <c r="AS64" s="40"/>
      <c r="AT64" s="40"/>
      <c r="AU64" s="40"/>
      <c r="AV64" s="40"/>
      <c r="AW64" s="41" t="str">
        <f>IFERROR("№ " &amp; INDEX(Таблица1[№ пропуска],$AF$3 + 2*TRUNC(ROW()/16)),"")</f>
        <v>№ 1577</v>
      </c>
      <c r="AX64" s="41"/>
      <c r="AY64" s="41"/>
      <c r="AZ64" s="41"/>
      <c r="BA64" s="41"/>
      <c r="BB64" s="41"/>
      <c r="BC64" s="41"/>
      <c r="BD64" s="9"/>
    </row>
    <row r="65" spans="2:56" ht="9.75" customHeight="1" x14ac:dyDescent="0.25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  <c r="AD65" s="7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9"/>
    </row>
    <row r="66" spans="2:56" x14ac:dyDescent="0.25">
      <c r="B66" s="7"/>
      <c r="C66" s="42" t="str">
        <f>IFERROR(INDEX(Таблица1[Фамилия],$D$3+2*TRUNC(ROW()/16)),"")</f>
        <v>Безуглый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9"/>
      <c r="AD66" s="7"/>
      <c r="AE66" s="42" t="str">
        <f>IFERROR(INDEX(Таблица1[Фамилия],$AF$3+2*TRUNC(ROW()/16)),"")</f>
        <v>Белов</v>
      </c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9"/>
    </row>
    <row r="67" spans="2:56" x14ac:dyDescent="0.25">
      <c r="B67" s="7"/>
      <c r="C67" s="42" t="str">
        <f>IFERROR(INDEX(Таблица1[Имя],$D$3+2*TRUNC(ROW()/16)),"")</f>
        <v>Павел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9"/>
      <c r="AD67" s="7"/>
      <c r="AE67" s="42" t="str">
        <f>IFERROR(INDEX(Таблица1[Имя],$AF$3+2*TRUNC(ROW()/16)),"")</f>
        <v>Игорь</v>
      </c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9"/>
    </row>
    <row r="68" spans="2:56" x14ac:dyDescent="0.25">
      <c r="B68" s="7"/>
      <c r="C68" s="42" t="str">
        <f>IFERROR(INDEX(Таблица1[Отчество],$D$3+2*TRUNC(ROW()/16)),"")</f>
        <v>Иванович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9"/>
      <c r="AD68" s="7"/>
      <c r="AE68" s="42" t="str">
        <f>IFERROR(INDEX(Таблица1[Отчество],$AF$3+2*TRUNC(ROW()/16)),"")</f>
        <v>Кузьмич</v>
      </c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9"/>
    </row>
    <row r="69" spans="2:56" ht="6.75" customHeight="1" x14ac:dyDescent="0.25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3"/>
      <c r="X69" s="21"/>
      <c r="Y69" s="8"/>
      <c r="Z69" s="8"/>
      <c r="AA69" s="8"/>
      <c r="AB69" s="9"/>
      <c r="AD69" s="7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23"/>
      <c r="AZ69" s="21"/>
      <c r="BA69" s="8"/>
      <c r="BB69" s="8"/>
      <c r="BC69" s="8"/>
      <c r="BD69" s="9"/>
    </row>
    <row r="70" spans="2:56" ht="24" customHeight="1" x14ac:dyDescent="0.25">
      <c r="B70" s="7"/>
      <c r="C70" s="38" t="str">
        <f>IFERROR(INDEX(Таблица1[Должность],$D$3+2*TRUNC(ROW()/16)),"")</f>
        <v>машинист экскаватора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8"/>
      <c r="U70" s="8"/>
      <c r="V70" s="8"/>
      <c r="W70" s="43" t="s">
        <v>51</v>
      </c>
      <c r="X70" s="44"/>
      <c r="Y70" s="8"/>
      <c r="Z70" s="8"/>
      <c r="AA70" s="8"/>
      <c r="AB70" s="9"/>
      <c r="AD70" s="7"/>
      <c r="AE70" s="38" t="str">
        <f>IFERROR(INDEX(Таблица1[Должность],$AF$3+2*TRUNC(ROW()/16)),"")</f>
        <v>водитель автомобиля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8"/>
      <c r="AW70" s="8"/>
      <c r="AX70" s="8"/>
      <c r="AY70" s="43" t="s">
        <v>51</v>
      </c>
      <c r="AZ70" s="44"/>
      <c r="BA70" s="8"/>
      <c r="BB70" s="8"/>
      <c r="BC70" s="8"/>
      <c r="BD70" s="9"/>
    </row>
    <row r="71" spans="2:56" ht="5.25" customHeight="1" x14ac:dyDescent="0.25">
      <c r="B71" s="7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  <c r="AD71" s="7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9"/>
    </row>
    <row r="72" spans="2:56" x14ac:dyDescent="0.25">
      <c r="B72" s="7"/>
      <c r="C72" s="38" t="str">
        <f>IFERROR(INDEX(Таблица1[Организация],$D$3+2*TRUNC(ROW()/16)),"")</f>
        <v>ООО "Мегастрой"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8"/>
      <c r="U72" s="8"/>
      <c r="V72" s="8"/>
      <c r="W72" s="8"/>
      <c r="X72" s="8"/>
      <c r="Y72" s="8"/>
      <c r="Z72" s="8"/>
      <c r="AA72" s="8"/>
      <c r="AB72" s="9"/>
      <c r="AD72" s="7"/>
      <c r="AE72" s="38" t="str">
        <f>IFERROR(INDEX(Таблица1[Организация],$D$3+TRUNC(ROW()/16)+2),"")</f>
        <v>ООО "Мегастрой"</v>
      </c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8"/>
      <c r="AW72" s="8"/>
      <c r="AX72" s="8"/>
      <c r="AY72" s="8"/>
      <c r="AZ72" s="8"/>
      <c r="BA72" s="8"/>
      <c r="BB72" s="8"/>
      <c r="BC72" s="8"/>
      <c r="BD72" s="9"/>
    </row>
    <row r="73" spans="2:56" ht="6" customHeight="1" x14ac:dyDescent="0.25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2"/>
      <c r="AD73" s="10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2"/>
    </row>
  </sheetData>
  <mergeCells count="90">
    <mergeCell ref="C70:S70"/>
    <mergeCell ref="W70:X70"/>
    <mergeCell ref="AE70:AU70"/>
    <mergeCell ref="AY70:AZ70"/>
    <mergeCell ref="C36:AA36"/>
    <mergeCell ref="AE36:BC36"/>
    <mergeCell ref="C37:AA37"/>
    <mergeCell ref="AE37:BC37"/>
    <mergeCell ref="C51:AA51"/>
    <mergeCell ref="AE51:BC51"/>
    <mergeCell ref="AY25:AZ25"/>
    <mergeCell ref="AE27:AU27"/>
    <mergeCell ref="C25:S25"/>
    <mergeCell ref="W25:X25"/>
    <mergeCell ref="AE25:AU25"/>
    <mergeCell ref="C13:S13"/>
    <mergeCell ref="W11:X11"/>
    <mergeCell ref="C11:S11"/>
    <mergeCell ref="AE11:AU11"/>
    <mergeCell ref="AE13:AU13"/>
    <mergeCell ref="C38:AA38"/>
    <mergeCell ref="AE38:BC38"/>
    <mergeCell ref="C40:S40"/>
    <mergeCell ref="C52:AA52"/>
    <mergeCell ref="AE52:BC52"/>
    <mergeCell ref="N47:AA47"/>
    <mergeCell ref="AP47:BC47"/>
    <mergeCell ref="N49:T49"/>
    <mergeCell ref="U49:AA49"/>
    <mergeCell ref="AP49:AV49"/>
    <mergeCell ref="AW49:BC49"/>
    <mergeCell ref="C27:S27"/>
    <mergeCell ref="N32:AA32"/>
    <mergeCell ref="AP32:BC32"/>
    <mergeCell ref="N34:T34"/>
    <mergeCell ref="U34:AA34"/>
    <mergeCell ref="AP34:AV34"/>
    <mergeCell ref="AW34:BC34"/>
    <mergeCell ref="C21:AA21"/>
    <mergeCell ref="AE21:BC21"/>
    <mergeCell ref="C22:AA22"/>
    <mergeCell ref="AE22:BC22"/>
    <mergeCell ref="C23:AA23"/>
    <mergeCell ref="AE23:BC23"/>
    <mergeCell ref="N17:AA17"/>
    <mergeCell ref="AP17:BC17"/>
    <mergeCell ref="N19:T19"/>
    <mergeCell ref="AP19:AV19"/>
    <mergeCell ref="U19:AA19"/>
    <mergeCell ref="AW19:BC19"/>
    <mergeCell ref="AE8:BC8"/>
    <mergeCell ref="AE9:BC9"/>
    <mergeCell ref="AY11:AZ11"/>
    <mergeCell ref="N3:AA3"/>
    <mergeCell ref="N5:T5"/>
    <mergeCell ref="C7:AA7"/>
    <mergeCell ref="C8:AA8"/>
    <mergeCell ref="C9:AA9"/>
    <mergeCell ref="AW5:BC5"/>
    <mergeCell ref="V5:AA5"/>
    <mergeCell ref="AP3:BC3"/>
    <mergeCell ref="AP5:AV5"/>
    <mergeCell ref="AE7:BC7"/>
    <mergeCell ref="W40:X40"/>
    <mergeCell ref="AE40:AU40"/>
    <mergeCell ref="AY40:AZ40"/>
    <mergeCell ref="C42:S42"/>
    <mergeCell ref="AE42:AU42"/>
    <mergeCell ref="C53:AA53"/>
    <mergeCell ref="AE53:BC53"/>
    <mergeCell ref="C55:S55"/>
    <mergeCell ref="W55:X55"/>
    <mergeCell ref="AE55:AU55"/>
    <mergeCell ref="AY55:AZ55"/>
    <mergeCell ref="C72:S72"/>
    <mergeCell ref="AE72:AU72"/>
    <mergeCell ref="C57:S57"/>
    <mergeCell ref="AE57:AU57"/>
    <mergeCell ref="N62:AA62"/>
    <mergeCell ref="AP62:BC62"/>
    <mergeCell ref="N64:T64"/>
    <mergeCell ref="U64:AA64"/>
    <mergeCell ref="AP64:AV64"/>
    <mergeCell ref="AW64:BC64"/>
    <mergeCell ref="C66:AA66"/>
    <mergeCell ref="AE66:BC66"/>
    <mergeCell ref="C67:AA67"/>
    <mergeCell ref="AE67:BC67"/>
    <mergeCell ref="C68:AA68"/>
    <mergeCell ref="AE68:BC68"/>
  </mergeCells>
  <pageMargins left="0.60260416666666672" right="0.7" top="0.75" bottom="0.39864583333333331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Пропуск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Admin</cp:lastModifiedBy>
  <cp:lastPrinted>2015-03-18T12:53:46Z</cp:lastPrinted>
  <dcterms:created xsi:type="dcterms:W3CDTF">2015-03-18T10:09:13Z</dcterms:created>
  <dcterms:modified xsi:type="dcterms:W3CDTF">2015-03-18T13:00:44Z</dcterms:modified>
</cp:coreProperties>
</file>