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Лист1!$A$1:$M$153</definedName>
  </definedNames>
  <calcPr calcId="144525"/>
</workbook>
</file>

<file path=xl/calcChain.xml><?xml version="1.0" encoding="utf-8"?>
<calcChain xmlns="http://schemas.openxmlformats.org/spreadsheetml/2006/main">
  <c r="K12" i="1" l="1"/>
  <c r="L12" i="1"/>
  <c r="M12" i="1"/>
  <c r="J12" i="1"/>
  <c r="J2" i="1"/>
  <c r="K6" i="1" l="1"/>
  <c r="K5" i="1"/>
  <c r="K4" i="1"/>
  <c r="N3" i="1"/>
  <c r="M3" i="1"/>
  <c r="L3" i="1"/>
  <c r="K3" i="1"/>
  <c r="J3" i="1"/>
  <c r="F155" i="1"/>
  <c r="F154" i="1"/>
  <c r="N2" i="1"/>
  <c r="M2" i="1"/>
  <c r="M10" i="1"/>
  <c r="F150" i="1" l="1"/>
  <c r="F143" i="1"/>
  <c r="F140" i="1"/>
  <c r="F134" i="1"/>
  <c r="F130" i="1"/>
  <c r="F128" i="1"/>
  <c r="F111" i="1"/>
  <c r="F109" i="1"/>
  <c r="F97" i="1"/>
  <c r="F95" i="1"/>
  <c r="F92" i="1"/>
  <c r="F90" i="1"/>
  <c r="F51" i="1"/>
  <c r="F48" i="1"/>
  <c r="F44" i="1"/>
  <c r="F40" i="1"/>
  <c r="F34" i="1"/>
  <c r="F29" i="1"/>
  <c r="F27" i="1"/>
  <c r="F23" i="1"/>
  <c r="F18" i="1"/>
  <c r="F15" i="1"/>
  <c r="F11" i="1"/>
  <c r="L2" i="1" s="1"/>
  <c r="F9" i="1"/>
  <c r="F4" i="1"/>
  <c r="K2" i="1" s="1"/>
  <c r="F2" i="1"/>
  <c r="K8" i="1"/>
  <c r="K10" i="1" s="1"/>
  <c r="K7" i="1"/>
  <c r="K9" i="1" s="1"/>
  <c r="F153" i="1" l="1"/>
  <c r="L4" i="1" l="1"/>
  <c r="L5" i="1"/>
  <c r="L6" i="1" l="1"/>
</calcChain>
</file>

<file path=xl/sharedStrings.xml><?xml version="1.0" encoding="utf-8"?>
<sst xmlns="http://schemas.openxmlformats.org/spreadsheetml/2006/main" count="598" uniqueCount="318">
  <si>
    <t>Номер автомата в щите</t>
  </si>
  <si>
    <t>Помещение</t>
  </si>
  <si>
    <t>Потребитель</t>
  </si>
  <si>
    <t>Группа</t>
  </si>
  <si>
    <t>Мощность на канале</t>
  </si>
  <si>
    <t>Мощность</t>
  </si>
  <si>
    <t>Фаза</t>
  </si>
  <si>
    <t>Ток</t>
  </si>
  <si>
    <t>Кс</t>
  </si>
  <si>
    <t>А</t>
  </si>
  <si>
    <t>В</t>
  </si>
  <si>
    <t>С</t>
  </si>
  <si>
    <t>АВС</t>
  </si>
  <si>
    <r>
      <rPr>
        <b/>
        <sz val="11"/>
        <color theme="1"/>
        <rFont val="Calibri"/>
        <family val="2"/>
        <charset val="204"/>
        <scheme val="minor"/>
      </rPr>
      <t>QF1</t>
    </r>
    <r>
      <rPr>
        <sz val="11"/>
        <color theme="1"/>
        <rFont val="Calibri"/>
        <family val="2"/>
        <charset val="204"/>
        <scheme val="minor"/>
      </rPr>
      <t xml:space="preserve"> DS941 C10/30</t>
    </r>
  </si>
  <si>
    <t>Гр.2-01-03</t>
  </si>
  <si>
    <t>Гр.2-01-04</t>
  </si>
  <si>
    <t>2.6</t>
  </si>
  <si>
    <t>Гр.2-02-06</t>
  </si>
  <si>
    <t>2.3</t>
  </si>
  <si>
    <t>Гр.2-02-07</t>
  </si>
  <si>
    <r>
      <rPr>
        <b/>
        <sz val="11"/>
        <color theme="1"/>
        <rFont val="Calibri"/>
        <family val="2"/>
        <charset val="204"/>
        <scheme val="minor"/>
      </rPr>
      <t xml:space="preserve">QF2 </t>
    </r>
    <r>
      <rPr>
        <sz val="11"/>
        <color theme="1"/>
        <rFont val="Calibri"/>
        <family val="2"/>
        <charset val="204"/>
        <scheme val="minor"/>
      </rPr>
      <t>DS941 C10/30</t>
    </r>
  </si>
  <si>
    <t>Гр.2-02-08</t>
  </si>
  <si>
    <t>Гр.2-01-02</t>
  </si>
  <si>
    <t>Гр.2-02-07.1</t>
  </si>
  <si>
    <t>Гр.2-03-10</t>
  </si>
  <si>
    <t>Гр.2-03-12</t>
  </si>
  <si>
    <t>2.2</t>
  </si>
  <si>
    <r>
      <rPr>
        <b/>
        <sz val="11"/>
        <color theme="1"/>
        <rFont val="Calibri"/>
        <family val="2"/>
        <charset val="204"/>
        <scheme val="minor"/>
      </rPr>
      <t xml:space="preserve">QF3 </t>
    </r>
    <r>
      <rPr>
        <sz val="11"/>
        <color theme="1"/>
        <rFont val="Calibri"/>
        <family val="2"/>
        <charset val="204"/>
        <scheme val="minor"/>
      </rPr>
      <t>S201 C10</t>
    </r>
  </si>
  <si>
    <t>Гр.2-04-13.1</t>
  </si>
  <si>
    <t>Гр.2-04-13.2</t>
  </si>
  <si>
    <t>2.4</t>
  </si>
  <si>
    <t>Гр.2-04-14</t>
  </si>
  <si>
    <t>Гр.2-04-15</t>
  </si>
  <si>
    <r>
      <rPr>
        <b/>
        <sz val="11"/>
        <color theme="1"/>
        <rFont val="Calibri"/>
        <family val="2"/>
        <charset val="204"/>
        <scheme val="minor"/>
      </rPr>
      <t xml:space="preserve">QF4 </t>
    </r>
    <r>
      <rPr>
        <sz val="11"/>
        <color theme="1"/>
        <rFont val="Calibri"/>
        <family val="2"/>
        <charset val="204"/>
        <scheme val="minor"/>
      </rPr>
      <t>S201 C10</t>
    </r>
  </si>
  <si>
    <r>
      <rPr>
        <b/>
        <sz val="11"/>
        <color theme="1"/>
        <rFont val="Calibri"/>
        <family val="2"/>
        <charset val="204"/>
        <scheme val="minor"/>
      </rPr>
      <t xml:space="preserve">QF5 </t>
    </r>
    <r>
      <rPr>
        <sz val="11"/>
        <color theme="1"/>
        <rFont val="Calibri"/>
        <family val="2"/>
        <charset val="204"/>
        <scheme val="minor"/>
      </rPr>
      <t>DS941 C10/30</t>
    </r>
  </si>
  <si>
    <t>Гр.2-05-19</t>
  </si>
  <si>
    <t>Гр.2-05-20</t>
  </si>
  <si>
    <t>Гр.2-05-16</t>
  </si>
  <si>
    <t>Гр.2-05-18</t>
  </si>
  <si>
    <t>2.5</t>
  </si>
  <si>
    <r>
      <rPr>
        <b/>
        <sz val="11"/>
        <color theme="1"/>
        <rFont val="Calibri"/>
        <family val="2"/>
        <charset val="204"/>
        <scheme val="minor"/>
      </rPr>
      <t xml:space="preserve">QF6 </t>
    </r>
    <r>
      <rPr>
        <sz val="11"/>
        <color theme="1"/>
        <rFont val="Calibri"/>
        <family val="2"/>
        <charset val="204"/>
        <scheme val="minor"/>
      </rPr>
      <t>S201 C10</t>
    </r>
  </si>
  <si>
    <t>Гр.2-06-22</t>
  </si>
  <si>
    <t>Гр.2-06-24</t>
  </si>
  <si>
    <t>Гр.2-15-25</t>
  </si>
  <si>
    <t>Гр.2-09-42</t>
  </si>
  <si>
    <t>2.1</t>
  </si>
  <si>
    <t>2.7</t>
  </si>
  <si>
    <r>
      <rPr>
        <b/>
        <sz val="11"/>
        <color theme="1"/>
        <rFont val="Calibri"/>
        <family val="2"/>
        <charset val="204"/>
        <scheme val="minor"/>
      </rPr>
      <t xml:space="preserve">QF7 </t>
    </r>
    <r>
      <rPr>
        <sz val="11"/>
        <color theme="1"/>
        <rFont val="Calibri"/>
        <family val="2"/>
        <charset val="204"/>
        <scheme val="minor"/>
      </rPr>
      <t>S201 C10</t>
    </r>
  </si>
  <si>
    <t>Гр.2-07-27</t>
  </si>
  <si>
    <t>Гр.2-07-28.1</t>
  </si>
  <si>
    <t>Гр.2-07-28.2</t>
  </si>
  <si>
    <t>Гр.2-07-29.1</t>
  </si>
  <si>
    <t>2.9</t>
  </si>
  <si>
    <r>
      <rPr>
        <b/>
        <sz val="11"/>
        <color theme="1"/>
        <rFont val="Calibri"/>
        <family val="2"/>
        <charset val="204"/>
        <scheme val="minor"/>
      </rPr>
      <t xml:space="preserve">QF8 </t>
    </r>
    <r>
      <rPr>
        <sz val="11"/>
        <color theme="1"/>
        <rFont val="Calibri"/>
        <family val="2"/>
        <charset val="204"/>
        <scheme val="minor"/>
      </rPr>
      <t>S201 C10</t>
    </r>
  </si>
  <si>
    <t>Гр.2-08-31</t>
  </si>
  <si>
    <t>Гр.2-09-40.1</t>
  </si>
  <si>
    <t>2.8</t>
  </si>
  <si>
    <r>
      <rPr>
        <b/>
        <sz val="11"/>
        <color theme="1"/>
        <rFont val="Calibri"/>
        <family val="2"/>
        <charset val="204"/>
        <scheme val="minor"/>
      </rPr>
      <t xml:space="preserve">QF9 </t>
    </r>
    <r>
      <rPr>
        <sz val="11"/>
        <color theme="1"/>
        <rFont val="Calibri"/>
        <family val="2"/>
        <charset val="204"/>
        <scheme val="minor"/>
      </rPr>
      <t>S201 C10</t>
    </r>
  </si>
  <si>
    <t>Гр.2-09-36</t>
  </si>
  <si>
    <t>Гр.2-09-39</t>
  </si>
  <si>
    <t>Гр.2-09-40</t>
  </si>
  <si>
    <t>Гр.2-09-41</t>
  </si>
  <si>
    <r>
      <rPr>
        <b/>
        <sz val="11"/>
        <color theme="1"/>
        <rFont val="Calibri"/>
        <family val="2"/>
        <charset val="204"/>
        <scheme val="minor"/>
      </rPr>
      <t xml:space="preserve">QF10 </t>
    </r>
    <r>
      <rPr>
        <sz val="11"/>
        <color theme="1"/>
        <rFont val="Calibri"/>
        <family val="2"/>
        <charset val="204"/>
        <scheme val="minor"/>
      </rPr>
      <t>S201 C10</t>
    </r>
  </si>
  <si>
    <t>Резерв</t>
  </si>
  <si>
    <r>
      <rPr>
        <b/>
        <sz val="11"/>
        <color theme="1"/>
        <rFont val="Calibri"/>
        <family val="2"/>
        <charset val="204"/>
        <scheme val="minor"/>
      </rPr>
      <t xml:space="preserve">QF11 </t>
    </r>
    <r>
      <rPr>
        <sz val="11"/>
        <color theme="1"/>
        <rFont val="Calibri"/>
        <family val="2"/>
        <charset val="204"/>
        <scheme val="minor"/>
      </rPr>
      <t>S201 C10</t>
    </r>
  </si>
  <si>
    <t>Гр.2-11-48</t>
  </si>
  <si>
    <t>Гр.2-11-49</t>
  </si>
  <si>
    <t>Гр.2-11-50.1</t>
  </si>
  <si>
    <t>Гр.2-11-50.2</t>
  </si>
  <si>
    <t>Гр.2-11-51</t>
  </si>
  <si>
    <t>Гр.2-10-46</t>
  </si>
  <si>
    <t>2.13</t>
  </si>
  <si>
    <t>2.11</t>
  </si>
  <si>
    <r>
      <rPr>
        <b/>
        <sz val="11"/>
        <color theme="1"/>
        <rFont val="Calibri"/>
        <family val="2"/>
        <charset val="204"/>
        <scheme val="minor"/>
      </rPr>
      <t xml:space="preserve">QF12 </t>
    </r>
    <r>
      <rPr>
        <sz val="11"/>
        <color theme="1"/>
        <rFont val="Calibri"/>
        <family val="2"/>
        <charset val="204"/>
        <scheme val="minor"/>
      </rPr>
      <t>S201 C10</t>
    </r>
  </si>
  <si>
    <t>Гр.2-12-52</t>
  </si>
  <si>
    <t>Гр.2-12-54.1</t>
  </si>
  <si>
    <t>Гр.2-12-54.2</t>
  </si>
  <si>
    <t>Гр.2-13-57</t>
  </si>
  <si>
    <t>2.14</t>
  </si>
  <si>
    <r>
      <rPr>
        <b/>
        <sz val="11"/>
        <color theme="1"/>
        <rFont val="Calibri"/>
        <family val="2"/>
        <charset val="204"/>
        <scheme val="minor"/>
      </rPr>
      <t xml:space="preserve">QF13 </t>
    </r>
    <r>
      <rPr>
        <sz val="11"/>
        <color theme="1"/>
        <rFont val="Calibri"/>
        <family val="2"/>
        <charset val="204"/>
        <scheme val="minor"/>
      </rPr>
      <t>S201 C10</t>
    </r>
  </si>
  <si>
    <t>Гр.2-13-59.1</t>
  </si>
  <si>
    <t>Гр.2-13-59.2</t>
  </si>
  <si>
    <t>Гр.2-13-58</t>
  </si>
  <si>
    <r>
      <rPr>
        <b/>
        <sz val="11"/>
        <color theme="1"/>
        <rFont val="Calibri"/>
        <family val="2"/>
        <charset val="204"/>
        <scheme val="minor"/>
      </rPr>
      <t xml:space="preserve">QF14 </t>
    </r>
    <r>
      <rPr>
        <sz val="11"/>
        <color theme="1"/>
        <rFont val="Calibri"/>
        <family val="2"/>
        <charset val="204"/>
        <scheme val="minor"/>
      </rPr>
      <t>DS941 C10/30</t>
    </r>
  </si>
  <si>
    <t>Гр.2-15-21</t>
  </si>
  <si>
    <t>Гр.2-15-26.1</t>
  </si>
  <si>
    <t>Гр.2-15-26.2</t>
  </si>
  <si>
    <r>
      <rPr>
        <b/>
        <sz val="11"/>
        <color theme="1"/>
        <rFont val="Calibri"/>
        <family val="2"/>
        <charset val="204"/>
        <scheme val="minor"/>
      </rPr>
      <t xml:space="preserve">QF15 </t>
    </r>
    <r>
      <rPr>
        <sz val="11"/>
        <color theme="1"/>
        <rFont val="Calibri"/>
        <family val="2"/>
        <charset val="204"/>
        <scheme val="minor"/>
      </rPr>
      <t>S201 C10</t>
    </r>
  </si>
  <si>
    <r>
      <rPr>
        <b/>
        <sz val="11"/>
        <color theme="1"/>
        <rFont val="Calibri"/>
        <family val="2"/>
        <charset val="204"/>
        <scheme val="minor"/>
      </rPr>
      <t xml:space="preserve">QF16 </t>
    </r>
    <r>
      <rPr>
        <sz val="11"/>
        <color theme="1"/>
        <rFont val="Calibri"/>
        <family val="2"/>
        <charset val="204"/>
        <scheme val="minor"/>
      </rPr>
      <t>S201 C10</t>
    </r>
  </si>
  <si>
    <t>Гр.2-16-37</t>
  </si>
  <si>
    <t>Гр.2-16-38</t>
  </si>
  <si>
    <t>Гр.2-16-47</t>
  </si>
  <si>
    <r>
      <rPr>
        <b/>
        <sz val="11"/>
        <color theme="1"/>
        <rFont val="Calibri"/>
        <family val="2"/>
        <charset val="204"/>
        <scheme val="minor"/>
      </rPr>
      <t xml:space="preserve">QF17 </t>
    </r>
    <r>
      <rPr>
        <sz val="11"/>
        <color theme="1"/>
        <rFont val="Calibri"/>
        <family val="2"/>
        <charset val="204"/>
        <scheme val="minor"/>
      </rPr>
      <t>DS941 C16/30</t>
    </r>
  </si>
  <si>
    <t>Гр.2-17</t>
  </si>
  <si>
    <r>
      <rPr>
        <b/>
        <sz val="11"/>
        <color theme="1"/>
        <rFont val="Calibri"/>
        <family val="2"/>
        <charset val="204"/>
        <scheme val="minor"/>
      </rPr>
      <t xml:space="preserve">QF18 </t>
    </r>
    <r>
      <rPr>
        <sz val="11"/>
        <color theme="1"/>
        <rFont val="Calibri"/>
        <family val="2"/>
        <charset val="204"/>
        <scheme val="minor"/>
      </rPr>
      <t>DS941 C16/30</t>
    </r>
  </si>
  <si>
    <t>Гр.2-18</t>
  </si>
  <si>
    <r>
      <rPr>
        <b/>
        <sz val="11"/>
        <color theme="1"/>
        <rFont val="Calibri"/>
        <family val="2"/>
        <charset val="204"/>
        <scheme val="minor"/>
      </rPr>
      <t xml:space="preserve">QF19 </t>
    </r>
    <r>
      <rPr>
        <sz val="11"/>
        <color theme="1"/>
        <rFont val="Calibri"/>
        <family val="2"/>
        <charset val="204"/>
        <scheme val="minor"/>
      </rPr>
      <t>DS941 C16/30</t>
    </r>
  </si>
  <si>
    <t>Гр.2-19</t>
  </si>
  <si>
    <t>Гр.2-20</t>
  </si>
  <si>
    <t>Гр.2-21</t>
  </si>
  <si>
    <r>
      <rPr>
        <b/>
        <sz val="11"/>
        <color theme="1"/>
        <rFont val="Calibri"/>
        <family val="2"/>
        <charset val="204"/>
        <scheme val="minor"/>
      </rPr>
      <t xml:space="preserve">QF20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</si>
  <si>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QF21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</si>
  <si>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QF22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</si>
  <si>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QF23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</si>
  <si>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QF24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</si>
  <si>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QF25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</si>
  <si>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QF26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</si>
  <si>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QF27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</si>
  <si>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QF28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</si>
  <si>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QF29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</si>
  <si>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QF30 </t>
    </r>
    <r>
      <rPr>
        <sz val="11"/>
        <color theme="1"/>
        <rFont val="Calibri"/>
        <family val="2"/>
        <charset val="204"/>
        <scheme val="minor"/>
      </rPr>
      <t>DS941 C16/30</t>
    </r>
  </si>
  <si>
    <t>Гр.2-22</t>
  </si>
  <si>
    <t>Гр.2-23</t>
  </si>
  <si>
    <t>Гр.2-24</t>
  </si>
  <si>
    <t>Гр.2-25</t>
  </si>
  <si>
    <t>Гр.2-26</t>
  </si>
  <si>
    <t>Гр.2-27</t>
  </si>
  <si>
    <t>Гр.2-28</t>
  </si>
  <si>
    <t>Гр.2-29</t>
  </si>
  <si>
    <t>Гр.2-30</t>
  </si>
  <si>
    <t>2.10, 2.12</t>
  </si>
  <si>
    <r>
      <rPr>
        <b/>
        <sz val="11"/>
        <color theme="1"/>
        <rFont val="Calibri"/>
        <family val="2"/>
        <charset val="204"/>
        <scheme val="minor"/>
      </rPr>
      <t xml:space="preserve">QF31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</si>
  <si>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QF32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</si>
  <si>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QF33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</si>
  <si>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QF34 </t>
    </r>
    <r>
      <rPr>
        <sz val="11"/>
        <color theme="1"/>
        <rFont val="Calibri"/>
        <family val="2"/>
        <charset val="204"/>
        <scheme val="minor"/>
      </rPr>
      <t>DS941 C16/30</t>
    </r>
  </si>
  <si>
    <t>Гр.2-31</t>
  </si>
  <si>
    <t>Гр.2-32</t>
  </si>
  <si>
    <t>Гр.2-33</t>
  </si>
  <si>
    <t>Гр.2-34</t>
  </si>
  <si>
    <r>
      <rPr>
        <b/>
        <sz val="11"/>
        <color theme="1"/>
        <rFont val="Calibri"/>
        <family val="2"/>
        <charset val="204"/>
        <scheme val="minor"/>
      </rPr>
      <t xml:space="preserve">QF35 </t>
    </r>
    <r>
      <rPr>
        <sz val="11"/>
        <color theme="1"/>
        <rFont val="Calibri"/>
        <family val="2"/>
        <charset val="204"/>
        <scheme val="minor"/>
      </rPr>
      <t>DS941 C16/30</t>
    </r>
  </si>
  <si>
    <t>2.15</t>
  </si>
  <si>
    <t>Гр.2-35</t>
  </si>
  <si>
    <t>Гр.2-36</t>
  </si>
  <si>
    <r>
      <rPr>
        <b/>
        <sz val="11"/>
        <color theme="1"/>
        <rFont val="Calibri"/>
        <family val="2"/>
        <charset val="204"/>
        <scheme val="minor"/>
      </rPr>
      <t xml:space="preserve">QF36 </t>
    </r>
    <r>
      <rPr>
        <sz val="11"/>
        <color theme="1"/>
        <rFont val="Calibri"/>
        <family val="2"/>
        <charset val="204"/>
        <scheme val="minor"/>
      </rPr>
      <t>S203 C16</t>
    </r>
  </si>
  <si>
    <r>
      <rPr>
        <b/>
        <sz val="11"/>
        <color theme="1"/>
        <rFont val="Calibri"/>
        <family val="2"/>
        <charset val="204"/>
        <scheme val="minor"/>
      </rPr>
      <t xml:space="preserve">FH36 </t>
    </r>
    <r>
      <rPr>
        <sz val="11"/>
        <color theme="1"/>
        <rFont val="Calibri"/>
        <family val="2"/>
        <charset val="204"/>
        <scheme val="minor"/>
      </rPr>
      <t>F204 AC25/30</t>
    </r>
  </si>
  <si>
    <r>
      <rPr>
        <b/>
        <sz val="11"/>
        <color theme="1"/>
        <rFont val="Calibri"/>
        <family val="2"/>
        <charset val="204"/>
        <scheme val="minor"/>
      </rPr>
      <t xml:space="preserve">QF37 </t>
    </r>
    <r>
      <rPr>
        <sz val="11"/>
        <color theme="1"/>
        <rFont val="Calibri"/>
        <family val="2"/>
        <charset val="204"/>
        <scheme val="minor"/>
      </rPr>
      <t>DS941 C20/30</t>
    </r>
  </si>
  <si>
    <t>Гр.2-37</t>
  </si>
  <si>
    <t>Группа розеток</t>
  </si>
  <si>
    <t>Розетки ТВ</t>
  </si>
  <si>
    <t>Роз. Стир. Маш.</t>
  </si>
  <si>
    <t>Роз. Сушил. Маш.</t>
  </si>
  <si>
    <t>Варочная поверхность</t>
  </si>
  <si>
    <t>Электродуховка</t>
  </si>
  <si>
    <r>
      <rPr>
        <b/>
        <sz val="11"/>
        <color theme="1"/>
        <rFont val="Calibri"/>
        <family val="2"/>
        <charset val="204"/>
        <scheme val="minor"/>
      </rPr>
      <t xml:space="preserve">QF38 </t>
    </r>
    <r>
      <rPr>
        <sz val="11"/>
        <color theme="1"/>
        <rFont val="Calibri"/>
        <family val="2"/>
        <charset val="204"/>
        <scheme val="minor"/>
      </rPr>
      <t>S201 C10</t>
    </r>
  </si>
  <si>
    <t>Гр.2-38</t>
  </si>
  <si>
    <t>Электровытяжка</t>
  </si>
  <si>
    <r>
      <rPr>
        <b/>
        <sz val="11"/>
        <color theme="1"/>
        <rFont val="Calibri"/>
        <family val="2"/>
        <charset val="204"/>
        <scheme val="minor"/>
      </rPr>
      <t xml:space="preserve">QF39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</si>
  <si>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QF40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</si>
  <si>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QF41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</si>
  <si>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QF42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</si>
  <si>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QF43 </t>
    </r>
    <r>
      <rPr>
        <sz val="11"/>
        <color theme="1"/>
        <rFont val="Calibri"/>
        <family val="2"/>
        <charset val="204"/>
        <scheme val="minor"/>
      </rPr>
      <t>DS941 C16/30</t>
    </r>
  </si>
  <si>
    <t>Роз. Холодильник</t>
  </si>
  <si>
    <t>Роз. ПММ</t>
  </si>
  <si>
    <t>роз. Изм. Отходов</t>
  </si>
  <si>
    <t>Роз. СВЧ</t>
  </si>
  <si>
    <t>Гр.2-39</t>
  </si>
  <si>
    <t>Гр.2-40</t>
  </si>
  <si>
    <t>Гр.2-41</t>
  </si>
  <si>
    <t>Гр.2-42</t>
  </si>
  <si>
    <t>Гр.2-43</t>
  </si>
  <si>
    <r>
      <rPr>
        <b/>
        <sz val="11"/>
        <color theme="1"/>
        <rFont val="Calibri"/>
        <family val="2"/>
        <charset val="204"/>
        <scheme val="minor"/>
      </rPr>
      <t xml:space="preserve">QF44 </t>
    </r>
    <r>
      <rPr>
        <sz val="11"/>
        <color theme="1"/>
        <rFont val="Calibri"/>
        <family val="2"/>
        <charset val="204"/>
        <scheme val="minor"/>
      </rPr>
      <t>S203 C25</t>
    </r>
  </si>
  <si>
    <t>Приточ. Вент. П2</t>
  </si>
  <si>
    <t>Гр.2-44</t>
  </si>
  <si>
    <t>Гр.2-45</t>
  </si>
  <si>
    <t>Пароген. СО6С</t>
  </si>
  <si>
    <r>
      <rPr>
        <b/>
        <sz val="11"/>
        <color theme="1"/>
        <rFont val="Calibri"/>
        <family val="2"/>
        <charset val="204"/>
        <scheme val="minor"/>
      </rPr>
      <t xml:space="preserve">QF45 </t>
    </r>
    <r>
      <rPr>
        <sz val="11"/>
        <color theme="1"/>
        <rFont val="Calibri"/>
        <family val="2"/>
        <charset val="204"/>
        <scheme val="minor"/>
      </rPr>
      <t>S203 C25</t>
    </r>
  </si>
  <si>
    <r>
      <rPr>
        <b/>
        <sz val="11"/>
        <color theme="1"/>
        <rFont val="Calibri"/>
        <family val="2"/>
        <charset val="204"/>
        <scheme val="minor"/>
      </rPr>
      <t xml:space="preserve">QF46 </t>
    </r>
    <r>
      <rPr>
        <sz val="11"/>
        <color theme="1"/>
        <rFont val="Calibri"/>
        <family val="2"/>
        <charset val="204"/>
        <scheme val="minor"/>
      </rPr>
      <t>S201 C10</t>
    </r>
  </si>
  <si>
    <t>Внутрен. Блок. конд.</t>
  </si>
  <si>
    <t>Гр.2-46</t>
  </si>
  <si>
    <r>
      <rPr>
        <b/>
        <sz val="11"/>
        <color theme="1"/>
        <rFont val="Calibri"/>
        <family val="2"/>
        <charset val="204"/>
        <scheme val="minor"/>
      </rPr>
      <t xml:space="preserve">QF47 </t>
    </r>
    <r>
      <rPr>
        <sz val="11"/>
        <color theme="1"/>
        <rFont val="Calibri"/>
        <family val="2"/>
        <charset val="204"/>
        <scheme val="minor"/>
      </rPr>
      <t>S201 C10</t>
    </r>
  </si>
  <si>
    <t>Вытяж. Вент. В4 В5 В6</t>
  </si>
  <si>
    <t>2.7, 2.12, 2.15</t>
  </si>
  <si>
    <t>Гр.2-47</t>
  </si>
  <si>
    <r>
      <rPr>
        <b/>
        <sz val="11"/>
        <color theme="1"/>
        <rFont val="Calibri"/>
        <family val="2"/>
        <charset val="204"/>
        <scheme val="minor"/>
      </rPr>
      <t xml:space="preserve">QF48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</si>
  <si>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QF49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</si>
  <si>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QF50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</si>
  <si>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QF51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</si>
  <si>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QF52 </t>
    </r>
    <r>
      <rPr>
        <sz val="11"/>
        <color theme="1"/>
        <rFont val="Calibri"/>
        <family val="2"/>
        <charset val="204"/>
        <scheme val="minor"/>
      </rPr>
      <t>DS941 C16/30</t>
    </r>
  </si>
  <si>
    <t>Электр. Оборуд. Сантех. Устройств</t>
  </si>
  <si>
    <t>Электр. Полотенцесуш.</t>
  </si>
  <si>
    <t>Группа теплого пола</t>
  </si>
  <si>
    <t>Гр.2-48</t>
  </si>
  <si>
    <t>Гр.2-49</t>
  </si>
  <si>
    <t>Гр.2-50</t>
  </si>
  <si>
    <t>Гр.2-52-64</t>
  </si>
  <si>
    <t>Гр.2-52-65</t>
  </si>
  <si>
    <t>Гр.2-51-63</t>
  </si>
  <si>
    <t>2.10</t>
  </si>
  <si>
    <r>
      <rPr>
        <b/>
        <sz val="11"/>
        <color theme="1"/>
        <rFont val="Calibri"/>
        <family val="2"/>
        <charset val="204"/>
        <scheme val="minor"/>
      </rPr>
      <t xml:space="preserve">QF53 </t>
    </r>
    <r>
      <rPr>
        <sz val="11"/>
        <color theme="1"/>
        <rFont val="Calibri"/>
        <family val="2"/>
        <charset val="204"/>
        <scheme val="minor"/>
      </rPr>
      <t>DS941 C16/30</t>
    </r>
  </si>
  <si>
    <t>Гр.2-53-66</t>
  </si>
  <si>
    <t>Гр.2-53-67</t>
  </si>
  <si>
    <r>
      <rPr>
        <b/>
        <sz val="11"/>
        <color theme="1"/>
        <rFont val="Calibri"/>
        <family val="2"/>
        <charset val="204"/>
        <scheme val="minor"/>
      </rPr>
      <t xml:space="preserve">QF54 </t>
    </r>
    <r>
      <rPr>
        <sz val="11"/>
        <color theme="1"/>
        <rFont val="Calibri"/>
        <family val="2"/>
        <charset val="204"/>
        <scheme val="minor"/>
      </rPr>
      <t>DS941 C16/30</t>
    </r>
  </si>
  <si>
    <t>Гр.2-54-68</t>
  </si>
  <si>
    <r>
      <rPr>
        <b/>
        <sz val="11"/>
        <color theme="1"/>
        <rFont val="Calibri"/>
        <family val="2"/>
        <charset val="204"/>
        <scheme val="minor"/>
      </rPr>
      <t xml:space="preserve">QF55 </t>
    </r>
    <r>
      <rPr>
        <sz val="11"/>
        <color theme="1"/>
        <rFont val="Calibri"/>
        <family val="2"/>
        <charset val="204"/>
        <scheme val="minor"/>
      </rPr>
      <t>DS941 C16/30</t>
    </r>
  </si>
  <si>
    <t>Гр.2-55-69</t>
  </si>
  <si>
    <t>Гр.2-55-70</t>
  </si>
  <si>
    <r>
      <rPr>
        <b/>
        <sz val="11"/>
        <color theme="1"/>
        <rFont val="Calibri"/>
        <family val="2"/>
        <charset val="204"/>
        <scheme val="minor"/>
      </rPr>
      <t xml:space="preserve">QF56 </t>
    </r>
    <r>
      <rPr>
        <sz val="11"/>
        <color theme="1"/>
        <rFont val="Calibri"/>
        <family val="2"/>
        <charset val="204"/>
        <scheme val="minor"/>
      </rPr>
      <t>DS941 C16/30</t>
    </r>
  </si>
  <si>
    <t>2.12</t>
  </si>
  <si>
    <t>Гр.2-56-71</t>
  </si>
  <si>
    <t>Гр.2-56-72</t>
  </si>
  <si>
    <t>Гр.2-56-73</t>
  </si>
  <si>
    <t>Гр.2-57</t>
  </si>
  <si>
    <t>Гр.2-58</t>
  </si>
  <si>
    <t>Гр.2-59</t>
  </si>
  <si>
    <t>Гр.2-60</t>
  </si>
  <si>
    <t>Гр.2-61</t>
  </si>
  <si>
    <t>Гр.2-62</t>
  </si>
  <si>
    <t>Улица???</t>
  </si>
  <si>
    <t>2.3, 2.2</t>
  </si>
  <si>
    <t>Домофон</t>
  </si>
  <si>
    <t>Водонагрев.</t>
  </si>
  <si>
    <t>Цирк. Насос</t>
  </si>
  <si>
    <r>
      <rPr>
        <b/>
        <sz val="11"/>
        <color theme="1"/>
        <rFont val="Calibri"/>
        <family val="2"/>
        <charset val="204"/>
        <scheme val="minor"/>
      </rPr>
      <t xml:space="preserve">QF57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</si>
  <si>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QF58 </t>
    </r>
    <r>
      <rPr>
        <sz val="11"/>
        <color theme="1"/>
        <rFont val="Calibri"/>
        <family val="2"/>
        <charset val="204"/>
        <scheme val="minor"/>
      </rPr>
      <t>S201 C10</t>
    </r>
  </si>
  <si>
    <r>
      <rPr>
        <b/>
        <sz val="11"/>
        <color theme="1"/>
        <rFont val="Calibri"/>
        <family val="2"/>
        <charset val="204"/>
        <scheme val="minor"/>
      </rPr>
      <t xml:space="preserve">QF59 </t>
    </r>
    <r>
      <rPr>
        <sz val="11"/>
        <color theme="1"/>
        <rFont val="Calibri"/>
        <family val="2"/>
        <charset val="204"/>
        <scheme val="minor"/>
      </rPr>
      <t>DS941 C25/30</t>
    </r>
  </si>
  <si>
    <r>
      <rPr>
        <b/>
        <sz val="11"/>
        <color theme="1"/>
        <rFont val="Calibri"/>
        <family val="2"/>
        <charset val="204"/>
        <scheme val="minor"/>
      </rPr>
      <t xml:space="preserve">QF60 </t>
    </r>
    <r>
      <rPr>
        <sz val="11"/>
        <color theme="1"/>
        <rFont val="Calibri"/>
        <family val="2"/>
        <charset val="204"/>
        <scheme val="minor"/>
      </rPr>
      <t>S201 C10</t>
    </r>
  </si>
  <si>
    <r>
      <rPr>
        <b/>
        <sz val="11"/>
        <color theme="1"/>
        <rFont val="Calibri"/>
        <family val="2"/>
        <charset val="204"/>
        <scheme val="minor"/>
      </rPr>
      <t xml:space="preserve">QF61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</si>
  <si>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QF62 </t>
    </r>
    <r>
      <rPr>
        <sz val="11"/>
        <color theme="1"/>
        <rFont val="Calibri"/>
        <family val="2"/>
        <charset val="204"/>
        <scheme val="minor"/>
      </rPr>
      <t>DS941 C16/30</t>
    </r>
  </si>
  <si>
    <t>Гр.2-63</t>
  </si>
  <si>
    <t>2.2, 2.3, 2.1, 2.9</t>
  </si>
  <si>
    <t>Гр. Конв.</t>
  </si>
  <si>
    <r>
      <rPr>
        <b/>
        <sz val="11"/>
        <color theme="1"/>
        <rFont val="Calibri"/>
        <family val="2"/>
        <charset val="204"/>
        <scheme val="minor"/>
      </rPr>
      <t xml:space="preserve">QF63 </t>
    </r>
    <r>
      <rPr>
        <sz val="11"/>
        <color theme="1"/>
        <rFont val="Calibri"/>
        <family val="2"/>
        <charset val="204"/>
        <scheme val="minor"/>
      </rPr>
      <t>S201 C10</t>
    </r>
  </si>
  <si>
    <t>Коллектор. Шкаф</t>
  </si>
  <si>
    <t>2.10, 2.12, 2.15</t>
  </si>
  <si>
    <t>Гр.2-64</t>
  </si>
  <si>
    <r>
      <rPr>
        <b/>
        <sz val="11"/>
        <color theme="1"/>
        <rFont val="Calibri"/>
        <family val="2"/>
        <charset val="204"/>
        <scheme val="minor"/>
      </rPr>
      <t xml:space="preserve">QF64 </t>
    </r>
    <r>
      <rPr>
        <sz val="11"/>
        <color theme="1"/>
        <rFont val="Calibri"/>
        <family val="2"/>
        <charset val="204"/>
        <scheme val="minor"/>
      </rPr>
      <t>DS941 C10/30</t>
    </r>
  </si>
  <si>
    <r>
      <rPr>
        <b/>
        <sz val="11"/>
        <color theme="1"/>
        <rFont val="Calibri"/>
        <family val="2"/>
        <charset val="204"/>
        <scheme val="minor"/>
      </rPr>
      <t xml:space="preserve">QF65 </t>
    </r>
    <r>
      <rPr>
        <sz val="11"/>
        <color theme="1"/>
        <rFont val="Calibri"/>
        <family val="2"/>
        <charset val="204"/>
        <scheme val="minor"/>
      </rPr>
      <t>DS941 C16/30</t>
    </r>
  </si>
  <si>
    <t>Гр.2-65</t>
  </si>
  <si>
    <r>
      <rPr>
        <b/>
        <sz val="11"/>
        <color theme="1"/>
        <rFont val="Calibri"/>
        <family val="2"/>
        <charset val="204"/>
        <scheme val="minor"/>
      </rPr>
      <t xml:space="preserve">QF66 </t>
    </r>
    <r>
      <rPr>
        <sz val="11"/>
        <color theme="1"/>
        <rFont val="Calibri"/>
        <family val="2"/>
        <charset val="204"/>
        <scheme val="minor"/>
      </rPr>
      <t>S201 C10</t>
    </r>
  </si>
  <si>
    <t>Привода штор</t>
  </si>
  <si>
    <t>Гр.2-66-75</t>
  </si>
  <si>
    <t>Гр.2-66-76</t>
  </si>
  <si>
    <t>Гр.2-66-74</t>
  </si>
  <si>
    <t>Гр.2-67-77</t>
  </si>
  <si>
    <t>Гр.2-67-78</t>
  </si>
  <si>
    <r>
      <rPr>
        <b/>
        <sz val="11"/>
        <color theme="1"/>
        <rFont val="Calibri"/>
        <family val="2"/>
        <charset val="204"/>
        <scheme val="minor"/>
      </rPr>
      <t xml:space="preserve">QF67 </t>
    </r>
    <r>
      <rPr>
        <sz val="11"/>
        <color theme="1"/>
        <rFont val="Calibri"/>
        <family val="2"/>
        <charset val="204"/>
        <scheme val="minor"/>
      </rPr>
      <t>S201 C10</t>
    </r>
  </si>
  <si>
    <r>
      <rPr>
        <b/>
        <sz val="11"/>
        <color theme="1"/>
        <rFont val="Calibri"/>
        <family val="2"/>
        <charset val="204"/>
        <scheme val="minor"/>
      </rPr>
      <t xml:space="preserve">QF68 </t>
    </r>
    <r>
      <rPr>
        <sz val="11"/>
        <color theme="1"/>
        <rFont val="Calibri"/>
        <family val="2"/>
        <charset val="204"/>
        <scheme val="minor"/>
      </rPr>
      <t>S201 C10</t>
    </r>
  </si>
  <si>
    <t>КЛОП</t>
  </si>
  <si>
    <t>Гр.2-68</t>
  </si>
  <si>
    <t>Оборуд. Автоматики</t>
  </si>
  <si>
    <t>Гр.2-69</t>
  </si>
  <si>
    <r>
      <rPr>
        <b/>
        <sz val="11"/>
        <color theme="1"/>
        <rFont val="Calibri"/>
        <family val="2"/>
        <charset val="204"/>
        <scheme val="minor"/>
      </rPr>
      <t xml:space="preserve">QF69 </t>
    </r>
    <r>
      <rPr>
        <sz val="11"/>
        <color theme="1"/>
        <rFont val="Calibri"/>
        <family val="2"/>
        <charset val="204"/>
        <scheme val="minor"/>
      </rPr>
      <t>S201 C10</t>
    </r>
  </si>
  <si>
    <r>
      <rPr>
        <b/>
        <sz val="11"/>
        <color theme="1"/>
        <rFont val="Calibri"/>
        <family val="2"/>
        <charset val="204"/>
        <scheme val="minor"/>
      </rPr>
      <t xml:space="preserve">QF70 </t>
    </r>
    <r>
      <rPr>
        <sz val="11"/>
        <color theme="1"/>
        <rFont val="Calibri"/>
        <family val="2"/>
        <charset val="204"/>
        <scheme val="minor"/>
      </rPr>
      <t>DS941 C16/30</t>
    </r>
  </si>
  <si>
    <t>Гр.2-70</t>
  </si>
  <si>
    <t>Гр.2-15-22</t>
  </si>
  <si>
    <t>Подсветка зеркала</t>
  </si>
  <si>
    <r>
      <rPr>
        <b/>
        <sz val="11"/>
        <color theme="1"/>
        <rFont val="Calibri"/>
        <family val="2"/>
        <charset val="204"/>
        <scheme val="minor"/>
      </rPr>
      <t xml:space="preserve">QF71 </t>
    </r>
    <r>
      <rPr>
        <sz val="11"/>
        <color theme="1"/>
        <rFont val="Calibri"/>
        <family val="2"/>
        <charset val="204"/>
        <scheme val="minor"/>
      </rPr>
      <t>S201 C10</t>
    </r>
  </si>
  <si>
    <t>Подсветка</t>
  </si>
  <si>
    <t>Гр.2-04-15.1</t>
  </si>
  <si>
    <r>
      <rPr>
        <b/>
        <sz val="11"/>
        <color theme="1"/>
        <rFont val="Calibri"/>
        <family val="2"/>
        <charset val="204"/>
        <scheme val="minor"/>
      </rPr>
      <t xml:space="preserve">QF72 </t>
    </r>
    <r>
      <rPr>
        <sz val="11"/>
        <color theme="1"/>
        <rFont val="Calibri"/>
        <family val="2"/>
        <charset val="204"/>
        <scheme val="minor"/>
      </rPr>
      <t>S201 C10</t>
    </r>
  </si>
  <si>
    <r>
      <rPr>
        <b/>
        <sz val="11"/>
        <color theme="1"/>
        <rFont val="Calibri"/>
        <family val="2"/>
        <charset val="204"/>
        <scheme val="minor"/>
      </rPr>
      <t xml:space="preserve">QF73 </t>
    </r>
    <r>
      <rPr>
        <sz val="11"/>
        <color theme="1"/>
        <rFont val="Calibri"/>
        <family val="2"/>
        <charset val="204"/>
        <scheme val="minor"/>
      </rPr>
      <t>S201 C10</t>
    </r>
  </si>
  <si>
    <t>Бра</t>
  </si>
  <si>
    <r>
      <rPr>
        <b/>
        <sz val="11"/>
        <color theme="1"/>
        <rFont val="Calibri"/>
        <family val="2"/>
        <charset val="204"/>
        <scheme val="minor"/>
      </rPr>
      <t xml:space="preserve">QF74 </t>
    </r>
    <r>
      <rPr>
        <sz val="11"/>
        <color theme="1"/>
        <rFont val="Calibri"/>
        <family val="2"/>
        <charset val="204"/>
        <scheme val="minor"/>
      </rPr>
      <t>S201 C10</t>
    </r>
  </si>
  <si>
    <t>Гр.2-07-29.3</t>
  </si>
  <si>
    <r>
      <rPr>
        <b/>
        <sz val="11"/>
        <color theme="1"/>
        <rFont val="Calibri"/>
        <family val="2"/>
        <charset val="204"/>
        <scheme val="minor"/>
      </rPr>
      <t xml:space="preserve">QF75 </t>
    </r>
    <r>
      <rPr>
        <sz val="11"/>
        <color theme="1"/>
        <rFont val="Calibri"/>
        <family val="2"/>
        <charset val="204"/>
        <scheme val="minor"/>
      </rPr>
      <t>S201 C10</t>
    </r>
  </si>
  <si>
    <t>Гр.2-11-50.3</t>
  </si>
  <si>
    <r>
      <rPr>
        <b/>
        <sz val="11"/>
        <color theme="1"/>
        <rFont val="Calibri"/>
        <family val="2"/>
        <charset val="204"/>
        <scheme val="minor"/>
      </rPr>
      <t xml:space="preserve">QF76 </t>
    </r>
    <r>
      <rPr>
        <sz val="11"/>
        <color theme="1"/>
        <rFont val="Calibri"/>
        <family val="2"/>
        <charset val="204"/>
        <scheme val="minor"/>
      </rPr>
      <t>S201 C10</t>
    </r>
  </si>
  <si>
    <t>Гр.2-11-48.1</t>
  </si>
  <si>
    <r>
      <rPr>
        <b/>
        <sz val="11"/>
        <color theme="1"/>
        <rFont val="Calibri"/>
        <family val="2"/>
        <charset val="204"/>
        <scheme val="minor"/>
      </rPr>
      <t xml:space="preserve">QF77 </t>
    </r>
    <r>
      <rPr>
        <sz val="11"/>
        <color theme="1"/>
        <rFont val="Calibri"/>
        <family val="2"/>
        <charset val="204"/>
        <scheme val="minor"/>
      </rPr>
      <t>S201 C10</t>
    </r>
  </si>
  <si>
    <t>Гр.2-11-58.1</t>
  </si>
  <si>
    <r>
      <rPr>
        <b/>
        <sz val="11"/>
        <color theme="1"/>
        <rFont val="Calibri"/>
        <family val="2"/>
        <charset val="204"/>
        <scheme val="minor"/>
      </rPr>
      <t xml:space="preserve">QF78 </t>
    </r>
    <r>
      <rPr>
        <sz val="11"/>
        <color theme="1"/>
        <rFont val="Calibri"/>
        <family val="2"/>
        <charset val="204"/>
        <scheme val="minor"/>
      </rPr>
      <t>DS941 C16/30</t>
    </r>
  </si>
  <si>
    <t>Подогрев воронок</t>
  </si>
  <si>
    <t>терраса</t>
  </si>
  <si>
    <t>Гр.2-70.1</t>
  </si>
  <si>
    <r>
      <rPr>
        <b/>
        <sz val="11"/>
        <color theme="1"/>
        <rFont val="Calibri"/>
        <family val="2"/>
        <charset val="204"/>
        <scheme val="minor"/>
      </rPr>
      <t xml:space="preserve">QF79 </t>
    </r>
    <r>
      <rPr>
        <sz val="11"/>
        <color theme="1"/>
        <rFont val="Calibri"/>
        <family val="2"/>
        <charset val="204"/>
        <scheme val="minor"/>
      </rPr>
      <t>DS941 C16/30</t>
    </r>
  </si>
  <si>
    <t>Гр.2-70.2</t>
  </si>
  <si>
    <r>
      <rPr>
        <b/>
        <sz val="11"/>
        <color theme="1"/>
        <rFont val="Calibri"/>
        <family val="2"/>
        <charset val="204"/>
        <scheme val="minor"/>
      </rPr>
      <t xml:space="preserve">QF80 </t>
    </r>
    <r>
      <rPr>
        <sz val="11"/>
        <color theme="1"/>
        <rFont val="Calibri"/>
        <family val="2"/>
        <charset val="204"/>
        <scheme val="minor"/>
      </rPr>
      <t>DS941 C16/30</t>
    </r>
  </si>
  <si>
    <t>Гр.2-15</t>
  </si>
  <si>
    <r>
      <rPr>
        <b/>
        <sz val="11"/>
        <color theme="1"/>
        <rFont val="Calibri"/>
        <family val="2"/>
        <charset val="204"/>
        <scheme val="minor"/>
      </rPr>
      <t xml:space="preserve">QF81 </t>
    </r>
    <r>
      <rPr>
        <sz val="11"/>
        <color theme="1"/>
        <rFont val="Calibri"/>
        <family val="2"/>
        <charset val="204"/>
        <scheme val="minor"/>
      </rPr>
      <t>DS941 C10/30</t>
    </r>
  </si>
  <si>
    <r>
      <rPr>
        <b/>
        <sz val="11"/>
        <color theme="1"/>
        <rFont val="Calibri"/>
        <family val="2"/>
        <charset val="204"/>
        <scheme val="minor"/>
      </rPr>
      <t xml:space="preserve">QF82 </t>
    </r>
    <r>
      <rPr>
        <sz val="11"/>
        <color theme="1"/>
        <rFont val="Calibri"/>
        <family val="2"/>
        <charset val="204"/>
        <scheme val="minor"/>
      </rPr>
      <t>S201 C10</t>
    </r>
  </si>
  <si>
    <t>Гр.2-66-76.1</t>
  </si>
  <si>
    <t>Гр.2-26-76.1</t>
  </si>
  <si>
    <t>Гр.2-26-76.2</t>
  </si>
  <si>
    <t>Гр.2-26-76.3</t>
  </si>
  <si>
    <t>Гр.2-26-76.4</t>
  </si>
  <si>
    <t>Гр.2-26-76.5</t>
  </si>
  <si>
    <r>
      <rPr>
        <b/>
        <sz val="11"/>
        <color theme="1"/>
        <rFont val="Calibri"/>
        <family val="2"/>
        <charset val="204"/>
        <scheme val="minor"/>
      </rPr>
      <t xml:space="preserve">QF83 </t>
    </r>
    <r>
      <rPr>
        <sz val="11"/>
        <color theme="1"/>
        <rFont val="Calibri"/>
        <family val="2"/>
        <charset val="204"/>
        <scheme val="minor"/>
      </rPr>
      <t>S201 C16</t>
    </r>
  </si>
  <si>
    <r>
      <rPr>
        <b/>
        <sz val="11"/>
        <color theme="1"/>
        <rFont val="Calibri"/>
        <family val="2"/>
        <charset val="204"/>
        <scheme val="minor"/>
      </rPr>
      <t xml:space="preserve">QF84 </t>
    </r>
    <r>
      <rPr>
        <sz val="11"/>
        <color theme="1"/>
        <rFont val="Calibri"/>
        <family val="2"/>
        <charset val="204"/>
        <scheme val="minor"/>
      </rPr>
      <t>S201 C16</t>
    </r>
  </si>
  <si>
    <t>Гр.2-66-76.6</t>
  </si>
  <si>
    <t>Гр.2-26-76.8</t>
  </si>
  <si>
    <t>Гр.2-26-76.9</t>
  </si>
  <si>
    <r>
      <rPr>
        <b/>
        <sz val="11"/>
        <color theme="1"/>
        <rFont val="Calibri"/>
        <family val="2"/>
        <charset val="204"/>
        <scheme val="minor"/>
      </rPr>
      <t xml:space="preserve">QF85 </t>
    </r>
    <r>
      <rPr>
        <sz val="11"/>
        <color theme="1"/>
        <rFont val="Calibri"/>
        <family val="2"/>
        <charset val="204"/>
        <scheme val="minor"/>
      </rPr>
      <t>S201 C10</t>
    </r>
  </si>
  <si>
    <t>Освещение террасы</t>
  </si>
  <si>
    <t>Гр.2-16-16</t>
  </si>
  <si>
    <r>
      <rPr>
        <b/>
        <sz val="11"/>
        <color theme="1"/>
        <rFont val="Calibri"/>
        <family val="2"/>
        <charset val="204"/>
        <scheme val="minor"/>
      </rPr>
      <t xml:space="preserve">QF86 </t>
    </r>
    <r>
      <rPr>
        <sz val="11"/>
        <color theme="1"/>
        <rFont val="Calibri"/>
        <family val="2"/>
        <charset val="204"/>
        <scheme val="minor"/>
      </rPr>
      <t>S201 C6</t>
    </r>
  </si>
  <si>
    <t>Замок двери террасы</t>
  </si>
  <si>
    <t>Гр.2-05-20.1</t>
  </si>
  <si>
    <r>
      <rPr>
        <b/>
        <sz val="11"/>
        <color theme="1"/>
        <rFont val="Calibri"/>
        <family val="2"/>
        <charset val="204"/>
        <scheme val="minor"/>
      </rPr>
      <t xml:space="preserve">QF87 </t>
    </r>
    <r>
      <rPr>
        <sz val="11"/>
        <color theme="1"/>
        <rFont val="Calibri"/>
        <family val="2"/>
        <charset val="204"/>
        <scheme val="minor"/>
      </rPr>
      <t>S201 C10</t>
    </r>
  </si>
  <si>
    <t>Гр.2-71</t>
  </si>
  <si>
    <t>лифтовой холл</t>
  </si>
  <si>
    <t>домофон GIRA</t>
  </si>
  <si>
    <r>
      <rPr>
        <b/>
        <sz val="11"/>
        <color theme="1"/>
        <rFont val="Calibri"/>
        <family val="2"/>
        <charset val="204"/>
        <scheme val="minor"/>
      </rPr>
      <t xml:space="preserve">QF88 </t>
    </r>
    <r>
      <rPr>
        <sz val="11"/>
        <color theme="1"/>
        <rFont val="Calibri"/>
        <family val="2"/>
        <charset val="204"/>
        <scheme val="minor"/>
      </rPr>
      <t>S201 C10</t>
    </r>
  </si>
  <si>
    <t>Освещение</t>
  </si>
  <si>
    <t>Гр.2-01-05</t>
  </si>
  <si>
    <t>Гр.2-01-01</t>
  </si>
  <si>
    <t>Гр.2-08-29.2</t>
  </si>
  <si>
    <r>
      <rPr>
        <b/>
        <sz val="11"/>
        <color theme="1"/>
        <rFont val="Calibri"/>
        <family val="2"/>
        <charset val="204"/>
        <scheme val="minor"/>
      </rPr>
      <t xml:space="preserve">QF89 </t>
    </r>
    <r>
      <rPr>
        <sz val="11"/>
        <color theme="1"/>
        <rFont val="Calibri"/>
        <family val="2"/>
        <charset val="204"/>
        <scheme val="minor"/>
      </rPr>
      <t>DS941 C10/30</t>
    </r>
  </si>
  <si>
    <t>Гр.2-08-33</t>
  </si>
  <si>
    <t>Гр.2-08-34</t>
  </si>
  <si>
    <t>Гр.2-10-44.1</t>
  </si>
  <si>
    <t>Гр.2-10-44.2</t>
  </si>
  <si>
    <t>Гр.2-10-45</t>
  </si>
  <si>
    <r>
      <rPr>
        <b/>
        <sz val="11"/>
        <color theme="1"/>
        <rFont val="Calibri"/>
        <family val="2"/>
        <charset val="204"/>
        <scheme val="minor"/>
      </rPr>
      <t xml:space="preserve">QF90 </t>
    </r>
    <r>
      <rPr>
        <sz val="11"/>
        <color theme="1"/>
        <rFont val="Calibri"/>
        <family val="2"/>
        <charset val="204"/>
        <scheme val="minor"/>
      </rPr>
      <t>DS941 C10/30</t>
    </r>
  </si>
  <si>
    <t>Гр.2-12-56</t>
  </si>
  <si>
    <r>
      <rPr>
        <b/>
        <sz val="11"/>
        <color theme="1"/>
        <rFont val="Calibri"/>
        <family val="2"/>
        <charset val="204"/>
        <scheme val="minor"/>
      </rPr>
      <t xml:space="preserve">QF91 </t>
    </r>
    <r>
      <rPr>
        <sz val="11"/>
        <color theme="1"/>
        <rFont val="Calibri"/>
        <family val="2"/>
        <charset val="204"/>
        <scheme val="minor"/>
      </rPr>
      <t>DS941 C10/30</t>
    </r>
  </si>
  <si>
    <t>Гр.2-05-17</t>
  </si>
  <si>
    <r>
      <rPr>
        <b/>
        <sz val="11"/>
        <color theme="1"/>
        <rFont val="Calibri"/>
        <family val="2"/>
        <charset val="204"/>
        <scheme val="minor"/>
      </rPr>
      <t xml:space="preserve">QF92 </t>
    </r>
    <r>
      <rPr>
        <sz val="11"/>
        <color theme="1"/>
        <rFont val="Calibri"/>
        <family val="2"/>
        <charset val="204"/>
        <scheme val="minor"/>
      </rPr>
      <t>DS941 C10/30</t>
    </r>
  </si>
  <si>
    <t>Гр.2-12-51.1</t>
  </si>
  <si>
    <t>Гр.2-12-51.2</t>
  </si>
  <si>
    <r>
      <rPr>
        <b/>
        <sz val="11"/>
        <color theme="1"/>
        <rFont val="Calibri"/>
        <family val="2"/>
        <charset val="204"/>
        <scheme val="minor"/>
      </rPr>
      <t xml:space="preserve">QF93 </t>
    </r>
    <r>
      <rPr>
        <sz val="11"/>
        <color theme="1"/>
        <rFont val="Calibri"/>
        <family val="2"/>
        <charset val="204"/>
        <scheme val="minor"/>
      </rPr>
      <t>S201 C10</t>
    </r>
  </si>
  <si>
    <t>Гр.2-15-23</t>
  </si>
  <si>
    <t>А-В</t>
  </si>
  <si>
    <t>В-С</t>
  </si>
  <si>
    <t>С-А</t>
  </si>
  <si>
    <t>Р уст.=</t>
  </si>
  <si>
    <t>Р расчет=</t>
  </si>
  <si>
    <t>Ток Установленный=</t>
  </si>
  <si>
    <t>Ток Расчетный=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</si>
</sst>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 vertical="center"/>
    </xf>
    <xf numFmtId="1" fontId="0" fillId="0" borderId="0" xfId="0" applyNumberFormat="1"/>
    <xf numFmtId="3" fontId="0" fillId="0" borderId="0" xfId="0" applyNumberFormat="1"/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212911</xdr:colOff>
      <xdr:row>17</xdr:row>
      <xdr:rowOff>156883</xdr:rowOff>
    </xdr:from>
    <xdr:to>
      <xdr:col>22</xdr:col>
      <xdr:colOff>67235</xdr:colOff>
      <xdr:row>30</xdr:row>
      <xdr:rowOff>168088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648264" y="3653118"/>
          <a:ext cx="6947647" cy="252132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Нас интересуют столбцы Мощность(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F)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и Фаза(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G).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Есть 4 варианта у столбца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G: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А, В, С, АВС. Это наши три фазы и трехфазная нагрузка.</a:t>
          </a:r>
        </a:p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Для того, чтобы провести фазировку нагрузки симметрично по фазам, нам необходимо с погрешностью в 100Вт равномерно распределить нагрузку по фазам А, В, С. При том, что 3х фазные нагрузки(АВС) считаются методом сложения.</a:t>
          </a:r>
        </a:p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Задача: из столбца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F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суммировать значения, ориентируясь по столбцу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G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в соответствии с заданным значением, т.е. нам нужна сумма всех значений мощностей, которые "сидят" на фазе А, а так же В и С.</a:t>
          </a:r>
        </a:p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В верхнем правом углу есть табличка распределения нагрузки по фазам, сделанная вручную. К примеру, фаза А -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J2.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Эта таблица может являться проверкой для Вас. Делать такое вручную занимает колоссальное время, нужно это каким-то образом автоматизировать.</a:t>
          </a:r>
        </a:p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5"/>
  <sheetViews>
    <sheetView tabSelected="1" zoomScale="85" zoomScaleNormal="85" workbookViewId="0">
      <selection activeCell="J12" sqref="J12:M12"/>
    </sheetView>
  </sheetViews>
  <sheetFormatPr defaultRowHeight="15" x14ac:dyDescent="0.25"/>
  <cols>
    <col min="1" max="1" width="18.7109375" style="35" customWidth="1"/>
    <col min="2" max="2" width="33.42578125" style="1" bestFit="1" customWidth="1"/>
    <col min="3" max="3" width="15.7109375" style="6" customWidth="1"/>
    <col min="4" max="4" width="12.7109375" style="35" customWidth="1"/>
    <col min="5" max="5" width="10.7109375" style="1" customWidth="1"/>
    <col min="6" max="6" width="10.7109375" style="48" customWidth="1"/>
    <col min="7" max="8" width="6.7109375" style="1" customWidth="1"/>
    <col min="9" max="9" width="5.7109375" style="1" customWidth="1"/>
    <col min="10" max="10" width="20.140625" style="1" bestFit="1" customWidth="1"/>
    <col min="11" max="12" width="8.28515625" style="1" bestFit="1" customWidth="1"/>
    <col min="13" max="13" width="8.28515625" bestFit="1" customWidth="1"/>
  </cols>
  <sheetData>
    <row r="1" spans="1:14" ht="30.75" thickBot="1" x14ac:dyDescent="0.3">
      <c r="A1" s="36" t="s">
        <v>0</v>
      </c>
      <c r="B1" s="7" t="s">
        <v>2</v>
      </c>
      <c r="C1" s="8" t="s">
        <v>1</v>
      </c>
      <c r="D1" s="28" t="s">
        <v>3</v>
      </c>
      <c r="E1" s="9" t="s">
        <v>4</v>
      </c>
      <c r="F1" s="47" t="s">
        <v>5</v>
      </c>
      <c r="G1" s="7" t="s">
        <v>6</v>
      </c>
      <c r="H1" s="7" t="s">
        <v>7</v>
      </c>
      <c r="I1" s="7" t="s">
        <v>8</v>
      </c>
      <c r="J1" s="3" t="s">
        <v>9</v>
      </c>
      <c r="K1" s="3" t="s">
        <v>10</v>
      </c>
      <c r="L1" s="3" t="s">
        <v>11</v>
      </c>
      <c r="M1" s="4" t="s">
        <v>12</v>
      </c>
    </row>
    <row r="2" spans="1:14" x14ac:dyDescent="0.25">
      <c r="A2" s="76" t="s">
        <v>13</v>
      </c>
      <c r="B2" s="12"/>
      <c r="C2" s="13" t="s">
        <v>16</v>
      </c>
      <c r="D2" s="29" t="s">
        <v>14</v>
      </c>
      <c r="E2" s="12">
        <v>150</v>
      </c>
      <c r="F2" s="73">
        <f>E2+E3</f>
        <v>270</v>
      </c>
      <c r="G2" s="63" t="s">
        <v>9</v>
      </c>
      <c r="H2" s="12"/>
      <c r="I2" s="14">
        <v>0.9</v>
      </c>
      <c r="J2" s="48">
        <f>F2+F9+F56+F58+F61+F64+F67+F72+F75+F77+F85+F89+F97+F100+F103+F104+F105+F107+F109+F114+F115+F118+F119+F123+F128+F134+F140+F143+F149+F152</f>
        <v>15870</v>
      </c>
      <c r="K2" s="48">
        <f>F4+F15+F27+F34+F51+F55+F59+F62+F65+F68+F71+F79+F80+F86+F90+F95+F101+F102+F111+F120+F121+F126+F137+F139+F150</f>
        <v>17330</v>
      </c>
      <c r="L2" s="48">
        <f>F11+F18+F23+F29+F40+F44+F48+F54+F57+F60+F63+F66+F69+F70+F76+F78+F81+F84+F87+F88+F92+F94+F106+F108+F116+F117+F122+F124+F125+F127+F130+F138+F148</f>
        <v>21380</v>
      </c>
      <c r="M2" s="60">
        <f>F73+F82+F83</f>
        <v>20300</v>
      </c>
      <c r="N2" s="61">
        <f>SUM(J2:M2)</f>
        <v>74880</v>
      </c>
    </row>
    <row r="3" spans="1:14" ht="15.75" thickBot="1" x14ac:dyDescent="0.3">
      <c r="A3" s="78"/>
      <c r="B3" s="15"/>
      <c r="C3" s="16" t="s">
        <v>16</v>
      </c>
      <c r="D3" s="30" t="s">
        <v>15</v>
      </c>
      <c r="E3" s="15">
        <v>120</v>
      </c>
      <c r="F3" s="75"/>
      <c r="G3" s="64"/>
      <c r="H3" s="15"/>
      <c r="I3" s="17">
        <v>0.9</v>
      </c>
      <c r="J3" s="49">
        <f>J2*M10</f>
        <v>11706.1701030928</v>
      </c>
      <c r="K3" s="50">
        <f>K2*M10</f>
        <v>12783.108247422699</v>
      </c>
      <c r="L3" s="50">
        <f>L2*M10</f>
        <v>15770.505154639197</v>
      </c>
      <c r="M3" s="51">
        <f>M2*M10</f>
        <v>14973.865979381464</v>
      </c>
      <c r="N3" s="62">
        <f>SUM(J3:M3)</f>
        <v>55233.649484536159</v>
      </c>
    </row>
    <row r="4" spans="1:14" x14ac:dyDescent="0.25">
      <c r="A4" s="76" t="s">
        <v>20</v>
      </c>
      <c r="B4" s="12"/>
      <c r="C4" s="13" t="s">
        <v>18</v>
      </c>
      <c r="D4" s="29" t="s">
        <v>17</v>
      </c>
      <c r="E4" s="12">
        <v>300</v>
      </c>
      <c r="F4" s="73">
        <f>E4+E5+E6+E7+E8</f>
        <v>820</v>
      </c>
      <c r="G4" s="63" t="s">
        <v>10</v>
      </c>
      <c r="H4" s="12"/>
      <c r="I4" s="14">
        <v>0.9</v>
      </c>
      <c r="J4" s="52" t="s">
        <v>311</v>
      </c>
      <c r="K4" s="50">
        <f>J2-K2</f>
        <v>-1460</v>
      </c>
      <c r="L4" s="50">
        <f>J3-K3</f>
        <v>-1076.9381443298989</v>
      </c>
      <c r="M4" s="53"/>
    </row>
    <row r="5" spans="1:14" x14ac:dyDescent="0.25">
      <c r="A5" s="77"/>
      <c r="B5" s="2"/>
      <c r="C5" s="11" t="s">
        <v>18</v>
      </c>
      <c r="D5" s="31" t="s">
        <v>19</v>
      </c>
      <c r="E5" s="2">
        <v>300</v>
      </c>
      <c r="F5" s="74"/>
      <c r="G5" s="65"/>
      <c r="H5" s="2"/>
      <c r="I5" s="18">
        <v>0.9</v>
      </c>
      <c r="J5" s="52" t="s">
        <v>312</v>
      </c>
      <c r="K5" s="50">
        <f>K2-L2</f>
        <v>-4050</v>
      </c>
      <c r="L5" s="50">
        <f>K3-L3</f>
        <v>-2987.3969072164982</v>
      </c>
      <c r="M5" s="53"/>
    </row>
    <row r="6" spans="1:14" x14ac:dyDescent="0.25">
      <c r="A6" s="77"/>
      <c r="B6" s="2"/>
      <c r="C6" s="11" t="s">
        <v>18</v>
      </c>
      <c r="D6" s="31" t="s">
        <v>21</v>
      </c>
      <c r="E6" s="2">
        <v>70</v>
      </c>
      <c r="F6" s="74"/>
      <c r="G6" s="65"/>
      <c r="H6" s="2"/>
      <c r="I6" s="18">
        <v>0.9</v>
      </c>
      <c r="J6" s="52" t="s">
        <v>313</v>
      </c>
      <c r="K6" s="50">
        <f>L2-J2</f>
        <v>5510</v>
      </c>
      <c r="L6" s="50">
        <f>L3-J3</f>
        <v>4064.3350515463972</v>
      </c>
      <c r="M6" s="53"/>
    </row>
    <row r="7" spans="1:14" x14ac:dyDescent="0.25">
      <c r="A7" s="77"/>
      <c r="B7" s="2"/>
      <c r="C7" s="11" t="s">
        <v>16</v>
      </c>
      <c r="D7" s="31" t="s">
        <v>22</v>
      </c>
      <c r="E7" s="2">
        <v>100</v>
      </c>
      <c r="F7" s="74"/>
      <c r="G7" s="65"/>
      <c r="H7" s="2"/>
      <c r="I7" s="18">
        <v>0.9</v>
      </c>
      <c r="J7" s="52" t="s">
        <v>314</v>
      </c>
      <c r="K7" s="50">
        <f>N2</f>
        <v>74880</v>
      </c>
      <c r="L7" s="54"/>
      <c r="M7" s="53"/>
    </row>
    <row r="8" spans="1:14" ht="15.75" thickBot="1" x14ac:dyDescent="0.3">
      <c r="A8" s="78"/>
      <c r="B8" s="15"/>
      <c r="C8" s="16" t="s">
        <v>18</v>
      </c>
      <c r="D8" s="30" t="s">
        <v>23</v>
      </c>
      <c r="E8" s="15">
        <v>50</v>
      </c>
      <c r="F8" s="75"/>
      <c r="G8" s="64"/>
      <c r="H8" s="15"/>
      <c r="I8" s="17">
        <v>0.9</v>
      </c>
      <c r="J8" s="52" t="s">
        <v>315</v>
      </c>
      <c r="K8" s="50">
        <f>N3</f>
        <v>55233.649484536159</v>
      </c>
      <c r="L8" s="54"/>
      <c r="M8" s="53"/>
    </row>
    <row r="9" spans="1:14" x14ac:dyDescent="0.25">
      <c r="A9" s="76" t="s">
        <v>27</v>
      </c>
      <c r="B9" s="12"/>
      <c r="C9" s="13" t="s">
        <v>26</v>
      </c>
      <c r="D9" s="29" t="s">
        <v>24</v>
      </c>
      <c r="E9" s="12">
        <v>200</v>
      </c>
      <c r="F9" s="73">
        <f>E9+E10</f>
        <v>250</v>
      </c>
      <c r="G9" s="63" t="s">
        <v>9</v>
      </c>
      <c r="H9" s="12"/>
      <c r="I9" s="14">
        <v>0.9</v>
      </c>
      <c r="J9" s="52" t="s">
        <v>316</v>
      </c>
      <c r="K9" s="54">
        <f>K7/594</f>
        <v>126.06060606060606</v>
      </c>
      <c r="L9" s="54"/>
      <c r="M9" s="53"/>
    </row>
    <row r="10" spans="1:14" ht="15.75" thickBot="1" x14ac:dyDescent="0.3">
      <c r="A10" s="78"/>
      <c r="B10" s="15"/>
      <c r="C10" s="16" t="s">
        <v>26</v>
      </c>
      <c r="D10" s="30" t="s">
        <v>25</v>
      </c>
      <c r="E10" s="15">
        <v>50</v>
      </c>
      <c r="F10" s="75"/>
      <c r="G10" s="64"/>
      <c r="H10" s="15"/>
      <c r="I10" s="17">
        <v>0.9</v>
      </c>
      <c r="J10" s="55" t="s">
        <v>317</v>
      </c>
      <c r="K10" s="56">
        <f>K8/594</f>
        <v>92.985941893158511</v>
      </c>
      <c r="L10" s="56"/>
      <c r="M10" s="57">
        <f>AVERAGE(I2:I99)</f>
        <v>0.73762886597938249</v>
      </c>
    </row>
    <row r="11" spans="1:14" x14ac:dyDescent="0.25">
      <c r="A11" s="76" t="s">
        <v>33</v>
      </c>
      <c r="B11" s="12"/>
      <c r="C11" s="13" t="s">
        <v>30</v>
      </c>
      <c r="D11" s="29" t="s">
        <v>28</v>
      </c>
      <c r="E11" s="12">
        <v>60</v>
      </c>
      <c r="F11" s="73">
        <f>E11+E12+E13+E14</f>
        <v>1020</v>
      </c>
      <c r="G11" s="63" t="s">
        <v>11</v>
      </c>
      <c r="H11" s="12"/>
      <c r="I11" s="14">
        <v>0.9</v>
      </c>
    </row>
    <row r="12" spans="1:14" x14ac:dyDescent="0.25">
      <c r="A12" s="77"/>
      <c r="B12" s="2"/>
      <c r="C12" s="11" t="s">
        <v>30</v>
      </c>
      <c r="D12" s="31" t="s">
        <v>29</v>
      </c>
      <c r="E12" s="2">
        <v>60</v>
      </c>
      <c r="F12" s="74"/>
      <c r="G12" s="65"/>
      <c r="H12" s="2"/>
      <c r="I12" s="18">
        <v>0.9</v>
      </c>
      <c r="J12" s="79">
        <f>SUMIF($G2:$G152,J1,$F2:$F152)</f>
        <v>15870</v>
      </c>
      <c r="K12" s="79">
        <f t="shared" ref="K12:M12" si="0">SUMIF($G2:$G152,K1,$F2:$F152)</f>
        <v>17330</v>
      </c>
      <c r="L12" s="79">
        <f t="shared" si="0"/>
        <v>21380</v>
      </c>
      <c r="M12" s="79">
        <f t="shared" si="0"/>
        <v>20300</v>
      </c>
    </row>
    <row r="13" spans="1:14" x14ac:dyDescent="0.25">
      <c r="A13" s="77"/>
      <c r="B13" s="2"/>
      <c r="C13" s="11" t="s">
        <v>30</v>
      </c>
      <c r="D13" s="31" t="s">
        <v>31</v>
      </c>
      <c r="E13" s="2">
        <v>300</v>
      </c>
      <c r="F13" s="74"/>
      <c r="G13" s="65"/>
      <c r="H13" s="2"/>
      <c r="I13" s="18">
        <v>0.9</v>
      </c>
    </row>
    <row r="14" spans="1:14" ht="15.75" thickBot="1" x14ac:dyDescent="0.3">
      <c r="A14" s="78"/>
      <c r="B14" s="15"/>
      <c r="C14" s="16" t="s">
        <v>30</v>
      </c>
      <c r="D14" s="30" t="s">
        <v>32</v>
      </c>
      <c r="E14" s="15">
        <v>600</v>
      </c>
      <c r="F14" s="75"/>
      <c r="G14" s="64"/>
      <c r="H14" s="15"/>
      <c r="I14" s="17">
        <v>0.9</v>
      </c>
    </row>
    <row r="15" spans="1:14" x14ac:dyDescent="0.25">
      <c r="A15" s="76" t="s">
        <v>34</v>
      </c>
      <c r="B15" s="12"/>
      <c r="C15" s="13" t="s">
        <v>39</v>
      </c>
      <c r="D15" s="29" t="s">
        <v>35</v>
      </c>
      <c r="E15" s="12">
        <v>120</v>
      </c>
      <c r="F15" s="73">
        <f>E15+E16+E17</f>
        <v>420</v>
      </c>
      <c r="G15" s="63" t="s">
        <v>10</v>
      </c>
      <c r="H15" s="12"/>
      <c r="I15" s="14">
        <v>0.9</v>
      </c>
    </row>
    <row r="16" spans="1:14" x14ac:dyDescent="0.25">
      <c r="A16" s="77"/>
      <c r="B16" s="2"/>
      <c r="C16" s="11" t="s">
        <v>30</v>
      </c>
      <c r="D16" s="31" t="s">
        <v>37</v>
      </c>
      <c r="E16" s="2">
        <v>200</v>
      </c>
      <c r="F16" s="74"/>
      <c r="G16" s="65"/>
      <c r="H16" s="2"/>
      <c r="I16" s="18">
        <v>0.9</v>
      </c>
    </row>
    <row r="17" spans="1:9" ht="15.75" thickBot="1" x14ac:dyDescent="0.3">
      <c r="A17" s="78"/>
      <c r="B17" s="15"/>
      <c r="C17" s="16" t="s">
        <v>30</v>
      </c>
      <c r="D17" s="30" t="s">
        <v>38</v>
      </c>
      <c r="E17" s="15">
        <v>100</v>
      </c>
      <c r="F17" s="75"/>
      <c r="G17" s="64"/>
      <c r="H17" s="15"/>
      <c r="I17" s="17">
        <v>0.9</v>
      </c>
    </row>
    <row r="18" spans="1:9" x14ac:dyDescent="0.25">
      <c r="A18" s="76" t="s">
        <v>40</v>
      </c>
      <c r="B18" s="12"/>
      <c r="C18" s="13" t="s">
        <v>45</v>
      </c>
      <c r="D18" s="29" t="s">
        <v>41</v>
      </c>
      <c r="E18" s="12">
        <v>300</v>
      </c>
      <c r="F18" s="73">
        <f>E18+E19+E20+E21+E22</f>
        <v>1300</v>
      </c>
      <c r="G18" s="63" t="s">
        <v>11</v>
      </c>
      <c r="H18" s="12"/>
      <c r="I18" s="14">
        <v>0.9</v>
      </c>
    </row>
    <row r="19" spans="1:9" x14ac:dyDescent="0.25">
      <c r="A19" s="77"/>
      <c r="B19" s="2"/>
      <c r="C19" s="11" t="s">
        <v>45</v>
      </c>
      <c r="D19" s="31" t="s">
        <v>42</v>
      </c>
      <c r="E19" s="2">
        <v>550</v>
      </c>
      <c r="F19" s="74"/>
      <c r="G19" s="65"/>
      <c r="H19" s="2"/>
      <c r="I19" s="18">
        <v>0.9</v>
      </c>
    </row>
    <row r="20" spans="1:9" x14ac:dyDescent="0.25">
      <c r="A20" s="77"/>
      <c r="B20" s="2"/>
      <c r="C20" s="11" t="s">
        <v>45</v>
      </c>
      <c r="D20" s="31" t="s">
        <v>36</v>
      </c>
      <c r="E20" s="2">
        <v>150</v>
      </c>
      <c r="F20" s="74"/>
      <c r="G20" s="65"/>
      <c r="H20" s="2"/>
      <c r="I20" s="18">
        <v>0.9</v>
      </c>
    </row>
    <row r="21" spans="1:9" x14ac:dyDescent="0.25">
      <c r="A21" s="77"/>
      <c r="B21" s="2"/>
      <c r="C21" s="11" t="s">
        <v>45</v>
      </c>
      <c r="D21" s="31" t="s">
        <v>43</v>
      </c>
      <c r="E21" s="2">
        <v>180</v>
      </c>
      <c r="F21" s="74"/>
      <c r="G21" s="65"/>
      <c r="H21" s="2"/>
      <c r="I21" s="18">
        <v>0.9</v>
      </c>
    </row>
    <row r="22" spans="1:9" ht="15.75" thickBot="1" x14ac:dyDescent="0.3">
      <c r="A22" s="78"/>
      <c r="B22" s="15"/>
      <c r="C22" s="16" t="s">
        <v>46</v>
      </c>
      <c r="D22" s="30" t="s">
        <v>44</v>
      </c>
      <c r="E22" s="15">
        <v>120</v>
      </c>
      <c r="F22" s="75"/>
      <c r="G22" s="64"/>
      <c r="H22" s="15"/>
      <c r="I22" s="17">
        <v>0.9</v>
      </c>
    </row>
    <row r="23" spans="1:9" x14ac:dyDescent="0.25">
      <c r="A23" s="76" t="s">
        <v>47</v>
      </c>
      <c r="B23" s="12"/>
      <c r="C23" s="13" t="s">
        <v>52</v>
      </c>
      <c r="D23" s="29" t="s">
        <v>48</v>
      </c>
      <c r="E23" s="12">
        <v>300</v>
      </c>
      <c r="F23" s="73">
        <f>E23+E24+E25+E26</f>
        <v>1050</v>
      </c>
      <c r="G23" s="63" t="s">
        <v>11</v>
      </c>
      <c r="H23" s="12"/>
      <c r="I23" s="14">
        <v>0.9</v>
      </c>
    </row>
    <row r="24" spans="1:9" x14ac:dyDescent="0.25">
      <c r="A24" s="77"/>
      <c r="B24" s="2"/>
      <c r="C24" s="11" t="s">
        <v>52</v>
      </c>
      <c r="D24" s="31" t="s">
        <v>49</v>
      </c>
      <c r="E24" s="2">
        <v>100</v>
      </c>
      <c r="F24" s="74"/>
      <c r="G24" s="65"/>
      <c r="H24" s="2"/>
      <c r="I24" s="18">
        <v>0.9</v>
      </c>
    </row>
    <row r="25" spans="1:9" x14ac:dyDescent="0.25">
      <c r="A25" s="77"/>
      <c r="B25" s="2"/>
      <c r="C25" s="11" t="s">
        <v>52</v>
      </c>
      <c r="D25" s="31" t="s">
        <v>50</v>
      </c>
      <c r="E25" s="2">
        <v>100</v>
      </c>
      <c r="F25" s="74"/>
      <c r="G25" s="65"/>
      <c r="H25" s="2"/>
      <c r="I25" s="18">
        <v>0.9</v>
      </c>
    </row>
    <row r="26" spans="1:9" ht="15.75" thickBot="1" x14ac:dyDescent="0.3">
      <c r="A26" s="78"/>
      <c r="B26" s="15"/>
      <c r="C26" s="16" t="s">
        <v>52</v>
      </c>
      <c r="D26" s="30" t="s">
        <v>51</v>
      </c>
      <c r="E26" s="15">
        <v>550</v>
      </c>
      <c r="F26" s="75"/>
      <c r="G26" s="64"/>
      <c r="H26" s="15"/>
      <c r="I26" s="17">
        <v>0.9</v>
      </c>
    </row>
    <row r="27" spans="1:9" x14ac:dyDescent="0.25">
      <c r="A27" s="76" t="s">
        <v>53</v>
      </c>
      <c r="B27" s="19"/>
      <c r="C27" s="20" t="s">
        <v>52</v>
      </c>
      <c r="D27" s="32" t="s">
        <v>54</v>
      </c>
      <c r="E27" s="19">
        <v>120</v>
      </c>
      <c r="F27" s="73">
        <f>E27+E28</f>
        <v>280</v>
      </c>
      <c r="G27" s="68" t="s">
        <v>10</v>
      </c>
      <c r="H27" s="19"/>
      <c r="I27" s="21">
        <v>0.9</v>
      </c>
    </row>
    <row r="28" spans="1:9" ht="15.75" thickBot="1" x14ac:dyDescent="0.3">
      <c r="A28" s="78"/>
      <c r="B28" s="22"/>
      <c r="C28" s="23" t="s">
        <v>56</v>
      </c>
      <c r="D28" s="33" t="s">
        <v>55</v>
      </c>
      <c r="E28" s="22">
        <v>160</v>
      </c>
      <c r="F28" s="75"/>
      <c r="G28" s="69"/>
      <c r="H28" s="22"/>
      <c r="I28" s="24">
        <v>0.9</v>
      </c>
    </row>
    <row r="29" spans="1:9" x14ac:dyDescent="0.25">
      <c r="A29" s="76" t="s">
        <v>57</v>
      </c>
      <c r="B29" s="12"/>
      <c r="C29" s="13" t="s">
        <v>46</v>
      </c>
      <c r="D29" s="29" t="s">
        <v>58</v>
      </c>
      <c r="E29" s="12">
        <v>300</v>
      </c>
      <c r="F29" s="73">
        <f>E29+E30+E31+E32</f>
        <v>960</v>
      </c>
      <c r="G29" s="63" t="s">
        <v>11</v>
      </c>
      <c r="H29" s="12"/>
      <c r="I29" s="14">
        <v>0.9</v>
      </c>
    </row>
    <row r="30" spans="1:9" x14ac:dyDescent="0.25">
      <c r="A30" s="77"/>
      <c r="B30" s="2"/>
      <c r="C30" s="11" t="s">
        <v>56</v>
      </c>
      <c r="D30" s="31" t="s">
        <v>59</v>
      </c>
      <c r="E30" s="2">
        <v>420</v>
      </c>
      <c r="F30" s="74"/>
      <c r="G30" s="65"/>
      <c r="H30" s="2"/>
      <c r="I30" s="18">
        <v>0.9</v>
      </c>
    </row>
    <row r="31" spans="1:9" x14ac:dyDescent="0.25">
      <c r="A31" s="77"/>
      <c r="B31" s="2"/>
      <c r="C31" s="11" t="s">
        <v>56</v>
      </c>
      <c r="D31" s="31" t="s">
        <v>60</v>
      </c>
      <c r="E31" s="2">
        <v>160</v>
      </c>
      <c r="F31" s="74"/>
      <c r="G31" s="65"/>
      <c r="H31" s="2"/>
      <c r="I31" s="18">
        <v>0.9</v>
      </c>
    </row>
    <row r="32" spans="1:9" ht="15.75" thickBot="1" x14ac:dyDescent="0.3">
      <c r="A32" s="78"/>
      <c r="B32" s="15"/>
      <c r="C32" s="16" t="s">
        <v>56</v>
      </c>
      <c r="D32" s="30" t="s">
        <v>61</v>
      </c>
      <c r="E32" s="15">
        <v>80</v>
      </c>
      <c r="F32" s="75"/>
      <c r="G32" s="64"/>
      <c r="H32" s="15"/>
      <c r="I32" s="17">
        <v>0.9</v>
      </c>
    </row>
    <row r="33" spans="1:9" ht="15.75" thickBot="1" x14ac:dyDescent="0.3">
      <c r="A33" s="39" t="s">
        <v>62</v>
      </c>
      <c r="B33" s="7"/>
      <c r="C33" s="8"/>
      <c r="D33" s="28" t="s">
        <v>63</v>
      </c>
      <c r="E33" s="7"/>
      <c r="F33" s="58"/>
      <c r="G33" s="7"/>
      <c r="H33" s="7"/>
      <c r="I33" s="10">
        <v>0.9</v>
      </c>
    </row>
    <row r="34" spans="1:9" x14ac:dyDescent="0.25">
      <c r="A34" s="76" t="s">
        <v>64</v>
      </c>
      <c r="B34" s="12"/>
      <c r="C34" s="13" t="s">
        <v>71</v>
      </c>
      <c r="D34" s="29" t="s">
        <v>65</v>
      </c>
      <c r="E34" s="12">
        <v>120</v>
      </c>
      <c r="F34" s="73">
        <f>E34+E35+E36+E37+E38+E39</f>
        <v>1020</v>
      </c>
      <c r="G34" s="63" t="s">
        <v>10</v>
      </c>
      <c r="H34" s="12"/>
      <c r="I34" s="14">
        <v>0.9</v>
      </c>
    </row>
    <row r="35" spans="1:9" x14ac:dyDescent="0.25">
      <c r="A35" s="77"/>
      <c r="B35" s="2"/>
      <c r="C35" s="11" t="s">
        <v>71</v>
      </c>
      <c r="D35" s="31" t="s">
        <v>66</v>
      </c>
      <c r="E35" s="2">
        <v>80</v>
      </c>
      <c r="F35" s="74"/>
      <c r="G35" s="65"/>
      <c r="H35" s="2"/>
      <c r="I35" s="18">
        <v>0.9</v>
      </c>
    </row>
    <row r="36" spans="1:9" x14ac:dyDescent="0.25">
      <c r="A36" s="77"/>
      <c r="B36" s="2"/>
      <c r="C36" s="11" t="s">
        <v>72</v>
      </c>
      <c r="D36" s="31" t="s">
        <v>67</v>
      </c>
      <c r="E36" s="2">
        <v>60</v>
      </c>
      <c r="F36" s="74"/>
      <c r="G36" s="65"/>
      <c r="H36" s="2"/>
      <c r="I36" s="18">
        <v>0.9</v>
      </c>
    </row>
    <row r="37" spans="1:9" x14ac:dyDescent="0.25">
      <c r="A37" s="77"/>
      <c r="B37" s="2"/>
      <c r="C37" s="11" t="s">
        <v>72</v>
      </c>
      <c r="D37" s="31" t="s">
        <v>68</v>
      </c>
      <c r="E37" s="2">
        <v>60</v>
      </c>
      <c r="F37" s="74"/>
      <c r="G37" s="65"/>
      <c r="H37" s="2"/>
      <c r="I37" s="18">
        <v>0.9</v>
      </c>
    </row>
    <row r="38" spans="1:9" x14ac:dyDescent="0.25">
      <c r="A38" s="77"/>
      <c r="B38" s="2"/>
      <c r="C38" s="11" t="s">
        <v>72</v>
      </c>
      <c r="D38" s="31" t="s">
        <v>69</v>
      </c>
      <c r="E38" s="2">
        <v>420</v>
      </c>
      <c r="F38" s="74"/>
      <c r="G38" s="65"/>
      <c r="H38" s="2"/>
      <c r="I38" s="18">
        <v>0.9</v>
      </c>
    </row>
    <row r="39" spans="1:9" ht="15.75" thickBot="1" x14ac:dyDescent="0.3">
      <c r="A39" s="78"/>
      <c r="B39" s="15"/>
      <c r="C39" s="16" t="s">
        <v>71</v>
      </c>
      <c r="D39" s="30" t="s">
        <v>70</v>
      </c>
      <c r="E39" s="15">
        <v>280</v>
      </c>
      <c r="F39" s="75"/>
      <c r="G39" s="64"/>
      <c r="H39" s="15"/>
      <c r="I39" s="17">
        <v>0.9</v>
      </c>
    </row>
    <row r="40" spans="1:9" x14ac:dyDescent="0.25">
      <c r="A40" s="76" t="s">
        <v>73</v>
      </c>
      <c r="B40" s="12"/>
      <c r="C40" s="13" t="s">
        <v>72</v>
      </c>
      <c r="D40" s="29" t="s">
        <v>74</v>
      </c>
      <c r="E40" s="26">
        <v>400</v>
      </c>
      <c r="F40" s="73">
        <f>E40+E41+E42+E43</f>
        <v>980</v>
      </c>
      <c r="G40" s="63" t="s">
        <v>11</v>
      </c>
      <c r="H40" s="12"/>
      <c r="I40" s="14">
        <v>0.9</v>
      </c>
    </row>
    <row r="41" spans="1:9" x14ac:dyDescent="0.25">
      <c r="A41" s="77"/>
      <c r="B41" s="2"/>
      <c r="C41" s="11" t="s">
        <v>78</v>
      </c>
      <c r="D41" s="31" t="s">
        <v>75</v>
      </c>
      <c r="E41" s="25">
        <v>120</v>
      </c>
      <c r="F41" s="74"/>
      <c r="G41" s="65"/>
      <c r="H41" s="2"/>
      <c r="I41" s="18">
        <v>0.9</v>
      </c>
    </row>
    <row r="42" spans="1:9" x14ac:dyDescent="0.25">
      <c r="A42" s="77"/>
      <c r="B42" s="2"/>
      <c r="C42" s="11" t="s">
        <v>78</v>
      </c>
      <c r="D42" s="31" t="s">
        <v>76</v>
      </c>
      <c r="E42" s="25">
        <v>40</v>
      </c>
      <c r="F42" s="74"/>
      <c r="G42" s="65"/>
      <c r="H42" s="2"/>
      <c r="I42" s="18">
        <v>0.9</v>
      </c>
    </row>
    <row r="43" spans="1:9" ht="15.75" thickBot="1" x14ac:dyDescent="0.3">
      <c r="A43" s="78"/>
      <c r="B43" s="15"/>
      <c r="C43" s="16" t="s">
        <v>78</v>
      </c>
      <c r="D43" s="30" t="s">
        <v>77</v>
      </c>
      <c r="E43" s="27">
        <v>420</v>
      </c>
      <c r="F43" s="75"/>
      <c r="G43" s="64"/>
      <c r="H43" s="15"/>
      <c r="I43" s="17">
        <v>0.9</v>
      </c>
    </row>
    <row r="44" spans="1:9" x14ac:dyDescent="0.25">
      <c r="A44" s="76" t="s">
        <v>79</v>
      </c>
      <c r="B44" s="12"/>
      <c r="C44" s="13" t="s">
        <v>78</v>
      </c>
      <c r="D44" s="29" t="s">
        <v>80</v>
      </c>
      <c r="E44" s="12">
        <v>60</v>
      </c>
      <c r="F44" s="73">
        <f>E44+E45+E46</f>
        <v>520</v>
      </c>
      <c r="G44" s="63" t="s">
        <v>11</v>
      </c>
      <c r="H44" s="12"/>
      <c r="I44" s="14">
        <v>0.9</v>
      </c>
    </row>
    <row r="45" spans="1:9" x14ac:dyDescent="0.25">
      <c r="A45" s="77"/>
      <c r="B45" s="2"/>
      <c r="C45" s="11" t="s">
        <v>78</v>
      </c>
      <c r="D45" s="31" t="s">
        <v>81</v>
      </c>
      <c r="E45" s="2">
        <v>60</v>
      </c>
      <c r="F45" s="74"/>
      <c r="G45" s="65"/>
      <c r="H45" s="2"/>
      <c r="I45" s="18">
        <v>0.9</v>
      </c>
    </row>
    <row r="46" spans="1:9" ht="15.75" thickBot="1" x14ac:dyDescent="0.3">
      <c r="A46" s="78"/>
      <c r="B46" s="15"/>
      <c r="C46" s="16" t="s">
        <v>78</v>
      </c>
      <c r="D46" s="30" t="s">
        <v>82</v>
      </c>
      <c r="E46" s="15">
        <v>400</v>
      </c>
      <c r="F46" s="75"/>
      <c r="G46" s="64"/>
      <c r="H46" s="15"/>
      <c r="I46" s="17">
        <v>0.9</v>
      </c>
    </row>
    <row r="47" spans="1:9" ht="15.75" thickBot="1" x14ac:dyDescent="0.3">
      <c r="A47" s="39" t="s">
        <v>83</v>
      </c>
      <c r="B47" s="7"/>
      <c r="C47" s="8"/>
      <c r="D47" s="28" t="s">
        <v>63</v>
      </c>
      <c r="E47" s="7"/>
      <c r="F47" s="58"/>
      <c r="G47" s="7"/>
      <c r="H47" s="7"/>
      <c r="I47" s="10">
        <v>0.9</v>
      </c>
    </row>
    <row r="48" spans="1:9" x14ac:dyDescent="0.25">
      <c r="A48" s="76" t="s">
        <v>87</v>
      </c>
      <c r="B48" s="12"/>
      <c r="C48" s="13" t="s">
        <v>45</v>
      </c>
      <c r="D48" s="29" t="s">
        <v>84</v>
      </c>
      <c r="E48" s="12">
        <v>240</v>
      </c>
      <c r="F48" s="73">
        <f>E48+E49+E50</f>
        <v>360</v>
      </c>
      <c r="G48" s="63" t="s">
        <v>11</v>
      </c>
      <c r="H48" s="12"/>
      <c r="I48" s="14">
        <v>0.9</v>
      </c>
    </row>
    <row r="49" spans="1:9" x14ac:dyDescent="0.25">
      <c r="A49" s="77"/>
      <c r="B49" s="2"/>
      <c r="C49" s="11" t="s">
        <v>45</v>
      </c>
      <c r="D49" s="31" t="s">
        <v>85</v>
      </c>
      <c r="E49" s="2">
        <v>60</v>
      </c>
      <c r="F49" s="74"/>
      <c r="G49" s="65"/>
      <c r="H49" s="2"/>
      <c r="I49" s="18">
        <v>0.9</v>
      </c>
    </row>
    <row r="50" spans="1:9" ht="15.75" thickBot="1" x14ac:dyDescent="0.3">
      <c r="A50" s="78"/>
      <c r="B50" s="15"/>
      <c r="C50" s="16" t="s">
        <v>45</v>
      </c>
      <c r="D50" s="30" t="s">
        <v>86</v>
      </c>
      <c r="E50" s="15">
        <v>60</v>
      </c>
      <c r="F50" s="75"/>
      <c r="G50" s="64"/>
      <c r="H50" s="15"/>
      <c r="I50" s="17">
        <v>0.9</v>
      </c>
    </row>
    <row r="51" spans="1:9" x14ac:dyDescent="0.25">
      <c r="A51" s="76" t="s">
        <v>88</v>
      </c>
      <c r="B51" s="12"/>
      <c r="C51" s="13" t="s">
        <v>56</v>
      </c>
      <c r="D51" s="29" t="s">
        <v>89</v>
      </c>
      <c r="E51" s="12">
        <v>350</v>
      </c>
      <c r="F51" s="73">
        <f>E51+E52+E53</f>
        <v>950</v>
      </c>
      <c r="G51" s="63" t="s">
        <v>10</v>
      </c>
      <c r="H51" s="12"/>
      <c r="I51" s="14">
        <v>0.9</v>
      </c>
    </row>
    <row r="52" spans="1:9" x14ac:dyDescent="0.25">
      <c r="A52" s="77"/>
      <c r="B52" s="2"/>
      <c r="C52" s="11" t="s">
        <v>56</v>
      </c>
      <c r="D52" s="31" t="s">
        <v>90</v>
      </c>
      <c r="E52" s="2">
        <v>200</v>
      </c>
      <c r="F52" s="74"/>
      <c r="G52" s="65"/>
      <c r="H52" s="2"/>
      <c r="I52" s="18">
        <v>0.9</v>
      </c>
    </row>
    <row r="53" spans="1:9" ht="15.75" thickBot="1" x14ac:dyDescent="0.3">
      <c r="A53" s="78"/>
      <c r="B53" s="15"/>
      <c r="C53" s="16" t="s">
        <v>71</v>
      </c>
      <c r="D53" s="30" t="s">
        <v>91</v>
      </c>
      <c r="E53" s="15">
        <v>400</v>
      </c>
      <c r="F53" s="75"/>
      <c r="G53" s="64"/>
      <c r="H53" s="15"/>
      <c r="I53" s="17">
        <v>0.9</v>
      </c>
    </row>
    <row r="54" spans="1:9" ht="15.75" thickBot="1" x14ac:dyDescent="0.3">
      <c r="A54" s="40" t="s">
        <v>92</v>
      </c>
      <c r="B54" s="3" t="s">
        <v>137</v>
      </c>
      <c r="C54" s="5" t="s">
        <v>46</v>
      </c>
      <c r="D54" s="34" t="s">
        <v>93</v>
      </c>
      <c r="E54" s="3"/>
      <c r="F54" s="59">
        <v>180</v>
      </c>
      <c r="G54" s="3" t="s">
        <v>11</v>
      </c>
      <c r="H54" s="3"/>
      <c r="I54" s="4">
        <v>0.45</v>
      </c>
    </row>
    <row r="55" spans="1:9" ht="15.75" thickBot="1" x14ac:dyDescent="0.3">
      <c r="A55" s="40" t="s">
        <v>94</v>
      </c>
      <c r="B55" s="3" t="s">
        <v>137</v>
      </c>
      <c r="C55" s="5" t="s">
        <v>26</v>
      </c>
      <c r="D55" s="34" t="s">
        <v>95</v>
      </c>
      <c r="E55" s="3"/>
      <c r="F55" s="59">
        <v>60</v>
      </c>
      <c r="G55" s="3" t="s">
        <v>10</v>
      </c>
      <c r="H55" s="3"/>
      <c r="I55" s="4">
        <v>0.45</v>
      </c>
    </row>
    <row r="56" spans="1:9" ht="15.75" thickBot="1" x14ac:dyDescent="0.3">
      <c r="A56" s="39" t="s">
        <v>96</v>
      </c>
      <c r="B56" s="3" t="s">
        <v>138</v>
      </c>
      <c r="C56" s="8" t="s">
        <v>26</v>
      </c>
      <c r="D56" s="28" t="s">
        <v>97</v>
      </c>
      <c r="E56" s="7"/>
      <c r="F56" s="58">
        <v>200</v>
      </c>
      <c r="G56" s="7" t="s">
        <v>9</v>
      </c>
      <c r="H56" s="7"/>
      <c r="I56" s="10">
        <v>0.45</v>
      </c>
    </row>
    <row r="57" spans="1:9" ht="15.75" thickBot="1" x14ac:dyDescent="0.3">
      <c r="A57" s="40" t="s">
        <v>100</v>
      </c>
      <c r="B57" s="3" t="s">
        <v>137</v>
      </c>
      <c r="C57" s="5" t="s">
        <v>16</v>
      </c>
      <c r="D57" s="34" t="s">
        <v>98</v>
      </c>
      <c r="E57" s="3"/>
      <c r="F57" s="59">
        <v>180</v>
      </c>
      <c r="G57" s="3" t="s">
        <v>11</v>
      </c>
      <c r="H57" s="3"/>
      <c r="I57" s="4">
        <v>0.45</v>
      </c>
    </row>
    <row r="58" spans="1:9" ht="15.75" thickBot="1" x14ac:dyDescent="0.3">
      <c r="A58" s="39" t="s">
        <v>101</v>
      </c>
      <c r="B58" s="3" t="s">
        <v>137</v>
      </c>
      <c r="C58" s="8" t="s">
        <v>18</v>
      </c>
      <c r="D58" s="28" t="s">
        <v>99</v>
      </c>
      <c r="E58" s="7"/>
      <c r="F58" s="58">
        <v>2000</v>
      </c>
      <c r="G58" s="7" t="s">
        <v>9</v>
      </c>
      <c r="H58" s="7"/>
      <c r="I58" s="10">
        <v>0.45</v>
      </c>
    </row>
    <row r="59" spans="1:9" ht="15.75" thickBot="1" x14ac:dyDescent="0.3">
      <c r="A59" s="40" t="s">
        <v>102</v>
      </c>
      <c r="B59" s="3" t="s">
        <v>139</v>
      </c>
      <c r="C59" s="5" t="s">
        <v>18</v>
      </c>
      <c r="D59" s="34" t="s">
        <v>111</v>
      </c>
      <c r="E59" s="3"/>
      <c r="F59" s="59">
        <v>2000</v>
      </c>
      <c r="G59" s="3" t="s">
        <v>10</v>
      </c>
      <c r="H59" s="3"/>
      <c r="I59" s="4">
        <v>0.45</v>
      </c>
    </row>
    <row r="60" spans="1:9" ht="15.75" thickBot="1" x14ac:dyDescent="0.3">
      <c r="A60" s="40" t="s">
        <v>103</v>
      </c>
      <c r="B60" s="3" t="s">
        <v>140</v>
      </c>
      <c r="C60" s="5" t="s">
        <v>18</v>
      </c>
      <c r="D60" s="34" t="s">
        <v>112</v>
      </c>
      <c r="E60" s="3"/>
      <c r="F60" s="59">
        <v>2000</v>
      </c>
      <c r="G60" s="3" t="s">
        <v>11</v>
      </c>
      <c r="H60" s="3"/>
      <c r="I60" s="4">
        <v>0.45</v>
      </c>
    </row>
    <row r="61" spans="1:9" ht="15.75" thickBot="1" x14ac:dyDescent="0.3">
      <c r="A61" s="40" t="s">
        <v>104</v>
      </c>
      <c r="B61" s="3" t="s">
        <v>137</v>
      </c>
      <c r="C61" s="5" t="s">
        <v>30</v>
      </c>
      <c r="D61" s="34" t="s">
        <v>113</v>
      </c>
      <c r="E61" s="3"/>
      <c r="F61" s="59">
        <v>240</v>
      </c>
      <c r="G61" s="3" t="s">
        <v>9</v>
      </c>
      <c r="H61" s="3"/>
      <c r="I61" s="4">
        <v>0.45</v>
      </c>
    </row>
    <row r="62" spans="1:9" ht="15.75" thickBot="1" x14ac:dyDescent="0.3">
      <c r="A62" s="40" t="s">
        <v>105</v>
      </c>
      <c r="B62" s="3" t="s">
        <v>138</v>
      </c>
      <c r="C62" s="5" t="s">
        <v>30</v>
      </c>
      <c r="D62" s="34" t="s">
        <v>114</v>
      </c>
      <c r="E62" s="3"/>
      <c r="F62" s="59">
        <v>200</v>
      </c>
      <c r="G62" s="3" t="s">
        <v>10</v>
      </c>
      <c r="H62" s="3"/>
      <c r="I62" s="4">
        <v>0.45</v>
      </c>
    </row>
    <row r="63" spans="1:9" ht="15.75" thickBot="1" x14ac:dyDescent="0.3">
      <c r="A63" s="40" t="s">
        <v>106</v>
      </c>
      <c r="B63" s="3" t="s">
        <v>137</v>
      </c>
      <c r="C63" s="5" t="s">
        <v>45</v>
      </c>
      <c r="D63" s="34" t="s">
        <v>115</v>
      </c>
      <c r="E63" s="3"/>
      <c r="F63" s="59">
        <v>480</v>
      </c>
      <c r="G63" s="3" t="s">
        <v>11</v>
      </c>
      <c r="H63" s="3"/>
      <c r="I63" s="4">
        <v>0.45</v>
      </c>
    </row>
    <row r="64" spans="1:9" ht="15.75" thickBot="1" x14ac:dyDescent="0.3">
      <c r="A64" s="40" t="s">
        <v>107</v>
      </c>
      <c r="B64" s="3" t="s">
        <v>138</v>
      </c>
      <c r="C64" s="5" t="s">
        <v>45</v>
      </c>
      <c r="D64" s="34" t="s">
        <v>116</v>
      </c>
      <c r="E64" s="3"/>
      <c r="F64" s="59">
        <v>200</v>
      </c>
      <c r="G64" s="3" t="s">
        <v>9</v>
      </c>
      <c r="H64" s="3"/>
      <c r="I64" s="4">
        <v>0.45</v>
      </c>
    </row>
    <row r="65" spans="1:9" ht="15.75" thickBot="1" x14ac:dyDescent="0.3">
      <c r="A65" s="40" t="s">
        <v>108</v>
      </c>
      <c r="B65" s="3" t="s">
        <v>137</v>
      </c>
      <c r="C65" s="5" t="s">
        <v>52</v>
      </c>
      <c r="D65" s="34" t="s">
        <v>117</v>
      </c>
      <c r="E65" s="3"/>
      <c r="F65" s="59">
        <v>420</v>
      </c>
      <c r="G65" s="3" t="s">
        <v>10</v>
      </c>
      <c r="H65" s="3"/>
      <c r="I65" s="4">
        <v>0.45</v>
      </c>
    </row>
    <row r="66" spans="1:9" ht="15.75" thickBot="1" x14ac:dyDescent="0.3">
      <c r="A66" s="40" t="s">
        <v>109</v>
      </c>
      <c r="B66" s="3" t="s">
        <v>138</v>
      </c>
      <c r="C66" s="5" t="s">
        <v>52</v>
      </c>
      <c r="D66" s="34" t="s">
        <v>118</v>
      </c>
      <c r="E66" s="3"/>
      <c r="F66" s="59">
        <v>200</v>
      </c>
      <c r="G66" s="3" t="s">
        <v>11</v>
      </c>
      <c r="H66" s="3"/>
      <c r="I66" s="4">
        <v>0.45</v>
      </c>
    </row>
    <row r="67" spans="1:9" ht="15.75" thickBot="1" x14ac:dyDescent="0.3">
      <c r="A67" s="39" t="s">
        <v>110</v>
      </c>
      <c r="B67" s="3" t="s">
        <v>137</v>
      </c>
      <c r="C67" s="8" t="s">
        <v>120</v>
      </c>
      <c r="D67" s="28" t="s">
        <v>119</v>
      </c>
      <c r="E67" s="7"/>
      <c r="F67" s="58">
        <v>240</v>
      </c>
      <c r="G67" s="7" t="s">
        <v>9</v>
      </c>
      <c r="H67" s="7"/>
      <c r="I67" s="10">
        <v>0.45</v>
      </c>
    </row>
    <row r="68" spans="1:9" ht="15.75" thickBot="1" x14ac:dyDescent="0.3">
      <c r="A68" s="40" t="s">
        <v>121</v>
      </c>
      <c r="B68" s="3" t="s">
        <v>137</v>
      </c>
      <c r="C68" s="5" t="s">
        <v>72</v>
      </c>
      <c r="D68" s="34" t="s">
        <v>125</v>
      </c>
      <c r="E68" s="3"/>
      <c r="F68" s="59">
        <v>420</v>
      </c>
      <c r="G68" s="3" t="s">
        <v>10</v>
      </c>
      <c r="H68" s="3"/>
      <c r="I68" s="4">
        <v>0.45</v>
      </c>
    </row>
    <row r="69" spans="1:9" ht="15.75" thickBot="1" x14ac:dyDescent="0.3">
      <c r="A69" s="40" t="s">
        <v>122</v>
      </c>
      <c r="B69" s="3" t="s">
        <v>138</v>
      </c>
      <c r="C69" s="5" t="s">
        <v>72</v>
      </c>
      <c r="D69" s="34" t="s">
        <v>126</v>
      </c>
      <c r="E69" s="3"/>
      <c r="F69" s="59">
        <v>200</v>
      </c>
      <c r="G69" s="3" t="s">
        <v>11</v>
      </c>
      <c r="H69" s="3"/>
      <c r="I69" s="4">
        <v>0.45</v>
      </c>
    </row>
    <row r="70" spans="1:9" ht="15.75" thickBot="1" x14ac:dyDescent="0.3">
      <c r="A70" s="40" t="s">
        <v>123</v>
      </c>
      <c r="B70" s="3" t="s">
        <v>137</v>
      </c>
      <c r="C70" s="5" t="s">
        <v>78</v>
      </c>
      <c r="D70" s="34" t="s">
        <v>127</v>
      </c>
      <c r="E70" s="3"/>
      <c r="F70" s="59">
        <v>420</v>
      </c>
      <c r="G70" s="3" t="s">
        <v>11</v>
      </c>
      <c r="H70" s="3"/>
      <c r="I70" s="4">
        <v>0.45</v>
      </c>
    </row>
    <row r="71" spans="1:9" ht="15.75" thickBot="1" x14ac:dyDescent="0.3">
      <c r="A71" s="39" t="s">
        <v>124</v>
      </c>
      <c r="B71" s="3" t="s">
        <v>137</v>
      </c>
      <c r="C71" s="8" t="s">
        <v>78</v>
      </c>
      <c r="D71" s="28" t="s">
        <v>128</v>
      </c>
      <c r="E71" s="7"/>
      <c r="F71" s="58">
        <v>200</v>
      </c>
      <c r="G71" s="7" t="s">
        <v>10</v>
      </c>
      <c r="H71" s="7"/>
      <c r="I71" s="10">
        <v>0.45</v>
      </c>
    </row>
    <row r="72" spans="1:9" ht="15.75" thickBot="1" x14ac:dyDescent="0.3">
      <c r="A72" s="39" t="s">
        <v>129</v>
      </c>
      <c r="B72" s="3" t="s">
        <v>137</v>
      </c>
      <c r="C72" s="8" t="s">
        <v>130</v>
      </c>
      <c r="D72" s="28" t="s">
        <v>131</v>
      </c>
      <c r="E72" s="7"/>
      <c r="F72" s="58">
        <v>180</v>
      </c>
      <c r="G72" s="7" t="s">
        <v>9</v>
      </c>
      <c r="H72" s="7"/>
      <c r="I72" s="10">
        <v>0.45</v>
      </c>
    </row>
    <row r="73" spans="1:9" x14ac:dyDescent="0.25">
      <c r="A73" s="37" t="s">
        <v>133</v>
      </c>
      <c r="B73" s="12" t="s">
        <v>141</v>
      </c>
      <c r="C73" s="13" t="s">
        <v>26</v>
      </c>
      <c r="D73" s="29" t="s">
        <v>132</v>
      </c>
      <c r="E73" s="12"/>
      <c r="F73" s="73">
        <v>7200</v>
      </c>
      <c r="G73" s="63" t="s">
        <v>12</v>
      </c>
      <c r="H73" s="63"/>
      <c r="I73" s="66">
        <v>0.45</v>
      </c>
    </row>
    <row r="74" spans="1:9" ht="15.75" thickBot="1" x14ac:dyDescent="0.3">
      <c r="A74" s="38" t="s">
        <v>134</v>
      </c>
      <c r="B74" s="15"/>
      <c r="C74" s="16"/>
      <c r="D74" s="30"/>
      <c r="E74" s="15"/>
      <c r="F74" s="75"/>
      <c r="G74" s="64"/>
      <c r="H74" s="64"/>
      <c r="I74" s="67"/>
    </row>
    <row r="75" spans="1:9" ht="15.75" thickBot="1" x14ac:dyDescent="0.3">
      <c r="A75" s="39" t="s">
        <v>135</v>
      </c>
      <c r="B75" s="7" t="s">
        <v>142</v>
      </c>
      <c r="C75" s="8" t="s">
        <v>26</v>
      </c>
      <c r="D75" s="28" t="s">
        <v>136</v>
      </c>
      <c r="E75" s="7"/>
      <c r="F75" s="58">
        <v>3200</v>
      </c>
      <c r="G75" s="7" t="s">
        <v>9</v>
      </c>
      <c r="H75" s="7"/>
      <c r="I75" s="10">
        <v>0.45</v>
      </c>
    </row>
    <row r="76" spans="1:9" ht="15.75" thickBot="1" x14ac:dyDescent="0.3">
      <c r="A76" s="39" t="s">
        <v>143</v>
      </c>
      <c r="B76" s="7" t="s">
        <v>145</v>
      </c>
      <c r="C76" s="8" t="s">
        <v>26</v>
      </c>
      <c r="D76" s="28" t="s">
        <v>144</v>
      </c>
      <c r="E76" s="7"/>
      <c r="F76" s="58">
        <v>300</v>
      </c>
      <c r="G76" s="7" t="s">
        <v>11</v>
      </c>
      <c r="H76" s="7"/>
      <c r="I76" s="10">
        <v>0.45</v>
      </c>
    </row>
    <row r="77" spans="1:9" ht="15.75" thickBot="1" x14ac:dyDescent="0.3">
      <c r="A77" s="40" t="s">
        <v>146</v>
      </c>
      <c r="B77" s="3" t="s">
        <v>151</v>
      </c>
      <c r="C77" s="5" t="s">
        <v>26</v>
      </c>
      <c r="D77" s="34" t="s">
        <v>155</v>
      </c>
      <c r="E77" s="3"/>
      <c r="F77" s="59">
        <v>400</v>
      </c>
      <c r="G77" s="3" t="s">
        <v>9</v>
      </c>
      <c r="H77" s="3"/>
      <c r="I77" s="4">
        <v>0.45</v>
      </c>
    </row>
    <row r="78" spans="1:9" ht="15.75" thickBot="1" x14ac:dyDescent="0.3">
      <c r="A78" s="40" t="s">
        <v>147</v>
      </c>
      <c r="B78" s="3" t="s">
        <v>152</v>
      </c>
      <c r="C78" s="5" t="s">
        <v>26</v>
      </c>
      <c r="D78" s="34" t="s">
        <v>156</v>
      </c>
      <c r="E78" s="3"/>
      <c r="F78" s="59">
        <v>2000</v>
      </c>
      <c r="G78" s="3" t="s">
        <v>11</v>
      </c>
      <c r="H78" s="3"/>
      <c r="I78" s="4">
        <v>0.45</v>
      </c>
    </row>
    <row r="79" spans="1:9" ht="15.75" thickBot="1" x14ac:dyDescent="0.3">
      <c r="A79" s="40" t="s">
        <v>148</v>
      </c>
      <c r="B79" s="3" t="s">
        <v>153</v>
      </c>
      <c r="C79" s="5" t="s">
        <v>26</v>
      </c>
      <c r="D79" s="34" t="s">
        <v>157</v>
      </c>
      <c r="E79" s="3"/>
      <c r="F79" s="59">
        <v>700</v>
      </c>
      <c r="G79" s="3" t="s">
        <v>10</v>
      </c>
      <c r="H79" s="3"/>
      <c r="I79" s="4">
        <v>0.45</v>
      </c>
    </row>
    <row r="80" spans="1:9" ht="15.75" thickBot="1" x14ac:dyDescent="0.3">
      <c r="A80" s="40" t="s">
        <v>149</v>
      </c>
      <c r="B80" s="3" t="s">
        <v>154</v>
      </c>
      <c r="C80" s="5" t="s">
        <v>26</v>
      </c>
      <c r="D80" s="34" t="s">
        <v>158</v>
      </c>
      <c r="E80" s="3"/>
      <c r="F80" s="59">
        <v>1500</v>
      </c>
      <c r="G80" s="3" t="s">
        <v>10</v>
      </c>
      <c r="H80" s="3"/>
      <c r="I80" s="4">
        <v>0.45</v>
      </c>
    </row>
    <row r="81" spans="1:9" ht="15.75" thickBot="1" x14ac:dyDescent="0.3">
      <c r="A81" s="39" t="s">
        <v>150</v>
      </c>
      <c r="B81" s="7" t="s">
        <v>137</v>
      </c>
      <c r="C81" s="8" t="s">
        <v>26</v>
      </c>
      <c r="D81" s="28" t="s">
        <v>159</v>
      </c>
      <c r="E81" s="7"/>
      <c r="F81" s="58">
        <v>500</v>
      </c>
      <c r="G81" s="7" t="s">
        <v>11</v>
      </c>
      <c r="H81" s="7"/>
      <c r="I81" s="10">
        <v>0.45</v>
      </c>
    </row>
    <row r="82" spans="1:9" ht="15.75" thickBot="1" x14ac:dyDescent="0.3">
      <c r="A82" s="39" t="s">
        <v>160</v>
      </c>
      <c r="B82" s="7" t="s">
        <v>161</v>
      </c>
      <c r="C82" s="8" t="s">
        <v>26</v>
      </c>
      <c r="D82" s="28" t="s">
        <v>162</v>
      </c>
      <c r="E82" s="7"/>
      <c r="F82" s="58">
        <v>8600</v>
      </c>
      <c r="G82" s="7" t="s">
        <v>12</v>
      </c>
      <c r="H82" s="7"/>
      <c r="I82" s="10">
        <v>0.45</v>
      </c>
    </row>
    <row r="83" spans="1:9" ht="15.75" thickBot="1" x14ac:dyDescent="0.3">
      <c r="A83" s="39" t="s">
        <v>165</v>
      </c>
      <c r="B83" s="7" t="s">
        <v>164</v>
      </c>
      <c r="C83" s="8" t="s">
        <v>16</v>
      </c>
      <c r="D83" s="28" t="s">
        <v>163</v>
      </c>
      <c r="E83" s="7"/>
      <c r="F83" s="58">
        <v>4500</v>
      </c>
      <c r="G83" s="7" t="s">
        <v>12</v>
      </c>
      <c r="H83" s="7"/>
      <c r="I83" s="10">
        <v>0.45</v>
      </c>
    </row>
    <row r="84" spans="1:9" ht="15.75" thickBot="1" x14ac:dyDescent="0.3">
      <c r="A84" s="39" t="s">
        <v>166</v>
      </c>
      <c r="B84" s="7" t="s">
        <v>167</v>
      </c>
      <c r="C84" s="8"/>
      <c r="D84" s="28" t="s">
        <v>168</v>
      </c>
      <c r="E84" s="7"/>
      <c r="F84" s="58">
        <v>610</v>
      </c>
      <c r="G84" s="7" t="s">
        <v>11</v>
      </c>
      <c r="H84" s="7"/>
      <c r="I84" s="10">
        <v>0.45</v>
      </c>
    </row>
    <row r="85" spans="1:9" ht="15.75" thickBot="1" x14ac:dyDescent="0.3">
      <c r="A85" s="39" t="s">
        <v>169</v>
      </c>
      <c r="B85" s="7" t="s">
        <v>170</v>
      </c>
      <c r="C85" s="8" t="s">
        <v>171</v>
      </c>
      <c r="D85" s="28" t="s">
        <v>172</v>
      </c>
      <c r="E85" s="7"/>
      <c r="F85" s="58">
        <v>210</v>
      </c>
      <c r="G85" s="7" t="s">
        <v>9</v>
      </c>
      <c r="H85" s="7"/>
      <c r="I85" s="10">
        <v>0.45</v>
      </c>
    </row>
    <row r="86" spans="1:9" ht="15.75" thickBot="1" x14ac:dyDescent="0.3">
      <c r="A86" s="40" t="s">
        <v>173</v>
      </c>
      <c r="B86" s="3" t="s">
        <v>178</v>
      </c>
      <c r="C86" s="5" t="s">
        <v>39</v>
      </c>
      <c r="D86" s="34" t="s">
        <v>181</v>
      </c>
      <c r="E86" s="3"/>
      <c r="F86" s="59">
        <v>1000</v>
      </c>
      <c r="G86" s="3" t="s">
        <v>10</v>
      </c>
      <c r="H86" s="3"/>
      <c r="I86" s="4">
        <v>0.45</v>
      </c>
    </row>
    <row r="87" spans="1:9" ht="15.75" thickBot="1" x14ac:dyDescent="0.3">
      <c r="A87" s="40" t="s">
        <v>174</v>
      </c>
      <c r="B87" s="3" t="s">
        <v>178</v>
      </c>
      <c r="C87" s="5" t="s">
        <v>187</v>
      </c>
      <c r="D87" s="34" t="s">
        <v>182</v>
      </c>
      <c r="E87" s="3"/>
      <c r="F87" s="59">
        <v>1000</v>
      </c>
      <c r="G87" s="3" t="s">
        <v>11</v>
      </c>
      <c r="H87" s="3"/>
      <c r="I87" s="4">
        <v>0.45</v>
      </c>
    </row>
    <row r="88" spans="1:9" ht="15.75" thickBot="1" x14ac:dyDescent="0.3">
      <c r="A88" s="40" t="s">
        <v>175</v>
      </c>
      <c r="B88" s="3" t="s">
        <v>179</v>
      </c>
      <c r="C88" s="5" t="s">
        <v>130</v>
      </c>
      <c r="D88" s="34" t="s">
        <v>183</v>
      </c>
      <c r="E88" s="3"/>
      <c r="F88" s="59">
        <v>800</v>
      </c>
      <c r="G88" s="3" t="s">
        <v>11</v>
      </c>
      <c r="H88" s="3"/>
      <c r="I88" s="4">
        <v>0.45</v>
      </c>
    </row>
    <row r="89" spans="1:9" ht="15.75" thickBot="1" x14ac:dyDescent="0.3">
      <c r="A89" s="40" t="s">
        <v>176</v>
      </c>
      <c r="B89" s="3" t="s">
        <v>180</v>
      </c>
      <c r="C89" s="5" t="s">
        <v>26</v>
      </c>
      <c r="D89" s="34" t="s">
        <v>186</v>
      </c>
      <c r="E89" s="3"/>
      <c r="F89" s="59">
        <v>1000</v>
      </c>
      <c r="G89" s="3" t="s">
        <v>9</v>
      </c>
      <c r="H89" s="3"/>
      <c r="I89" s="4">
        <v>0.45</v>
      </c>
    </row>
    <row r="90" spans="1:9" x14ac:dyDescent="0.25">
      <c r="A90" s="76" t="s">
        <v>177</v>
      </c>
      <c r="B90" s="12" t="s">
        <v>180</v>
      </c>
      <c r="C90" s="13" t="s">
        <v>18</v>
      </c>
      <c r="D90" s="29" t="s">
        <v>184</v>
      </c>
      <c r="E90" s="12">
        <v>550</v>
      </c>
      <c r="F90" s="73">
        <f>E90+E91</f>
        <v>820</v>
      </c>
      <c r="G90" s="63" t="s">
        <v>10</v>
      </c>
      <c r="H90" s="12"/>
      <c r="I90" s="14">
        <v>0.9</v>
      </c>
    </row>
    <row r="91" spans="1:9" ht="15.75" thickBot="1" x14ac:dyDescent="0.3">
      <c r="A91" s="78"/>
      <c r="B91" s="15" t="s">
        <v>180</v>
      </c>
      <c r="C91" s="16" t="s">
        <v>16</v>
      </c>
      <c r="D91" s="30" t="s">
        <v>185</v>
      </c>
      <c r="E91" s="15">
        <v>270</v>
      </c>
      <c r="F91" s="75"/>
      <c r="G91" s="64"/>
      <c r="H91" s="15"/>
      <c r="I91" s="17">
        <v>0.9</v>
      </c>
    </row>
    <row r="92" spans="1:9" x14ac:dyDescent="0.25">
      <c r="A92" s="76" t="s">
        <v>188</v>
      </c>
      <c r="B92" s="12" t="s">
        <v>180</v>
      </c>
      <c r="C92" s="13" t="s">
        <v>46</v>
      </c>
      <c r="D92" s="29" t="s">
        <v>189</v>
      </c>
      <c r="E92" s="12">
        <v>350</v>
      </c>
      <c r="F92" s="73">
        <f>E92+E93</f>
        <v>900</v>
      </c>
      <c r="G92" s="63" t="s">
        <v>11</v>
      </c>
      <c r="H92" s="12"/>
      <c r="I92" s="14">
        <v>0.9</v>
      </c>
    </row>
    <row r="93" spans="1:9" ht="15.75" thickBot="1" x14ac:dyDescent="0.3">
      <c r="A93" s="78"/>
      <c r="B93" s="15" t="s">
        <v>180</v>
      </c>
      <c r="C93" s="16" t="s">
        <v>46</v>
      </c>
      <c r="D93" s="30" t="s">
        <v>190</v>
      </c>
      <c r="E93" s="15">
        <v>550</v>
      </c>
      <c r="F93" s="75"/>
      <c r="G93" s="64"/>
      <c r="H93" s="15"/>
      <c r="I93" s="17">
        <v>0.9</v>
      </c>
    </row>
    <row r="94" spans="1:9" ht="15.75" thickBot="1" x14ac:dyDescent="0.3">
      <c r="A94" s="39" t="s">
        <v>191</v>
      </c>
      <c r="B94" s="7" t="s">
        <v>180</v>
      </c>
      <c r="C94" s="8" t="s">
        <v>56</v>
      </c>
      <c r="D94" s="28" t="s">
        <v>192</v>
      </c>
      <c r="E94" s="7"/>
      <c r="F94" s="58">
        <v>1850</v>
      </c>
      <c r="G94" s="7" t="s">
        <v>11</v>
      </c>
      <c r="H94" s="7"/>
      <c r="I94" s="10">
        <v>0.9</v>
      </c>
    </row>
    <row r="95" spans="1:9" x14ac:dyDescent="0.25">
      <c r="A95" s="76" t="s">
        <v>193</v>
      </c>
      <c r="B95" s="12" t="s">
        <v>180</v>
      </c>
      <c r="C95" s="13" t="s">
        <v>56</v>
      </c>
      <c r="D95" s="29" t="s">
        <v>194</v>
      </c>
      <c r="E95" s="12">
        <v>350</v>
      </c>
      <c r="F95" s="73">
        <f>E95+E96</f>
        <v>620</v>
      </c>
      <c r="G95" s="63" t="s">
        <v>10</v>
      </c>
      <c r="H95" s="12"/>
      <c r="I95" s="14">
        <v>0.9</v>
      </c>
    </row>
    <row r="96" spans="1:9" ht="15.75" thickBot="1" x14ac:dyDescent="0.3">
      <c r="A96" s="78"/>
      <c r="B96" s="15" t="s">
        <v>180</v>
      </c>
      <c r="C96" s="16" t="s">
        <v>39</v>
      </c>
      <c r="D96" s="30" t="s">
        <v>195</v>
      </c>
      <c r="E96" s="15">
        <v>270</v>
      </c>
      <c r="F96" s="75"/>
      <c r="G96" s="64"/>
      <c r="H96" s="15"/>
      <c r="I96" s="17">
        <v>0.9</v>
      </c>
    </row>
    <row r="97" spans="1:9" x14ac:dyDescent="0.25">
      <c r="A97" s="76" t="s">
        <v>196</v>
      </c>
      <c r="B97" s="12" t="s">
        <v>180</v>
      </c>
      <c r="C97" s="13" t="s">
        <v>187</v>
      </c>
      <c r="D97" s="29" t="s">
        <v>198</v>
      </c>
      <c r="E97" s="12">
        <v>210</v>
      </c>
      <c r="F97" s="73">
        <f>E97+E98+E99</f>
        <v>570</v>
      </c>
      <c r="G97" s="63" t="s">
        <v>9</v>
      </c>
      <c r="H97" s="12"/>
      <c r="I97" s="14">
        <v>0.9</v>
      </c>
    </row>
    <row r="98" spans="1:9" x14ac:dyDescent="0.25">
      <c r="A98" s="77"/>
      <c r="B98" s="2" t="s">
        <v>180</v>
      </c>
      <c r="C98" s="11" t="s">
        <v>197</v>
      </c>
      <c r="D98" s="31" t="s">
        <v>199</v>
      </c>
      <c r="E98" s="2">
        <v>210</v>
      </c>
      <c r="F98" s="74"/>
      <c r="G98" s="65"/>
      <c r="H98" s="2"/>
      <c r="I98" s="18">
        <v>0.9</v>
      </c>
    </row>
    <row r="99" spans="1:9" ht="15.75" thickBot="1" x14ac:dyDescent="0.3">
      <c r="A99" s="78"/>
      <c r="B99" s="15" t="s">
        <v>180</v>
      </c>
      <c r="C99" s="16" t="s">
        <v>130</v>
      </c>
      <c r="D99" s="30" t="s">
        <v>200</v>
      </c>
      <c r="E99" s="15">
        <v>150</v>
      </c>
      <c r="F99" s="75"/>
      <c r="G99" s="64"/>
      <c r="H99" s="15"/>
      <c r="I99" s="17">
        <v>0.9</v>
      </c>
    </row>
    <row r="100" spans="1:9" ht="15.75" thickBot="1" x14ac:dyDescent="0.3">
      <c r="A100" s="40" t="s">
        <v>212</v>
      </c>
      <c r="B100" s="3" t="s">
        <v>137</v>
      </c>
      <c r="C100" s="5" t="s">
        <v>207</v>
      </c>
      <c r="D100" s="34" t="s">
        <v>201</v>
      </c>
      <c r="E100" s="3"/>
      <c r="F100" s="59">
        <v>300</v>
      </c>
      <c r="G100" s="3" t="s">
        <v>9</v>
      </c>
      <c r="H100" s="3"/>
      <c r="I100" s="4">
        <v>0.45</v>
      </c>
    </row>
    <row r="101" spans="1:9" ht="15.75" thickBot="1" x14ac:dyDescent="0.3">
      <c r="A101" s="40" t="s">
        <v>213</v>
      </c>
      <c r="B101" s="3" t="s">
        <v>209</v>
      </c>
      <c r="C101" s="5" t="s">
        <v>46</v>
      </c>
      <c r="D101" s="34" t="s">
        <v>202</v>
      </c>
      <c r="E101" s="3"/>
      <c r="F101" s="59">
        <v>10</v>
      </c>
      <c r="G101" s="3" t="s">
        <v>10</v>
      </c>
      <c r="H101" s="3"/>
      <c r="I101" s="4">
        <v>0.45</v>
      </c>
    </row>
    <row r="102" spans="1:9" ht="15.75" thickBot="1" x14ac:dyDescent="0.3">
      <c r="A102" s="40" t="s">
        <v>214</v>
      </c>
      <c r="B102" s="3" t="s">
        <v>210</v>
      </c>
      <c r="C102" s="5" t="s">
        <v>18</v>
      </c>
      <c r="D102" s="34" t="s">
        <v>203</v>
      </c>
      <c r="E102" s="3"/>
      <c r="F102" s="59">
        <v>4000</v>
      </c>
      <c r="G102" s="3" t="s">
        <v>10</v>
      </c>
      <c r="H102" s="3"/>
      <c r="I102" s="4">
        <v>0.45</v>
      </c>
    </row>
    <row r="103" spans="1:9" ht="15.75" thickBot="1" x14ac:dyDescent="0.3">
      <c r="A103" s="40" t="s">
        <v>215</v>
      </c>
      <c r="B103" s="3" t="s">
        <v>211</v>
      </c>
      <c r="C103" s="5" t="s">
        <v>208</v>
      </c>
      <c r="D103" s="34" t="s">
        <v>204</v>
      </c>
      <c r="E103" s="3"/>
      <c r="F103" s="59">
        <v>230</v>
      </c>
      <c r="G103" s="3" t="s">
        <v>9</v>
      </c>
      <c r="H103" s="3"/>
      <c r="I103" s="4">
        <v>0.45</v>
      </c>
    </row>
    <row r="104" spans="1:9" ht="15.75" thickBot="1" x14ac:dyDescent="0.3">
      <c r="A104" s="40" t="s">
        <v>216</v>
      </c>
      <c r="B104" s="3" t="s">
        <v>178</v>
      </c>
      <c r="C104" s="5" t="s">
        <v>197</v>
      </c>
      <c r="D104" s="34" t="s">
        <v>205</v>
      </c>
      <c r="E104" s="3"/>
      <c r="F104" s="59">
        <v>1000</v>
      </c>
      <c r="G104" s="3" t="s">
        <v>9</v>
      </c>
      <c r="H104" s="3"/>
      <c r="I104" s="4">
        <v>0.45</v>
      </c>
    </row>
    <row r="105" spans="1:9" ht="15.75" thickBot="1" x14ac:dyDescent="0.3">
      <c r="A105" s="39" t="s">
        <v>217</v>
      </c>
      <c r="B105" s="7" t="s">
        <v>178</v>
      </c>
      <c r="C105" s="8" t="s">
        <v>130</v>
      </c>
      <c r="D105" s="28" t="s">
        <v>206</v>
      </c>
      <c r="E105" s="7"/>
      <c r="F105" s="58">
        <v>1000</v>
      </c>
      <c r="G105" s="7" t="s">
        <v>9</v>
      </c>
      <c r="H105" s="7"/>
      <c r="I105" s="10">
        <v>0.45</v>
      </c>
    </row>
    <row r="106" spans="1:9" ht="15.75" thickBot="1" x14ac:dyDescent="0.3">
      <c r="A106" s="40" t="s">
        <v>221</v>
      </c>
      <c r="B106" s="3" t="s">
        <v>220</v>
      </c>
      <c r="C106" s="5" t="s">
        <v>219</v>
      </c>
      <c r="D106" s="34" t="s">
        <v>218</v>
      </c>
      <c r="E106" s="3"/>
      <c r="F106" s="59">
        <v>150</v>
      </c>
      <c r="G106" s="3" t="s">
        <v>11</v>
      </c>
      <c r="H106" s="3"/>
      <c r="I106" s="4">
        <v>0.45</v>
      </c>
    </row>
    <row r="107" spans="1:9" ht="15.75" thickBot="1" x14ac:dyDescent="0.3">
      <c r="A107" s="40" t="s">
        <v>225</v>
      </c>
      <c r="B107" s="3" t="s">
        <v>222</v>
      </c>
      <c r="C107" s="5" t="s">
        <v>223</v>
      </c>
      <c r="D107" s="34" t="s">
        <v>224</v>
      </c>
      <c r="E107" s="3"/>
      <c r="F107" s="59">
        <v>300</v>
      </c>
      <c r="G107" s="3" t="s">
        <v>9</v>
      </c>
      <c r="H107" s="3"/>
      <c r="I107" s="4">
        <v>0.45</v>
      </c>
    </row>
    <row r="108" spans="1:9" ht="15.75" thickBot="1" x14ac:dyDescent="0.3">
      <c r="A108" s="39" t="s">
        <v>226</v>
      </c>
      <c r="B108" s="7" t="s">
        <v>137</v>
      </c>
      <c r="C108" s="8" t="s">
        <v>39</v>
      </c>
      <c r="D108" s="28" t="s">
        <v>227</v>
      </c>
      <c r="E108" s="7"/>
      <c r="F108" s="58">
        <v>180</v>
      </c>
      <c r="G108" s="7" t="s">
        <v>11</v>
      </c>
      <c r="H108" s="7"/>
      <c r="I108" s="10">
        <v>0.45</v>
      </c>
    </row>
    <row r="109" spans="1:9" x14ac:dyDescent="0.25">
      <c r="A109" s="76" t="s">
        <v>228</v>
      </c>
      <c r="B109" s="12" t="s">
        <v>229</v>
      </c>
      <c r="C109" s="13" t="s">
        <v>30</v>
      </c>
      <c r="D109" s="29" t="s">
        <v>230</v>
      </c>
      <c r="E109" s="12">
        <v>200</v>
      </c>
      <c r="F109" s="73">
        <f>E109+E110</f>
        <v>500</v>
      </c>
      <c r="G109" s="63" t="s">
        <v>9</v>
      </c>
      <c r="H109" s="12"/>
      <c r="I109" s="14">
        <v>0.45</v>
      </c>
    </row>
    <row r="110" spans="1:9" ht="15.75" thickBot="1" x14ac:dyDescent="0.3">
      <c r="A110" s="78"/>
      <c r="B110" s="15" t="s">
        <v>229</v>
      </c>
      <c r="C110" s="16" t="s">
        <v>45</v>
      </c>
      <c r="D110" s="30" t="s">
        <v>231</v>
      </c>
      <c r="E110" s="15">
        <v>300</v>
      </c>
      <c r="F110" s="75"/>
      <c r="G110" s="64"/>
      <c r="H110" s="15"/>
      <c r="I110" s="17">
        <v>0.45</v>
      </c>
    </row>
    <row r="111" spans="1:9" x14ac:dyDescent="0.25">
      <c r="A111" s="76" t="s">
        <v>235</v>
      </c>
      <c r="B111" s="12" t="s">
        <v>229</v>
      </c>
      <c r="C111" s="13" t="s">
        <v>30</v>
      </c>
      <c r="D111" s="29" t="s">
        <v>232</v>
      </c>
      <c r="E111" s="12">
        <v>200</v>
      </c>
      <c r="F111" s="73">
        <f>E111+E112+E113</f>
        <v>700</v>
      </c>
      <c r="G111" s="63" t="s">
        <v>10</v>
      </c>
      <c r="H111" s="12"/>
      <c r="I111" s="14">
        <v>0.45</v>
      </c>
    </row>
    <row r="112" spans="1:9" x14ac:dyDescent="0.25">
      <c r="A112" s="77"/>
      <c r="B112" s="2" t="s">
        <v>229</v>
      </c>
      <c r="C112" s="11" t="s">
        <v>45</v>
      </c>
      <c r="D112" s="31" t="s">
        <v>233</v>
      </c>
      <c r="E112" s="2">
        <v>200</v>
      </c>
      <c r="F112" s="74"/>
      <c r="G112" s="65"/>
      <c r="H112" s="2"/>
      <c r="I112" s="18">
        <v>0.45</v>
      </c>
    </row>
    <row r="113" spans="1:9" ht="15.75" thickBot="1" x14ac:dyDescent="0.3">
      <c r="A113" s="78"/>
      <c r="B113" s="15" t="s">
        <v>229</v>
      </c>
      <c r="C113" s="16" t="s">
        <v>52</v>
      </c>
      <c r="D113" s="30" t="s">
        <v>234</v>
      </c>
      <c r="E113" s="15">
        <v>300</v>
      </c>
      <c r="F113" s="75"/>
      <c r="G113" s="64"/>
      <c r="H113" s="15"/>
      <c r="I113" s="17">
        <v>0.45</v>
      </c>
    </row>
    <row r="114" spans="1:9" ht="15.75" thickBot="1" x14ac:dyDescent="0.3">
      <c r="A114" s="39" t="s">
        <v>236</v>
      </c>
      <c r="B114" s="7" t="s">
        <v>237</v>
      </c>
      <c r="C114" s="8" t="s">
        <v>207</v>
      </c>
      <c r="D114" s="28" t="s">
        <v>238</v>
      </c>
      <c r="E114" s="7"/>
      <c r="F114" s="58">
        <v>100</v>
      </c>
      <c r="G114" s="7" t="s">
        <v>9</v>
      </c>
      <c r="H114" s="7"/>
      <c r="I114" s="10">
        <v>0.45</v>
      </c>
    </row>
    <row r="115" spans="1:9" ht="15.75" thickBot="1" x14ac:dyDescent="0.3">
      <c r="A115" s="39" t="s">
        <v>241</v>
      </c>
      <c r="B115" s="7" t="s">
        <v>239</v>
      </c>
      <c r="C115" s="8"/>
      <c r="D115" s="28" t="s">
        <v>240</v>
      </c>
      <c r="E115" s="7"/>
      <c r="F115" s="58">
        <v>200</v>
      </c>
      <c r="G115" s="7" t="s">
        <v>9</v>
      </c>
      <c r="H115" s="7"/>
      <c r="I115" s="10">
        <v>0.45</v>
      </c>
    </row>
    <row r="116" spans="1:9" ht="15.75" thickBot="1" x14ac:dyDescent="0.3">
      <c r="A116" s="41" t="s">
        <v>242</v>
      </c>
      <c r="B116" s="7" t="s">
        <v>137</v>
      </c>
      <c r="C116" s="8" t="s">
        <v>45</v>
      </c>
      <c r="D116" s="28" t="s">
        <v>243</v>
      </c>
      <c r="E116" s="7"/>
      <c r="F116" s="58">
        <v>1000</v>
      </c>
      <c r="G116" s="7" t="s">
        <v>11</v>
      </c>
      <c r="H116" s="7"/>
      <c r="I116" s="10">
        <v>0.45</v>
      </c>
    </row>
    <row r="117" spans="1:9" ht="15.75" thickBot="1" x14ac:dyDescent="0.3">
      <c r="A117" s="41" t="s">
        <v>246</v>
      </c>
      <c r="B117" s="7" t="s">
        <v>245</v>
      </c>
      <c r="C117" s="8" t="s">
        <v>46</v>
      </c>
      <c r="D117" s="28" t="s">
        <v>244</v>
      </c>
      <c r="E117" s="7"/>
      <c r="F117" s="58">
        <v>50</v>
      </c>
      <c r="G117" s="7" t="s">
        <v>11</v>
      </c>
      <c r="H117" s="7"/>
      <c r="I117" s="10">
        <v>0.9</v>
      </c>
    </row>
    <row r="118" spans="1:9" ht="15.75" thickBot="1" x14ac:dyDescent="0.3">
      <c r="A118" s="41" t="s">
        <v>249</v>
      </c>
      <c r="B118" s="7" t="s">
        <v>247</v>
      </c>
      <c r="C118" s="8" t="s">
        <v>30</v>
      </c>
      <c r="D118" s="28" t="s">
        <v>248</v>
      </c>
      <c r="E118" s="7"/>
      <c r="F118" s="58">
        <v>50</v>
      </c>
      <c r="G118" s="7" t="s">
        <v>9</v>
      </c>
      <c r="H118" s="7"/>
      <c r="I118" s="10">
        <v>0.9</v>
      </c>
    </row>
    <row r="119" spans="1:9" ht="15.75" thickBot="1" x14ac:dyDescent="0.3">
      <c r="A119" s="41" t="s">
        <v>250</v>
      </c>
      <c r="B119" s="7" t="s">
        <v>251</v>
      </c>
      <c r="C119" s="8" t="s">
        <v>56</v>
      </c>
      <c r="D119" s="28" t="s">
        <v>55</v>
      </c>
      <c r="E119" s="7"/>
      <c r="F119" s="58">
        <v>60</v>
      </c>
      <c r="G119" s="7" t="s">
        <v>9</v>
      </c>
      <c r="H119" s="7"/>
      <c r="I119" s="10">
        <v>0.9</v>
      </c>
    </row>
    <row r="120" spans="1:9" ht="15.75" thickBot="1" x14ac:dyDescent="0.3">
      <c r="A120" s="41" t="s">
        <v>252</v>
      </c>
      <c r="B120" s="7" t="s">
        <v>247</v>
      </c>
      <c r="C120" s="8" t="s">
        <v>52</v>
      </c>
      <c r="D120" s="28" t="s">
        <v>253</v>
      </c>
      <c r="E120" s="7"/>
      <c r="F120" s="58">
        <v>50</v>
      </c>
      <c r="G120" s="7" t="s">
        <v>10</v>
      </c>
      <c r="H120" s="7"/>
      <c r="I120" s="10">
        <v>0.9</v>
      </c>
    </row>
    <row r="121" spans="1:9" ht="15.75" thickBot="1" x14ac:dyDescent="0.3">
      <c r="A121" s="41" t="s">
        <v>254</v>
      </c>
      <c r="B121" s="7" t="s">
        <v>247</v>
      </c>
      <c r="C121" s="8" t="s">
        <v>72</v>
      </c>
      <c r="D121" s="28" t="s">
        <v>255</v>
      </c>
      <c r="E121" s="7"/>
      <c r="F121" s="58">
        <v>100</v>
      </c>
      <c r="G121" s="7" t="s">
        <v>10</v>
      </c>
      <c r="H121" s="7"/>
      <c r="I121" s="10">
        <v>0.9</v>
      </c>
    </row>
    <row r="122" spans="1:9" ht="15.75" thickBot="1" x14ac:dyDescent="0.3">
      <c r="A122" s="41" t="s">
        <v>256</v>
      </c>
      <c r="B122" s="7" t="s">
        <v>251</v>
      </c>
      <c r="C122" s="8" t="s">
        <v>71</v>
      </c>
      <c r="D122" s="28" t="s">
        <v>257</v>
      </c>
      <c r="E122" s="7"/>
      <c r="F122" s="58">
        <v>120</v>
      </c>
      <c r="G122" s="7" t="s">
        <v>11</v>
      </c>
      <c r="H122" s="7"/>
      <c r="I122" s="10">
        <v>0.9</v>
      </c>
    </row>
    <row r="123" spans="1:9" ht="15.75" thickBot="1" x14ac:dyDescent="0.3">
      <c r="A123" s="41" t="s">
        <v>258</v>
      </c>
      <c r="B123" s="7" t="s">
        <v>247</v>
      </c>
      <c r="C123" s="8" t="s">
        <v>78</v>
      </c>
      <c r="D123" s="28" t="s">
        <v>259</v>
      </c>
      <c r="E123" s="7"/>
      <c r="F123" s="58">
        <v>100</v>
      </c>
      <c r="G123" s="7" t="s">
        <v>9</v>
      </c>
      <c r="H123" s="7"/>
      <c r="I123" s="10">
        <v>0.9</v>
      </c>
    </row>
    <row r="124" spans="1:9" ht="15.75" thickBot="1" x14ac:dyDescent="0.3">
      <c r="A124" s="41" t="s">
        <v>260</v>
      </c>
      <c r="B124" s="7" t="s">
        <v>261</v>
      </c>
      <c r="C124" s="8" t="s">
        <v>262</v>
      </c>
      <c r="D124" s="28" t="s">
        <v>263</v>
      </c>
      <c r="E124" s="7"/>
      <c r="F124" s="58">
        <v>300</v>
      </c>
      <c r="G124" s="7" t="s">
        <v>11</v>
      </c>
      <c r="H124" s="7"/>
      <c r="I124" s="10">
        <v>0.45</v>
      </c>
    </row>
    <row r="125" spans="1:9" ht="15.75" thickBot="1" x14ac:dyDescent="0.3">
      <c r="A125" s="41" t="s">
        <v>264</v>
      </c>
      <c r="B125" s="7" t="s">
        <v>261</v>
      </c>
      <c r="C125" s="8" t="s">
        <v>262</v>
      </c>
      <c r="D125" s="28" t="s">
        <v>265</v>
      </c>
      <c r="E125" s="7"/>
      <c r="F125" s="58">
        <v>300</v>
      </c>
      <c r="G125" s="7" t="s">
        <v>11</v>
      </c>
      <c r="H125" s="7"/>
      <c r="I125" s="10">
        <v>0.45</v>
      </c>
    </row>
    <row r="126" spans="1:9" ht="15.75" thickBot="1" x14ac:dyDescent="0.3">
      <c r="A126" s="41" t="s">
        <v>266</v>
      </c>
      <c r="B126" s="43" t="s">
        <v>137</v>
      </c>
      <c r="C126" s="44" t="s">
        <v>46</v>
      </c>
      <c r="D126" s="45" t="s">
        <v>267</v>
      </c>
      <c r="E126" s="43"/>
      <c r="F126" s="58">
        <v>100</v>
      </c>
      <c r="G126" s="43" t="s">
        <v>10</v>
      </c>
      <c r="H126" s="43"/>
      <c r="I126" s="46">
        <v>0.45</v>
      </c>
    </row>
    <row r="127" spans="1:9" ht="15.75" thickBot="1" x14ac:dyDescent="0.3">
      <c r="A127" s="41" t="s">
        <v>268</v>
      </c>
      <c r="B127" s="7" t="s">
        <v>247</v>
      </c>
      <c r="C127" s="8"/>
      <c r="D127" s="28" t="s">
        <v>23</v>
      </c>
      <c r="E127" s="7"/>
      <c r="F127" s="58">
        <v>500</v>
      </c>
      <c r="G127" s="7" t="s">
        <v>11</v>
      </c>
      <c r="H127" s="7"/>
      <c r="I127" s="10">
        <v>0.9</v>
      </c>
    </row>
    <row r="128" spans="1:9" x14ac:dyDescent="0.25">
      <c r="A128" s="70" t="s">
        <v>269</v>
      </c>
      <c r="B128" s="12" t="s">
        <v>229</v>
      </c>
      <c r="C128" s="13" t="s">
        <v>30</v>
      </c>
      <c r="D128" s="29" t="s">
        <v>270</v>
      </c>
      <c r="E128" s="12">
        <v>200</v>
      </c>
      <c r="F128" s="73">
        <f>E128+E129</f>
        <v>400</v>
      </c>
      <c r="G128" s="63" t="s">
        <v>9</v>
      </c>
      <c r="H128" s="12"/>
      <c r="I128" s="14">
        <v>0.45</v>
      </c>
    </row>
    <row r="129" spans="1:9" ht="15.75" thickBot="1" x14ac:dyDescent="0.3">
      <c r="A129" s="72"/>
      <c r="B129" s="15" t="s">
        <v>229</v>
      </c>
      <c r="C129" s="16" t="s">
        <v>45</v>
      </c>
      <c r="D129" s="30" t="s">
        <v>271</v>
      </c>
      <c r="E129" s="15">
        <v>200</v>
      </c>
      <c r="F129" s="75"/>
      <c r="G129" s="64"/>
      <c r="H129" s="15"/>
      <c r="I129" s="17">
        <v>0.45</v>
      </c>
    </row>
    <row r="130" spans="1:9" x14ac:dyDescent="0.25">
      <c r="A130" s="70" t="s">
        <v>276</v>
      </c>
      <c r="B130" s="12" t="s">
        <v>229</v>
      </c>
      <c r="C130" s="13" t="s">
        <v>45</v>
      </c>
      <c r="D130" s="29" t="s">
        <v>272</v>
      </c>
      <c r="E130" s="12">
        <v>200</v>
      </c>
      <c r="F130" s="73">
        <f>E130+E131+E132+E133</f>
        <v>800</v>
      </c>
      <c r="G130" s="63" t="s">
        <v>11</v>
      </c>
      <c r="H130" s="12"/>
      <c r="I130" s="14">
        <v>0.45</v>
      </c>
    </row>
    <row r="131" spans="1:9" x14ac:dyDescent="0.25">
      <c r="A131" s="71"/>
      <c r="B131" s="2" t="s">
        <v>229</v>
      </c>
      <c r="C131" s="11" t="s">
        <v>45</v>
      </c>
      <c r="D131" s="31" t="s">
        <v>273</v>
      </c>
      <c r="E131" s="2">
        <v>200</v>
      </c>
      <c r="F131" s="74"/>
      <c r="G131" s="65"/>
      <c r="H131" s="2"/>
      <c r="I131" s="18">
        <v>0.45</v>
      </c>
    </row>
    <row r="132" spans="1:9" x14ac:dyDescent="0.25">
      <c r="A132" s="71"/>
      <c r="B132" s="2" t="s">
        <v>229</v>
      </c>
      <c r="C132" s="11" t="s">
        <v>45</v>
      </c>
      <c r="D132" s="31" t="s">
        <v>274</v>
      </c>
      <c r="E132" s="2">
        <v>200</v>
      </c>
      <c r="F132" s="74"/>
      <c r="G132" s="65"/>
      <c r="H132" s="2"/>
      <c r="I132" s="18">
        <v>0.45</v>
      </c>
    </row>
    <row r="133" spans="1:9" ht="15.75" thickBot="1" x14ac:dyDescent="0.3">
      <c r="A133" s="72"/>
      <c r="B133" s="15" t="s">
        <v>229</v>
      </c>
      <c r="C133" s="16" t="s">
        <v>45</v>
      </c>
      <c r="D133" s="30" t="s">
        <v>275</v>
      </c>
      <c r="E133" s="15">
        <v>200</v>
      </c>
      <c r="F133" s="75"/>
      <c r="G133" s="64"/>
      <c r="H133" s="15"/>
      <c r="I133" s="17">
        <v>0.45</v>
      </c>
    </row>
    <row r="134" spans="1:9" x14ac:dyDescent="0.25">
      <c r="A134" s="70" t="s">
        <v>277</v>
      </c>
      <c r="B134" s="12" t="s">
        <v>229</v>
      </c>
      <c r="C134" s="13" t="s">
        <v>45</v>
      </c>
      <c r="D134" s="29" t="s">
        <v>278</v>
      </c>
      <c r="E134" s="12">
        <v>200</v>
      </c>
      <c r="F134" s="73">
        <f>E134+E135+E136</f>
        <v>600</v>
      </c>
      <c r="G134" s="63" t="s">
        <v>9</v>
      </c>
      <c r="H134" s="12"/>
      <c r="I134" s="14">
        <v>0.45</v>
      </c>
    </row>
    <row r="135" spans="1:9" x14ac:dyDescent="0.25">
      <c r="A135" s="71"/>
      <c r="B135" s="2" t="s">
        <v>229</v>
      </c>
      <c r="C135" s="11" t="s">
        <v>72</v>
      </c>
      <c r="D135" s="31" t="s">
        <v>279</v>
      </c>
      <c r="E135" s="2">
        <v>200</v>
      </c>
      <c r="F135" s="74"/>
      <c r="G135" s="65"/>
      <c r="H135" s="2"/>
      <c r="I135" s="18">
        <v>0.45</v>
      </c>
    </row>
    <row r="136" spans="1:9" ht="15.75" thickBot="1" x14ac:dyDescent="0.3">
      <c r="A136" s="72"/>
      <c r="B136" s="15" t="s">
        <v>229</v>
      </c>
      <c r="C136" s="16" t="s">
        <v>78</v>
      </c>
      <c r="D136" s="30" t="s">
        <v>280</v>
      </c>
      <c r="E136" s="15">
        <v>200</v>
      </c>
      <c r="F136" s="75"/>
      <c r="G136" s="64"/>
      <c r="H136" s="15"/>
      <c r="I136" s="17">
        <v>0.45</v>
      </c>
    </row>
    <row r="137" spans="1:9" ht="15.75" thickBot="1" x14ac:dyDescent="0.3">
      <c r="A137" s="41" t="s">
        <v>281</v>
      </c>
      <c r="B137" s="7" t="s">
        <v>282</v>
      </c>
      <c r="C137" s="8" t="s">
        <v>262</v>
      </c>
      <c r="D137" s="28" t="s">
        <v>283</v>
      </c>
      <c r="E137" s="7"/>
      <c r="F137" s="58">
        <v>540</v>
      </c>
      <c r="G137" s="7" t="s">
        <v>10</v>
      </c>
      <c r="H137" s="7"/>
      <c r="I137" s="10">
        <v>0.9</v>
      </c>
    </row>
    <row r="138" spans="1:9" ht="15.75" thickBot="1" x14ac:dyDescent="0.3">
      <c r="A138" s="41" t="s">
        <v>284</v>
      </c>
      <c r="B138" s="7" t="s">
        <v>285</v>
      </c>
      <c r="C138" s="8" t="s">
        <v>262</v>
      </c>
      <c r="D138" s="28" t="s">
        <v>286</v>
      </c>
      <c r="E138" s="7"/>
      <c r="F138" s="58">
        <v>50</v>
      </c>
      <c r="G138" s="7" t="s">
        <v>11</v>
      </c>
      <c r="H138" s="7"/>
      <c r="I138" s="10">
        <v>0.45</v>
      </c>
    </row>
    <row r="139" spans="1:9" ht="15.75" thickBot="1" x14ac:dyDescent="0.3">
      <c r="A139" s="41" t="s">
        <v>287</v>
      </c>
      <c r="B139" s="7" t="s">
        <v>290</v>
      </c>
      <c r="C139" s="8" t="s">
        <v>289</v>
      </c>
      <c r="D139" s="28" t="s">
        <v>288</v>
      </c>
      <c r="E139" s="7"/>
      <c r="F139" s="58">
        <v>100</v>
      </c>
      <c r="G139" s="7" t="s">
        <v>10</v>
      </c>
      <c r="H139" s="7"/>
      <c r="I139" s="10">
        <v>0.45</v>
      </c>
    </row>
    <row r="140" spans="1:9" x14ac:dyDescent="0.25">
      <c r="A140" s="70" t="s">
        <v>291</v>
      </c>
      <c r="B140" s="12" t="s">
        <v>292</v>
      </c>
      <c r="C140" s="13" t="s">
        <v>46</v>
      </c>
      <c r="D140" s="29" t="s">
        <v>293</v>
      </c>
      <c r="E140" s="12">
        <v>300</v>
      </c>
      <c r="F140" s="73">
        <f>E140+E141+E142</f>
        <v>950</v>
      </c>
      <c r="G140" s="63" t="s">
        <v>9</v>
      </c>
      <c r="H140" s="12"/>
      <c r="I140" s="14">
        <v>0.9</v>
      </c>
    </row>
    <row r="141" spans="1:9" x14ac:dyDescent="0.25">
      <c r="A141" s="71"/>
      <c r="B141" s="2" t="s">
        <v>292</v>
      </c>
      <c r="C141" s="11" t="s">
        <v>46</v>
      </c>
      <c r="D141" s="31" t="s">
        <v>294</v>
      </c>
      <c r="E141" s="2">
        <v>300</v>
      </c>
      <c r="F141" s="74"/>
      <c r="G141" s="65"/>
      <c r="H141" s="2"/>
      <c r="I141" s="18">
        <v>0.9</v>
      </c>
    </row>
    <row r="142" spans="1:9" ht="15.75" thickBot="1" x14ac:dyDescent="0.3">
      <c r="A142" s="72"/>
      <c r="B142" s="15" t="s">
        <v>292</v>
      </c>
      <c r="C142" s="16" t="s">
        <v>52</v>
      </c>
      <c r="D142" s="30" t="s">
        <v>295</v>
      </c>
      <c r="E142" s="15">
        <v>350</v>
      </c>
      <c r="F142" s="75"/>
      <c r="G142" s="64"/>
      <c r="H142" s="15"/>
      <c r="I142" s="17">
        <v>0.9</v>
      </c>
    </row>
    <row r="143" spans="1:9" x14ac:dyDescent="0.25">
      <c r="A143" s="70" t="s">
        <v>296</v>
      </c>
      <c r="B143" s="12" t="s">
        <v>292</v>
      </c>
      <c r="C143" s="13" t="s">
        <v>187</v>
      </c>
      <c r="D143" s="29" t="s">
        <v>297</v>
      </c>
      <c r="E143" s="12">
        <v>300</v>
      </c>
      <c r="F143" s="73">
        <f>E143+E144+E145+E146+E147</f>
        <v>740</v>
      </c>
      <c r="G143" s="63" t="s">
        <v>9</v>
      </c>
      <c r="H143" s="12"/>
      <c r="I143" s="14">
        <v>0.9</v>
      </c>
    </row>
    <row r="144" spans="1:9" x14ac:dyDescent="0.25">
      <c r="A144" s="71"/>
      <c r="B144" s="2" t="s">
        <v>292</v>
      </c>
      <c r="C144" s="11" t="s">
        <v>187</v>
      </c>
      <c r="D144" s="31" t="s">
        <v>298</v>
      </c>
      <c r="E144" s="2">
        <v>120</v>
      </c>
      <c r="F144" s="74"/>
      <c r="G144" s="65"/>
      <c r="H144" s="2"/>
      <c r="I144" s="18">
        <v>0.9</v>
      </c>
    </row>
    <row r="145" spans="1:9" x14ac:dyDescent="0.25">
      <c r="A145" s="71"/>
      <c r="B145" s="2" t="s">
        <v>292</v>
      </c>
      <c r="C145" s="11" t="s">
        <v>197</v>
      </c>
      <c r="D145" s="31" t="s">
        <v>299</v>
      </c>
      <c r="E145" s="2">
        <v>20</v>
      </c>
      <c r="F145" s="74"/>
      <c r="G145" s="65"/>
      <c r="H145" s="2"/>
      <c r="I145" s="18">
        <v>0.9</v>
      </c>
    </row>
    <row r="146" spans="1:9" x14ac:dyDescent="0.25">
      <c r="A146" s="71"/>
      <c r="B146" s="2" t="s">
        <v>292</v>
      </c>
      <c r="C146" s="11" t="s">
        <v>197</v>
      </c>
      <c r="D146" s="31" t="s">
        <v>300</v>
      </c>
      <c r="E146" s="2">
        <v>100</v>
      </c>
      <c r="F146" s="74"/>
      <c r="G146" s="65"/>
      <c r="H146" s="2"/>
      <c r="I146" s="18">
        <v>0.9</v>
      </c>
    </row>
    <row r="147" spans="1:9" ht="15.75" thickBot="1" x14ac:dyDescent="0.3">
      <c r="A147" s="72"/>
      <c r="B147" s="15" t="s">
        <v>292</v>
      </c>
      <c r="C147" s="16" t="s">
        <v>197</v>
      </c>
      <c r="D147" s="30" t="s">
        <v>301</v>
      </c>
      <c r="E147" s="15">
        <v>200</v>
      </c>
      <c r="F147" s="75"/>
      <c r="G147" s="64"/>
      <c r="H147" s="15"/>
      <c r="I147" s="17">
        <v>0.9</v>
      </c>
    </row>
    <row r="148" spans="1:9" ht="15.75" thickBot="1" x14ac:dyDescent="0.3">
      <c r="A148" s="41" t="s">
        <v>302</v>
      </c>
      <c r="B148" s="7" t="s">
        <v>292</v>
      </c>
      <c r="C148" s="8" t="s">
        <v>130</v>
      </c>
      <c r="D148" s="28" t="s">
        <v>303</v>
      </c>
      <c r="E148" s="7"/>
      <c r="F148" s="58">
        <v>120</v>
      </c>
      <c r="G148" s="7" t="s">
        <v>11</v>
      </c>
      <c r="H148" s="7"/>
      <c r="I148" s="10">
        <v>0.9</v>
      </c>
    </row>
    <row r="149" spans="1:9" ht="15.75" thickBot="1" x14ac:dyDescent="0.3">
      <c r="A149" s="41" t="s">
        <v>304</v>
      </c>
      <c r="B149" s="7" t="s">
        <v>292</v>
      </c>
      <c r="C149" s="8" t="s">
        <v>39</v>
      </c>
      <c r="D149" s="28" t="s">
        <v>305</v>
      </c>
      <c r="E149" s="7"/>
      <c r="F149" s="58">
        <v>120</v>
      </c>
      <c r="G149" s="7" t="s">
        <v>9</v>
      </c>
      <c r="H149" s="7"/>
      <c r="I149" s="10">
        <v>0.9</v>
      </c>
    </row>
    <row r="150" spans="1:9" x14ac:dyDescent="0.25">
      <c r="A150" s="70" t="s">
        <v>306</v>
      </c>
      <c r="B150" s="12" t="s">
        <v>292</v>
      </c>
      <c r="C150" s="13" t="s">
        <v>130</v>
      </c>
      <c r="D150" s="29" t="s">
        <v>307</v>
      </c>
      <c r="E150" s="12">
        <v>200</v>
      </c>
      <c r="F150" s="73">
        <f>E150+E151</f>
        <v>300</v>
      </c>
      <c r="G150" s="63" t="s">
        <v>10</v>
      </c>
      <c r="H150" s="12"/>
      <c r="I150" s="14">
        <v>0.9</v>
      </c>
    </row>
    <row r="151" spans="1:9" ht="15.75" thickBot="1" x14ac:dyDescent="0.3">
      <c r="A151" s="72"/>
      <c r="B151" s="15" t="s">
        <v>292</v>
      </c>
      <c r="C151" s="16" t="s">
        <v>130</v>
      </c>
      <c r="D151" s="30" t="s">
        <v>308</v>
      </c>
      <c r="E151" s="15">
        <v>100</v>
      </c>
      <c r="F151" s="75"/>
      <c r="G151" s="64"/>
      <c r="H151" s="15"/>
      <c r="I151" s="17">
        <v>0.9</v>
      </c>
    </row>
    <row r="152" spans="1:9" ht="15.75" thickBot="1" x14ac:dyDescent="0.3">
      <c r="A152" s="42" t="s">
        <v>309</v>
      </c>
      <c r="B152" s="3" t="s">
        <v>292</v>
      </c>
      <c r="C152" s="5" t="s">
        <v>45</v>
      </c>
      <c r="D152" s="34" t="s">
        <v>310</v>
      </c>
      <c r="E152" s="3"/>
      <c r="F152" s="59">
        <v>260</v>
      </c>
      <c r="G152" s="3" t="s">
        <v>9</v>
      </c>
      <c r="H152" s="3"/>
      <c r="I152" s="4">
        <v>0.9</v>
      </c>
    </row>
    <row r="153" spans="1:9" x14ac:dyDescent="0.25">
      <c r="F153" s="48">
        <f>SUM(F2:F152)</f>
        <v>74880</v>
      </c>
    </row>
    <row r="154" spans="1:9" x14ac:dyDescent="0.25">
      <c r="F154" s="48">
        <f>F153-F82-F83-F73</f>
        <v>54580</v>
      </c>
    </row>
    <row r="155" spans="1:9" x14ac:dyDescent="0.25">
      <c r="F155" s="48">
        <f>F154/3</f>
        <v>18193.333333333332</v>
      </c>
    </row>
  </sheetData>
  <mergeCells count="82">
    <mergeCell ref="A40:A43"/>
    <mergeCell ref="A34:A39"/>
    <mergeCell ref="A29:A32"/>
    <mergeCell ref="A27:A28"/>
    <mergeCell ref="A11:A14"/>
    <mergeCell ref="A9:A10"/>
    <mergeCell ref="A4:A8"/>
    <mergeCell ref="F2:F3"/>
    <mergeCell ref="A2:A3"/>
    <mergeCell ref="F4:F8"/>
    <mergeCell ref="F9:F10"/>
    <mergeCell ref="F11:F14"/>
    <mergeCell ref="F18:F22"/>
    <mergeCell ref="F15:F17"/>
    <mergeCell ref="A51:A53"/>
    <mergeCell ref="A48:A50"/>
    <mergeCell ref="F51:F53"/>
    <mergeCell ref="F48:F50"/>
    <mergeCell ref="F44:F46"/>
    <mergeCell ref="F40:F43"/>
    <mergeCell ref="F34:F39"/>
    <mergeCell ref="F29:F32"/>
    <mergeCell ref="F27:F28"/>
    <mergeCell ref="F23:F26"/>
    <mergeCell ref="A23:A26"/>
    <mergeCell ref="A18:A22"/>
    <mergeCell ref="A15:A17"/>
    <mergeCell ref="A44:A46"/>
    <mergeCell ref="F73:F74"/>
    <mergeCell ref="A90:A91"/>
    <mergeCell ref="F90:F91"/>
    <mergeCell ref="A97:A99"/>
    <mergeCell ref="A95:A96"/>
    <mergeCell ref="A92:A93"/>
    <mergeCell ref="F97:F99"/>
    <mergeCell ref="F95:F96"/>
    <mergeCell ref="F92:F93"/>
    <mergeCell ref="A111:A113"/>
    <mergeCell ref="A109:A110"/>
    <mergeCell ref="F111:F113"/>
    <mergeCell ref="F109:F110"/>
    <mergeCell ref="A150:A151"/>
    <mergeCell ref="F150:F151"/>
    <mergeCell ref="F143:F147"/>
    <mergeCell ref="A143:A147"/>
    <mergeCell ref="A140:A142"/>
    <mergeCell ref="F140:F142"/>
    <mergeCell ref="A134:A136"/>
    <mergeCell ref="F134:F136"/>
    <mergeCell ref="F130:F133"/>
    <mergeCell ref="A130:A133"/>
    <mergeCell ref="A128:A129"/>
    <mergeCell ref="F128:F129"/>
    <mergeCell ref="G9:G10"/>
    <mergeCell ref="G4:G8"/>
    <mergeCell ref="G2:G3"/>
    <mergeCell ref="G40:G43"/>
    <mergeCell ref="G34:G39"/>
    <mergeCell ref="G29:G32"/>
    <mergeCell ref="G27:G28"/>
    <mergeCell ref="G23:G26"/>
    <mergeCell ref="G128:G129"/>
    <mergeCell ref="G111:G113"/>
    <mergeCell ref="G18:G22"/>
    <mergeCell ref="G15:G17"/>
    <mergeCell ref="G11:G14"/>
    <mergeCell ref="G44:G46"/>
    <mergeCell ref="G130:G133"/>
    <mergeCell ref="G150:G151"/>
    <mergeCell ref="G143:G147"/>
    <mergeCell ref="G140:G142"/>
    <mergeCell ref="G134:G136"/>
    <mergeCell ref="I73:I74"/>
    <mergeCell ref="H73:H74"/>
    <mergeCell ref="G48:G50"/>
    <mergeCell ref="G51:G53"/>
    <mergeCell ref="G73:G74"/>
    <mergeCell ref="G109:G110"/>
    <mergeCell ref="G97:G99"/>
    <mergeCell ref="G95:G96"/>
    <mergeCell ref="G92:G93"/>
    <mergeCell ref="G90:G9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2015-03-26T17:42:18Z</dcterms:modified>
</cp:coreProperties>
</file>