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0" yWindow="0" windowWidth="28800" windowHeight="12435" tabRatio="662"/>
  </bookViews>
  <sheets>
    <sheet name="2014" sheetId="3" r:id="rId1"/>
  </sheets>
  <definedNames>
    <definedName name="_xlnm._FilterDatabase" localSheetId="0" hidden="1">'2014'!$A$2:$M$57</definedName>
    <definedName name="Z_E562A6C8_DE50_41C5_B249_79797B2F1156_.wvu.FilterData" localSheetId="0" hidden="1">'2014'!$A$2:$M$2</definedName>
  </definedNames>
  <calcPr calcId="145621"/>
  <customWorkbookViews>
    <customWorkbookView name="Россихин Никита - Личное представление" guid="{E562A6C8-DE50-41C5-B249-79797B2F1156}" mergeInterval="0" personalView="1" xWindow="178" yWindow="83" windowWidth="1598" windowHeight="768" tabRatio="728" activeSheetId="2"/>
    <customWorkbookView name="Смицкий Владислав Евгеньевич - Личное представление" guid="{7818387E-3AA3-4675-8226-1DA8E0072CFE}" mergeInterval="0" personalView="1" maximized="1" windowWidth="1916" windowHeight="855" tabRatio="728" activeSheetId="2"/>
    <customWorkbookView name="v.smitskiy - Личное представление" guid="{FC8F4816-9214-4A69-8F32-1BF868904AF3}" mergeInterval="0" personalView="1" maximized="1" xWindow="1" yWindow="1" windowWidth="1916" windowHeight="859" tabRatio="728" activeSheetId="1"/>
    <customWorkbookView name="  - Личное представление" guid="{D869EAFD-2940-45D0-95DE-C4FED85D93C8}" mergeInterval="0" personalView="1" maximized="1" xWindow="1" yWindow="1" windowWidth="1916" windowHeight="859" tabRatio="728" activeSheetId="1"/>
    <customWorkbookView name="Степанов Е.Н. - Личное представление" guid="{70017807-4FA2-432C-BF66-D870B44F13C8}" mergeInterval="0" personalView="1" maximized="1" windowWidth="1596" windowHeight="1084" tabRatio="728" activeSheetId="13"/>
    <customWorkbookView name="p.hmelev - Личное представление" guid="{6CD53023-4432-4B82-8E35-E173B6A52A96}" mergeInterval="0" personalView="1" maximized="1" windowWidth="1916" windowHeight="855" tabRatio="728" activeSheetId="1"/>
  </customWorkbookViews>
</workbook>
</file>

<file path=xl/calcChain.xml><?xml version="1.0" encoding="utf-8"?>
<calcChain xmlns="http://schemas.openxmlformats.org/spreadsheetml/2006/main">
  <c r="L52" i="3" l="1"/>
  <c r="J52" i="3"/>
  <c r="H52" i="3"/>
  <c r="G52" i="3"/>
  <c r="F52" i="3"/>
  <c r="E52" i="3"/>
  <c r="D52" i="3"/>
  <c r="C52" i="3"/>
  <c r="L50" i="3"/>
  <c r="J50" i="3"/>
  <c r="F50" i="3"/>
  <c r="E50" i="3"/>
  <c r="D50" i="3"/>
  <c r="C50" i="3"/>
  <c r="L40" i="3"/>
  <c r="J40" i="3"/>
  <c r="F40" i="3"/>
  <c r="E40" i="3"/>
  <c r="D40" i="3"/>
  <c r="C40" i="3"/>
  <c r="L38" i="3"/>
  <c r="J38" i="3"/>
  <c r="F38" i="3"/>
  <c r="E38" i="3"/>
  <c r="D38" i="3"/>
  <c r="C38" i="3"/>
  <c r="L26" i="3"/>
  <c r="J26" i="3"/>
  <c r="F26" i="3"/>
  <c r="E26" i="3"/>
  <c r="D26" i="3"/>
  <c r="C26" i="3"/>
  <c r="F15" i="3"/>
  <c r="D3" i="3"/>
  <c r="I1" i="3"/>
  <c r="N3" i="3" l="1"/>
  <c r="N8" i="3"/>
  <c r="N9" i="3"/>
  <c r="N10" i="3"/>
  <c r="N11" i="3"/>
  <c r="N4" i="3"/>
  <c r="N12" i="3"/>
  <c r="N5" i="3"/>
  <c r="N13" i="3"/>
  <c r="N6" i="3"/>
  <c r="N14" i="3"/>
  <c r="N7" i="3"/>
  <c r="N15" i="3"/>
  <c r="M3" i="3"/>
  <c r="M11" i="3"/>
  <c r="M12" i="3"/>
  <c r="M5" i="3"/>
  <c r="M13" i="3"/>
  <c r="M6" i="3"/>
  <c r="M14" i="3"/>
  <c r="M7" i="3"/>
  <c r="M15" i="3"/>
  <c r="M8" i="3"/>
  <c r="M9" i="3"/>
  <c r="M10" i="3"/>
  <c r="E10" i="3"/>
  <c r="L57" i="3" l="1"/>
  <c r="L56" i="3"/>
  <c r="L55" i="3"/>
  <c r="L54" i="3"/>
  <c r="L53" i="3"/>
  <c r="L51" i="3"/>
  <c r="L49" i="3"/>
  <c r="L48" i="3"/>
  <c r="L47" i="3"/>
  <c r="L46" i="3"/>
  <c r="L45" i="3"/>
  <c r="L44" i="3"/>
  <c r="L43" i="3"/>
  <c r="L42" i="3"/>
  <c r="L41" i="3"/>
  <c r="L39" i="3"/>
  <c r="L37" i="3"/>
  <c r="L36" i="3"/>
  <c r="L35" i="3"/>
  <c r="L34" i="3"/>
  <c r="L33" i="3"/>
  <c r="L32" i="3"/>
  <c r="L31" i="3"/>
  <c r="L30" i="3"/>
  <c r="L29" i="3"/>
  <c r="L28" i="3"/>
  <c r="L27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3" i="3"/>
  <c r="G4" i="3" l="1"/>
  <c r="J34" i="3" l="1"/>
  <c r="H34" i="3"/>
  <c r="G34" i="3"/>
  <c r="F34" i="3"/>
  <c r="E34" i="3"/>
  <c r="D34" i="3"/>
  <c r="C34" i="3"/>
  <c r="J25" i="3"/>
  <c r="F25" i="3"/>
  <c r="E25" i="3"/>
  <c r="D25" i="3"/>
  <c r="C25" i="3"/>
  <c r="J23" i="3"/>
  <c r="H23" i="3"/>
  <c r="G23" i="3"/>
  <c r="F23" i="3"/>
  <c r="E23" i="3"/>
  <c r="D23" i="3"/>
  <c r="C23" i="3"/>
  <c r="C22" i="3"/>
  <c r="D22" i="3"/>
  <c r="E22" i="3"/>
  <c r="F22" i="3"/>
  <c r="J22" i="3"/>
  <c r="J21" i="3"/>
  <c r="F21" i="3"/>
  <c r="E21" i="3"/>
  <c r="D21" i="3"/>
  <c r="C21" i="3"/>
  <c r="J57" i="3" l="1"/>
  <c r="F57" i="3"/>
  <c r="E57" i="3"/>
  <c r="D57" i="3"/>
  <c r="C57" i="3"/>
  <c r="C56" i="3"/>
  <c r="D56" i="3"/>
  <c r="E56" i="3"/>
  <c r="F56" i="3"/>
  <c r="J56" i="3"/>
  <c r="J55" i="3"/>
  <c r="F55" i="3"/>
  <c r="E55" i="3"/>
  <c r="D55" i="3"/>
  <c r="C55" i="3"/>
  <c r="J54" i="3"/>
  <c r="H54" i="3"/>
  <c r="G54" i="3"/>
  <c r="F54" i="3"/>
  <c r="E54" i="3"/>
  <c r="D54" i="3"/>
  <c r="C54" i="3"/>
  <c r="J53" i="3"/>
  <c r="F53" i="3"/>
  <c r="E53" i="3"/>
  <c r="D53" i="3"/>
  <c r="C53" i="3"/>
  <c r="J51" i="3"/>
  <c r="F51" i="3"/>
  <c r="E51" i="3"/>
  <c r="D51" i="3"/>
  <c r="C51" i="3"/>
  <c r="J49" i="3"/>
  <c r="F49" i="3"/>
  <c r="E49" i="3"/>
  <c r="D49" i="3"/>
  <c r="C49" i="3"/>
  <c r="J48" i="3"/>
  <c r="F48" i="3"/>
  <c r="E48" i="3"/>
  <c r="D48" i="3"/>
  <c r="C48" i="3"/>
  <c r="J47" i="3"/>
  <c r="F47" i="3"/>
  <c r="E47" i="3"/>
  <c r="D47" i="3"/>
  <c r="C47" i="3"/>
  <c r="C46" i="3"/>
  <c r="D46" i="3"/>
  <c r="E46" i="3"/>
  <c r="F46" i="3"/>
  <c r="J46" i="3"/>
  <c r="J45" i="3"/>
  <c r="F45" i="3"/>
  <c r="E45" i="3"/>
  <c r="D45" i="3"/>
  <c r="C45" i="3"/>
  <c r="J44" i="3"/>
  <c r="F44" i="3"/>
  <c r="E44" i="3"/>
  <c r="D44" i="3"/>
  <c r="C44" i="3"/>
  <c r="J43" i="3" l="1"/>
  <c r="F43" i="3"/>
  <c r="E43" i="3"/>
  <c r="D43" i="3"/>
  <c r="C43" i="3"/>
  <c r="J42" i="3"/>
  <c r="F42" i="3"/>
  <c r="E42" i="3"/>
  <c r="D42" i="3"/>
  <c r="C42" i="3"/>
  <c r="J41" i="3"/>
  <c r="F41" i="3"/>
  <c r="E41" i="3"/>
  <c r="D41" i="3"/>
  <c r="C41" i="3"/>
  <c r="J39" i="3"/>
  <c r="F39" i="3"/>
  <c r="E39" i="3"/>
  <c r="D39" i="3"/>
  <c r="C39" i="3"/>
  <c r="J37" i="3"/>
  <c r="F37" i="3"/>
  <c r="E37" i="3"/>
  <c r="D37" i="3"/>
  <c r="C37" i="3"/>
  <c r="J36" i="3"/>
  <c r="F36" i="3"/>
  <c r="E36" i="3"/>
  <c r="D36" i="3"/>
  <c r="C36" i="3"/>
  <c r="J35" i="3"/>
  <c r="H35" i="3"/>
  <c r="G35" i="3"/>
  <c r="F35" i="3"/>
  <c r="E35" i="3"/>
  <c r="D35" i="3"/>
  <c r="C35" i="3"/>
  <c r="J33" i="3"/>
  <c r="H33" i="3"/>
  <c r="G33" i="3"/>
  <c r="F33" i="3"/>
  <c r="E33" i="3"/>
  <c r="D33" i="3"/>
  <c r="C33" i="3"/>
  <c r="J32" i="3"/>
  <c r="F32" i="3"/>
  <c r="E32" i="3"/>
  <c r="D32" i="3"/>
  <c r="C32" i="3"/>
  <c r="J31" i="3"/>
  <c r="F31" i="3"/>
  <c r="E31" i="3"/>
  <c r="D31" i="3"/>
  <c r="C31" i="3"/>
  <c r="J30" i="3"/>
  <c r="F30" i="3"/>
  <c r="E30" i="3"/>
  <c r="D30" i="3"/>
  <c r="C30" i="3"/>
  <c r="J29" i="3"/>
  <c r="F29" i="3"/>
  <c r="E29" i="3"/>
  <c r="D29" i="3"/>
  <c r="C29" i="3"/>
  <c r="J28" i="3"/>
  <c r="F28" i="3"/>
  <c r="E28" i="3"/>
  <c r="D28" i="3"/>
  <c r="C28" i="3"/>
  <c r="J27" i="3"/>
  <c r="H27" i="3"/>
  <c r="G27" i="3"/>
  <c r="F27" i="3"/>
  <c r="E27" i="3"/>
  <c r="D27" i="3"/>
  <c r="C27" i="3"/>
  <c r="J24" i="3"/>
  <c r="H24" i="3"/>
  <c r="G24" i="3"/>
  <c r="F24" i="3"/>
  <c r="E24" i="3"/>
  <c r="D24" i="3"/>
  <c r="C24" i="3"/>
  <c r="J20" i="3" l="1"/>
  <c r="F20" i="3"/>
  <c r="E20" i="3"/>
  <c r="D20" i="3"/>
  <c r="C20" i="3"/>
  <c r="J19" i="3"/>
  <c r="F19" i="3"/>
  <c r="E19" i="3"/>
  <c r="D19" i="3"/>
  <c r="C19" i="3"/>
  <c r="J18" i="3"/>
  <c r="F18" i="3"/>
  <c r="E18" i="3"/>
  <c r="D18" i="3"/>
  <c r="C18" i="3"/>
  <c r="J17" i="3"/>
  <c r="H17" i="3"/>
  <c r="G17" i="3"/>
  <c r="F17" i="3"/>
  <c r="E17" i="3"/>
  <c r="D17" i="3"/>
  <c r="C17" i="3"/>
  <c r="J16" i="3"/>
  <c r="F16" i="3"/>
  <c r="E16" i="3"/>
  <c r="D16" i="3"/>
  <c r="C16" i="3"/>
  <c r="C15" i="3"/>
  <c r="D15" i="3"/>
  <c r="E15" i="3"/>
  <c r="J15" i="3"/>
  <c r="J14" i="3"/>
  <c r="F14" i="3"/>
  <c r="E14" i="3"/>
  <c r="D14" i="3"/>
  <c r="C14" i="3"/>
  <c r="J13" i="3"/>
  <c r="H13" i="3"/>
  <c r="G13" i="3"/>
  <c r="F13" i="3"/>
  <c r="E13" i="3"/>
  <c r="D13" i="3"/>
  <c r="C13" i="3"/>
  <c r="J12" i="3"/>
  <c r="F12" i="3"/>
  <c r="E12" i="3"/>
  <c r="D12" i="3"/>
  <c r="C12" i="3"/>
  <c r="J11" i="3"/>
  <c r="H11" i="3"/>
  <c r="G11" i="3"/>
  <c r="F11" i="3"/>
  <c r="E11" i="3"/>
  <c r="D11" i="3"/>
  <c r="C11" i="3"/>
  <c r="J10" i="3"/>
  <c r="F10" i="3"/>
  <c r="D10" i="3"/>
  <c r="C10" i="3"/>
  <c r="J9" i="3"/>
  <c r="F9" i="3"/>
  <c r="E9" i="3"/>
  <c r="D9" i="3"/>
  <c r="C9" i="3"/>
  <c r="G8" i="3"/>
  <c r="G7" i="3"/>
  <c r="G6" i="3"/>
  <c r="G5" i="3"/>
  <c r="J8" i="3"/>
  <c r="H8" i="3"/>
  <c r="F8" i="3"/>
  <c r="E8" i="3"/>
  <c r="D8" i="3"/>
  <c r="C8" i="3"/>
  <c r="C7" i="3"/>
  <c r="D7" i="3"/>
  <c r="E7" i="3"/>
  <c r="F7" i="3"/>
  <c r="H7" i="3"/>
  <c r="J7" i="3"/>
  <c r="J6" i="3"/>
  <c r="H6" i="3"/>
  <c r="F6" i="3"/>
  <c r="E6" i="3"/>
  <c r="D6" i="3"/>
  <c r="C6" i="3"/>
  <c r="J5" i="3"/>
  <c r="H5" i="3"/>
  <c r="F5" i="3"/>
  <c r="E5" i="3"/>
  <c r="D5" i="3"/>
  <c r="C5" i="3"/>
  <c r="J4" i="3"/>
  <c r="H4" i="3"/>
  <c r="F4" i="3"/>
  <c r="E4" i="3"/>
  <c r="D4" i="3"/>
  <c r="C4" i="3"/>
  <c r="M4" i="3" s="1"/>
  <c r="J3" i="3"/>
  <c r="F3" i="3"/>
  <c r="E3" i="3"/>
  <c r="C3" i="3"/>
</calcChain>
</file>

<file path=xl/sharedStrings.xml><?xml version="1.0" encoding="utf-8"?>
<sst xmlns="http://schemas.openxmlformats.org/spreadsheetml/2006/main" count="13" uniqueCount="9">
  <si>
    <t>Сумма Договора с Заявителем</t>
  </si>
  <si>
    <t xml:space="preserve">Дата Договора </t>
  </si>
  <si>
    <t>Не позднее 60 дней с даты подписания договора</t>
  </si>
  <si>
    <t>В теч. 15 дн. с даты подписания акта ТУ и акта о разгранич. балансовой принадлежности</t>
  </si>
  <si>
    <t>Сумма</t>
  </si>
  <si>
    <t>В теч. 15 дн. с даты подписания АТП и ФПУ-26</t>
  </si>
  <si>
    <t>В течение 180 дн. с даты подписания договора</t>
  </si>
  <si>
    <t>В течение 15 дней с даты подписания договора</t>
  </si>
  <si>
    <t>Итоговая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</si>
</sst>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0" fontId="5" fillId="0" borderId="0"/>
    <xf numFmtId="0" fontId="1" fillId="0" borderId="0"/>
  </cellStyleXfs>
  <cellXfs count="22">
    <xf numFmtId="0" fontId="0" fillId="0" borderId="0" xfId="0"/>
    <xf numFmtId="1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 applyProtection="1">
      <alignment horizontal="center" vertical="center"/>
    </xf>
    <xf numFmtId="4" fontId="0" fillId="0" borderId="1" xfId="0" applyNumberFormat="1" applyBorder="1" applyAlignment="1" applyProtection="1">
      <alignment horizontal="center" vertical="center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14" fontId="0" fillId="0" borderId="0" xfId="0" applyNumberFormat="1" applyFill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4" fontId="2" fillId="3" borderId="0" xfId="0" applyNumberFormat="1" applyFont="1" applyFill="1" applyAlignment="1">
      <alignment horizontal="center" vertical="center" wrapText="1"/>
    </xf>
    <xf numFmtId="4" fontId="0" fillId="3" borderId="1" xfId="0" applyNumberForma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 applyProtection="1">
      <alignment horizontal="center" vertical="center" wrapText="1"/>
    </xf>
    <xf numFmtId="4" fontId="0" fillId="5" borderId="1" xfId="0" applyNumberFormat="1" applyFill="1" applyBorder="1" applyAlignment="1">
      <alignment horizontal="center" vertical="center" wrapText="1"/>
    </xf>
    <xf numFmtId="4" fontId="0" fillId="5" borderId="1" xfId="0" applyNumberFormat="1" applyFill="1" applyBorder="1" applyAlignment="1" applyProtection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  <mruColors>
      <color rgb="FFFFFFCC"/>
      <color rgb="FFFF6699"/>
      <color rgb="FFFF33CC"/>
      <color rgb="FF00CC00"/>
      <color rgb="FF99CC00"/>
      <color rgb="FFFFFF00"/>
      <color rgb="FFCCECFF"/>
      <color rgb="FFFFCC99"/>
      <color rgb="FF66FF66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F00"/>
  </sheetPr>
  <dimension ref="A1:N57"/>
  <sheetViews>
    <sheetView tabSelected="1" zoomScale="90" zoomScaleNormal="90" workbookViewId="0">
      <pane ySplit="2" topLeftCell="A3" activePane="bottomLeft" state="frozen"/>
      <selection activeCell="F1" sqref="F1"/>
      <selection pane="bottomLeft" activeCell="N3" sqref="N3"/>
    </sheetView>
  </sheetViews>
  <sheetFormatPr defaultColWidth="9.140625" defaultRowHeight="12.75" x14ac:dyDescent="0.2"/>
  <cols>
    <col min="1" max="1" width="14.28515625" style="12" customWidth="1"/>
    <col min="2" max="2" width="14.140625" style="13" customWidth="1"/>
    <col min="3" max="3" width="15.5703125" style="14" customWidth="1"/>
    <col min="4" max="4" width="13.28515625" style="3" customWidth="1"/>
    <col min="5" max="5" width="16.42578125" style="14" customWidth="1"/>
    <col min="6" max="6" width="12" style="3" customWidth="1"/>
    <col min="7" max="7" width="15.7109375" style="14" customWidth="1"/>
    <col min="8" max="8" width="12" style="3" customWidth="1"/>
    <col min="9" max="9" width="17.28515625" style="14" customWidth="1"/>
    <col min="10" max="10" width="13.5703125" style="3" customWidth="1"/>
    <col min="11" max="11" width="16" style="14" customWidth="1"/>
    <col min="12" max="12" width="16" style="3" customWidth="1"/>
    <col min="13" max="13" width="17.42578125" style="3" customWidth="1"/>
    <col min="14" max="16384" width="9.140625" style="12"/>
  </cols>
  <sheetData>
    <row r="1" spans="1:14" x14ac:dyDescent="0.2">
      <c r="I1" s="16">
        <f ca="1">TODAY()</f>
        <v>42088</v>
      </c>
    </row>
    <row r="2" spans="1:14" s="8" customFormat="1" ht="99.75" customHeight="1" x14ac:dyDescent="0.2">
      <c r="A2" s="5" t="s">
        <v>1</v>
      </c>
      <c r="B2" s="4" t="s">
        <v>0</v>
      </c>
      <c r="C2" s="15" t="s">
        <v>7</v>
      </c>
      <c r="D2" s="5" t="s">
        <v>4</v>
      </c>
      <c r="E2" s="15" t="s">
        <v>2</v>
      </c>
      <c r="F2" s="5" t="s">
        <v>4</v>
      </c>
      <c r="G2" s="15" t="s">
        <v>6</v>
      </c>
      <c r="H2" s="5" t="s">
        <v>4</v>
      </c>
      <c r="I2" s="15" t="s">
        <v>3</v>
      </c>
      <c r="J2" s="5" t="s">
        <v>4</v>
      </c>
      <c r="K2" s="15" t="s">
        <v>5</v>
      </c>
      <c r="L2" s="5" t="s">
        <v>4</v>
      </c>
      <c r="M2" s="18" t="s">
        <v>8</v>
      </c>
    </row>
    <row r="3" spans="1:14" s="8" customFormat="1" ht="23.25" customHeight="1" x14ac:dyDescent="0.2">
      <c r="A3" s="1">
        <v>41652</v>
      </c>
      <c r="B3" s="2">
        <v>24892.57</v>
      </c>
      <c r="C3" s="11">
        <f t="shared" ref="C3:C34" si="0">A3+15</f>
        <v>41667</v>
      </c>
      <c r="D3" s="20">
        <f>B3*0.15</f>
        <v>3733.8854999999999</v>
      </c>
      <c r="E3" s="11">
        <f t="shared" ref="E3:E34" si="1">A3+60</f>
        <v>41712</v>
      </c>
      <c r="F3" s="20">
        <f t="shared" ref="F3:F34" si="2">B3*0.3</f>
        <v>7467.7709999999997</v>
      </c>
      <c r="G3" s="11"/>
      <c r="H3" s="20"/>
      <c r="I3" s="11"/>
      <c r="J3" s="20">
        <f>B3*0.45</f>
        <v>11201.656500000001</v>
      </c>
      <c r="K3" s="11"/>
      <c r="L3" s="20">
        <f t="shared" ref="L3:L34" si="3">B3*0.1</f>
        <v>2489.2570000000001</v>
      </c>
      <c r="M3" s="17">
        <f ca="1">SUMPRODUCT((--TEXT((C$2:K$2&lt;&gt;"Сумма")*C3:K3,"0;;"&amp;I$1)&lt;I$1)*(D$2:L$2="Сумма")*D3:L3)</f>
        <v>11201.656499999999</v>
      </c>
      <c r="N3" s="8">
        <f ca="1">SUMPRODUCT((--TEXT((C$2:K$2&lt;&gt;"Сумма")*C3:K3,"0;;"&amp;I$1)&lt;I$1)*D3:L3)</f>
        <v>11201.656499999999</v>
      </c>
    </row>
    <row r="4" spans="1:14" s="8" customFormat="1" ht="23.25" customHeight="1" x14ac:dyDescent="0.2">
      <c r="A4" s="6">
        <v>41957</v>
      </c>
      <c r="B4" s="7">
        <v>137559.04999999999</v>
      </c>
      <c r="C4" s="11">
        <f t="shared" si="0"/>
        <v>41972</v>
      </c>
      <c r="D4" s="20">
        <f>B4*0.1</f>
        <v>13755.904999999999</v>
      </c>
      <c r="E4" s="11">
        <f t="shared" si="1"/>
        <v>42017</v>
      </c>
      <c r="F4" s="20">
        <f t="shared" si="2"/>
        <v>41267.714999999997</v>
      </c>
      <c r="G4" s="11">
        <f>A4+180</f>
        <v>42137</v>
      </c>
      <c r="H4" s="20">
        <f>B4*0.2</f>
        <v>27511.809999999998</v>
      </c>
      <c r="I4" s="11"/>
      <c r="J4" s="20">
        <f>B4*0.3</f>
        <v>41267.714999999997</v>
      </c>
      <c r="K4" s="11"/>
      <c r="L4" s="20">
        <f t="shared" si="3"/>
        <v>13755.904999999999</v>
      </c>
      <c r="M4" s="17">
        <f t="shared" ref="M4:M15" ca="1" si="4">SUMPRODUCT((--TEXT((C$2:K$2&lt;&gt;"Сумма")*C4:K4,"0;;"&amp;I$1)&lt;I$1)*(D$2:L$2="Сумма")*D4:L4)</f>
        <v>55023.619999999995</v>
      </c>
      <c r="N4" s="8">
        <f t="shared" ref="N4:N15" ca="1" si="5">SUMPRODUCT((--TEXT((C$2:K$2&lt;&gt;"Сумма")*C4:K4,"0;;"&amp;I$1)&lt;I$1)*D4:L4)</f>
        <v>55023.619999999995</v>
      </c>
    </row>
    <row r="5" spans="1:14" s="8" customFormat="1" x14ac:dyDescent="0.2">
      <c r="A5" s="1">
        <v>41654</v>
      </c>
      <c r="B5" s="2">
        <v>24200</v>
      </c>
      <c r="C5" s="11">
        <f t="shared" si="0"/>
        <v>41669</v>
      </c>
      <c r="D5" s="20">
        <f>B5*0.1</f>
        <v>2420</v>
      </c>
      <c r="E5" s="11">
        <f t="shared" si="1"/>
        <v>41714</v>
      </c>
      <c r="F5" s="20">
        <f t="shared" si="2"/>
        <v>7260</v>
      </c>
      <c r="G5" s="11">
        <f>A5+180</f>
        <v>41834</v>
      </c>
      <c r="H5" s="20">
        <f>B5*0.2</f>
        <v>4840</v>
      </c>
      <c r="I5" s="11"/>
      <c r="J5" s="20">
        <f>B5*0.3</f>
        <v>7260</v>
      </c>
      <c r="K5" s="11"/>
      <c r="L5" s="20">
        <f t="shared" si="3"/>
        <v>2420</v>
      </c>
      <c r="M5" s="17">
        <f t="shared" ca="1" si="4"/>
        <v>14520</v>
      </c>
      <c r="N5" s="8">
        <f t="shared" ca="1" si="5"/>
        <v>14520</v>
      </c>
    </row>
    <row r="6" spans="1:14" s="8" customFormat="1" x14ac:dyDescent="0.2">
      <c r="A6" s="1">
        <v>41670</v>
      </c>
      <c r="B6" s="2">
        <v>223850</v>
      </c>
      <c r="C6" s="11">
        <f t="shared" si="0"/>
        <v>41685</v>
      </c>
      <c r="D6" s="20">
        <f>B6*0.1</f>
        <v>22385</v>
      </c>
      <c r="E6" s="11">
        <f t="shared" si="1"/>
        <v>41730</v>
      </c>
      <c r="F6" s="20">
        <f t="shared" si="2"/>
        <v>67155</v>
      </c>
      <c r="G6" s="11">
        <f>A6+180</f>
        <v>41850</v>
      </c>
      <c r="H6" s="20">
        <f>B6*0.2</f>
        <v>44770</v>
      </c>
      <c r="I6" s="11"/>
      <c r="J6" s="20">
        <f>B6*0.3</f>
        <v>67155</v>
      </c>
      <c r="K6" s="11"/>
      <c r="L6" s="20">
        <f t="shared" si="3"/>
        <v>22385</v>
      </c>
      <c r="M6" s="17">
        <f t="shared" ca="1" si="4"/>
        <v>134310</v>
      </c>
      <c r="N6" s="8">
        <f t="shared" ca="1" si="5"/>
        <v>134310</v>
      </c>
    </row>
    <row r="7" spans="1:14" s="8" customFormat="1" x14ac:dyDescent="0.2">
      <c r="A7" s="1">
        <v>41670</v>
      </c>
      <c r="B7" s="2">
        <v>50050</v>
      </c>
      <c r="C7" s="11">
        <f t="shared" si="0"/>
        <v>41685</v>
      </c>
      <c r="D7" s="20">
        <f>B7*0.1</f>
        <v>5005</v>
      </c>
      <c r="E7" s="11">
        <f t="shared" si="1"/>
        <v>41730</v>
      </c>
      <c r="F7" s="20">
        <f t="shared" si="2"/>
        <v>15015</v>
      </c>
      <c r="G7" s="11">
        <f>A7+180</f>
        <v>41850</v>
      </c>
      <c r="H7" s="20">
        <f>B7*0.2</f>
        <v>10010</v>
      </c>
      <c r="I7" s="11"/>
      <c r="J7" s="20">
        <f>B7*0.3</f>
        <v>15015</v>
      </c>
      <c r="K7" s="11"/>
      <c r="L7" s="20">
        <f t="shared" si="3"/>
        <v>5005</v>
      </c>
      <c r="M7" s="17">
        <f t="shared" ca="1" si="4"/>
        <v>30030</v>
      </c>
      <c r="N7" s="8">
        <f t="shared" ca="1" si="5"/>
        <v>30030</v>
      </c>
    </row>
    <row r="8" spans="1:14" s="8" customFormat="1" x14ac:dyDescent="0.2">
      <c r="A8" s="1">
        <v>41661</v>
      </c>
      <c r="B8" s="2">
        <v>226587</v>
      </c>
      <c r="C8" s="11">
        <f t="shared" si="0"/>
        <v>41676</v>
      </c>
      <c r="D8" s="20">
        <f>B8*0.1</f>
        <v>22658.7</v>
      </c>
      <c r="E8" s="11">
        <f t="shared" si="1"/>
        <v>41721</v>
      </c>
      <c r="F8" s="20">
        <f t="shared" si="2"/>
        <v>67976.099999999991</v>
      </c>
      <c r="G8" s="11">
        <f>A8+180</f>
        <v>41841</v>
      </c>
      <c r="H8" s="20">
        <f>B8*0.2</f>
        <v>45317.4</v>
      </c>
      <c r="I8" s="11"/>
      <c r="J8" s="20">
        <f>B8*0.3</f>
        <v>67976.099999999991</v>
      </c>
      <c r="K8" s="11"/>
      <c r="L8" s="20">
        <f t="shared" si="3"/>
        <v>22658.7</v>
      </c>
      <c r="M8" s="17">
        <f t="shared" ca="1" si="4"/>
        <v>135952.19999999998</v>
      </c>
      <c r="N8" s="8">
        <f t="shared" ca="1" si="5"/>
        <v>135952.19999999998</v>
      </c>
    </row>
    <row r="9" spans="1:14" s="8" customFormat="1" x14ac:dyDescent="0.2">
      <c r="A9" s="1">
        <v>41659</v>
      </c>
      <c r="B9" s="2">
        <v>67099.77</v>
      </c>
      <c r="C9" s="11">
        <f t="shared" si="0"/>
        <v>41674</v>
      </c>
      <c r="D9" s="20">
        <f>B9*0.15</f>
        <v>10064.9655</v>
      </c>
      <c r="E9" s="11">
        <f t="shared" si="1"/>
        <v>41719</v>
      </c>
      <c r="F9" s="20">
        <f t="shared" si="2"/>
        <v>20129.931</v>
      </c>
      <c r="G9" s="11"/>
      <c r="H9" s="20"/>
      <c r="I9" s="11"/>
      <c r="J9" s="20">
        <f>B9*0.45</f>
        <v>30194.896500000003</v>
      </c>
      <c r="K9" s="11"/>
      <c r="L9" s="20">
        <f t="shared" si="3"/>
        <v>6709.9770000000008</v>
      </c>
      <c r="M9" s="17">
        <f t="shared" ca="1" si="4"/>
        <v>30194.896500000003</v>
      </c>
      <c r="N9" s="8">
        <f t="shared" ca="1" si="5"/>
        <v>30194.896500000003</v>
      </c>
    </row>
    <row r="10" spans="1:14" s="8" customFormat="1" x14ac:dyDescent="0.2">
      <c r="A10" s="1">
        <v>41674</v>
      </c>
      <c r="B10" s="2">
        <v>1258423.98</v>
      </c>
      <c r="C10" s="11">
        <f t="shared" si="0"/>
        <v>41689</v>
      </c>
      <c r="D10" s="20">
        <f>B10*0.15</f>
        <v>188763.59699999998</v>
      </c>
      <c r="E10" s="11">
        <f t="shared" si="1"/>
        <v>41734</v>
      </c>
      <c r="F10" s="20">
        <f t="shared" si="2"/>
        <v>377527.19399999996</v>
      </c>
      <c r="G10" s="11"/>
      <c r="H10" s="20"/>
      <c r="I10" s="11"/>
      <c r="J10" s="20">
        <f>B10*0.45</f>
        <v>566290.79099999997</v>
      </c>
      <c r="K10" s="11"/>
      <c r="L10" s="20">
        <f t="shared" si="3"/>
        <v>125842.398</v>
      </c>
      <c r="M10" s="17">
        <f t="shared" ca="1" si="4"/>
        <v>566290.79099999997</v>
      </c>
      <c r="N10" s="8">
        <f t="shared" ca="1" si="5"/>
        <v>566290.79099999997</v>
      </c>
    </row>
    <row r="11" spans="1:14" s="8" customFormat="1" x14ac:dyDescent="0.2">
      <c r="A11" s="1">
        <v>41662</v>
      </c>
      <c r="B11" s="2">
        <v>36804.199999999997</v>
      </c>
      <c r="C11" s="19">
        <f t="shared" si="0"/>
        <v>41677</v>
      </c>
      <c r="D11" s="21">
        <f>B11*0.1</f>
        <v>3680.42</v>
      </c>
      <c r="E11" s="19">
        <f t="shared" si="1"/>
        <v>41722</v>
      </c>
      <c r="F11" s="21">
        <f t="shared" si="2"/>
        <v>11041.259999999998</v>
      </c>
      <c r="G11" s="19">
        <f>A11+180</f>
        <v>41842</v>
      </c>
      <c r="H11" s="21">
        <f>B11*0.2</f>
        <v>7360.84</v>
      </c>
      <c r="I11" s="19"/>
      <c r="J11" s="21">
        <f>B11*0.3</f>
        <v>11041.259999999998</v>
      </c>
      <c r="K11" s="19"/>
      <c r="L11" s="21">
        <f t="shared" si="3"/>
        <v>3680.42</v>
      </c>
      <c r="M11" s="17">
        <f t="shared" ca="1" si="4"/>
        <v>22082.519999999997</v>
      </c>
      <c r="N11" s="8">
        <f t="shared" ca="1" si="5"/>
        <v>22082.519999999997</v>
      </c>
    </row>
    <row r="12" spans="1:14" s="8" customFormat="1" x14ac:dyDescent="0.2">
      <c r="A12" s="1">
        <v>41675</v>
      </c>
      <c r="B12" s="2">
        <v>241022.41</v>
      </c>
      <c r="C12" s="19">
        <f t="shared" si="0"/>
        <v>41690</v>
      </c>
      <c r="D12" s="21">
        <f>B12*0.15</f>
        <v>36153.361499999999</v>
      </c>
      <c r="E12" s="19">
        <f t="shared" si="1"/>
        <v>41735</v>
      </c>
      <c r="F12" s="21">
        <f t="shared" si="2"/>
        <v>72306.722999999998</v>
      </c>
      <c r="G12" s="19"/>
      <c r="H12" s="21"/>
      <c r="I12" s="19"/>
      <c r="J12" s="21">
        <f>B12*0.45</f>
        <v>108460.0845</v>
      </c>
      <c r="K12" s="19"/>
      <c r="L12" s="21">
        <f t="shared" si="3"/>
        <v>24102.241000000002</v>
      </c>
      <c r="M12" s="17">
        <f t="shared" ca="1" si="4"/>
        <v>108460.0845</v>
      </c>
      <c r="N12" s="8">
        <f t="shared" ca="1" si="5"/>
        <v>108460.0845</v>
      </c>
    </row>
    <row r="13" spans="1:14" s="8" customFormat="1" x14ac:dyDescent="0.2">
      <c r="A13" s="1">
        <v>41696</v>
      </c>
      <c r="B13" s="2">
        <v>5186.1000000000004</v>
      </c>
      <c r="C13" s="19">
        <f t="shared" si="0"/>
        <v>41711</v>
      </c>
      <c r="D13" s="21">
        <f>B13*0.1</f>
        <v>518.61</v>
      </c>
      <c r="E13" s="19">
        <f t="shared" si="1"/>
        <v>41756</v>
      </c>
      <c r="F13" s="21">
        <f t="shared" si="2"/>
        <v>1555.8300000000002</v>
      </c>
      <c r="G13" s="19">
        <f>A13+180</f>
        <v>41876</v>
      </c>
      <c r="H13" s="21">
        <f>B13*0.2</f>
        <v>1037.22</v>
      </c>
      <c r="I13" s="19"/>
      <c r="J13" s="21">
        <f>B13*0.3</f>
        <v>1555.8300000000002</v>
      </c>
      <c r="K13" s="19"/>
      <c r="L13" s="21">
        <f t="shared" si="3"/>
        <v>518.61</v>
      </c>
      <c r="M13" s="17">
        <f t="shared" ca="1" si="4"/>
        <v>3111.66</v>
      </c>
      <c r="N13" s="8">
        <f t="shared" ca="1" si="5"/>
        <v>3111.66</v>
      </c>
    </row>
    <row r="14" spans="1:14" s="8" customFormat="1" x14ac:dyDescent="0.2">
      <c r="A14" s="1">
        <v>41695</v>
      </c>
      <c r="B14" s="2">
        <v>13911.22</v>
      </c>
      <c r="C14" s="19">
        <f t="shared" si="0"/>
        <v>41710</v>
      </c>
      <c r="D14" s="21">
        <f>B14*0.15</f>
        <v>2086.683</v>
      </c>
      <c r="E14" s="19">
        <f t="shared" si="1"/>
        <v>41755</v>
      </c>
      <c r="F14" s="21">
        <f t="shared" si="2"/>
        <v>4173.366</v>
      </c>
      <c r="G14" s="19"/>
      <c r="H14" s="21"/>
      <c r="I14" s="19">
        <v>41989</v>
      </c>
      <c r="J14" s="21">
        <f>B14*0.45</f>
        <v>6260.049</v>
      </c>
      <c r="K14" s="19">
        <v>41989</v>
      </c>
      <c r="L14" s="21">
        <f t="shared" si="3"/>
        <v>1391.1220000000001</v>
      </c>
      <c r="M14" s="17">
        <f t="shared" ca="1" si="4"/>
        <v>13911.22</v>
      </c>
      <c r="N14" s="8">
        <f t="shared" ca="1" si="5"/>
        <v>13911.22</v>
      </c>
    </row>
    <row r="15" spans="1:14" s="8" customFormat="1" x14ac:dyDescent="0.2">
      <c r="A15" s="1">
        <v>41695</v>
      </c>
      <c r="B15" s="2">
        <v>18121.5</v>
      </c>
      <c r="C15" s="19">
        <f t="shared" si="0"/>
        <v>41710</v>
      </c>
      <c r="D15" s="21">
        <f>B15*0.15</f>
        <v>2718.2249999999999</v>
      </c>
      <c r="E15" s="19">
        <f t="shared" si="1"/>
        <v>41755</v>
      </c>
      <c r="F15" s="21">
        <f t="shared" si="2"/>
        <v>5436.45</v>
      </c>
      <c r="G15" s="19"/>
      <c r="H15" s="21"/>
      <c r="I15" s="19">
        <v>41989</v>
      </c>
      <c r="J15" s="21">
        <f>B15*0.45</f>
        <v>8154.6750000000002</v>
      </c>
      <c r="K15" s="19">
        <v>41989</v>
      </c>
      <c r="L15" s="21">
        <f t="shared" si="3"/>
        <v>1812.15</v>
      </c>
      <c r="M15" s="17">
        <f t="shared" ca="1" si="4"/>
        <v>18121.5</v>
      </c>
      <c r="N15" s="8">
        <f t="shared" ca="1" si="5"/>
        <v>18121.5</v>
      </c>
    </row>
    <row r="16" spans="1:14" s="8" customFormat="1" x14ac:dyDescent="0.2">
      <c r="A16" s="1">
        <v>41690</v>
      </c>
      <c r="B16" s="2">
        <v>12177.6</v>
      </c>
      <c r="C16" s="19">
        <f t="shared" si="0"/>
        <v>41705</v>
      </c>
      <c r="D16" s="21">
        <f>B16*0.15</f>
        <v>1826.64</v>
      </c>
      <c r="E16" s="19">
        <f t="shared" si="1"/>
        <v>41750</v>
      </c>
      <c r="F16" s="21">
        <f t="shared" si="2"/>
        <v>3653.28</v>
      </c>
      <c r="G16" s="19"/>
      <c r="H16" s="21"/>
      <c r="I16" s="19"/>
      <c r="J16" s="21">
        <f>B16*0.45</f>
        <v>5479.92</v>
      </c>
      <c r="K16" s="19"/>
      <c r="L16" s="21">
        <f t="shared" si="3"/>
        <v>1217.76</v>
      </c>
      <c r="M16" s="17"/>
    </row>
    <row r="17" spans="1:13" s="8" customFormat="1" x14ac:dyDescent="0.2">
      <c r="A17" s="1">
        <v>41687</v>
      </c>
      <c r="B17" s="2">
        <v>79296</v>
      </c>
      <c r="C17" s="19">
        <f t="shared" si="0"/>
        <v>41702</v>
      </c>
      <c r="D17" s="21">
        <f>B17*0.1</f>
        <v>7929.6</v>
      </c>
      <c r="E17" s="19">
        <f t="shared" si="1"/>
        <v>41747</v>
      </c>
      <c r="F17" s="21">
        <f t="shared" si="2"/>
        <v>23788.799999999999</v>
      </c>
      <c r="G17" s="19">
        <f>A17+180</f>
        <v>41867</v>
      </c>
      <c r="H17" s="21">
        <f>B17*0.2</f>
        <v>15859.2</v>
      </c>
      <c r="I17" s="19"/>
      <c r="J17" s="21">
        <f>B17*0.3</f>
        <v>23788.799999999999</v>
      </c>
      <c r="K17" s="19"/>
      <c r="L17" s="21">
        <f t="shared" si="3"/>
        <v>7929.6</v>
      </c>
      <c r="M17" s="17"/>
    </row>
    <row r="18" spans="1:13" s="8" customFormat="1" x14ac:dyDescent="0.2">
      <c r="A18" s="1">
        <v>41682</v>
      </c>
      <c r="B18" s="2">
        <v>52554.84</v>
      </c>
      <c r="C18" s="19">
        <f t="shared" si="0"/>
        <v>41697</v>
      </c>
      <c r="D18" s="21">
        <f>B18*0.15</f>
        <v>7883.2259999999987</v>
      </c>
      <c r="E18" s="19">
        <f t="shared" si="1"/>
        <v>41742</v>
      </c>
      <c r="F18" s="21">
        <f t="shared" si="2"/>
        <v>15766.451999999997</v>
      </c>
      <c r="G18" s="19"/>
      <c r="H18" s="21"/>
      <c r="I18" s="19"/>
      <c r="J18" s="21">
        <f>B18*0.45</f>
        <v>23649.678</v>
      </c>
      <c r="K18" s="19"/>
      <c r="L18" s="21">
        <f t="shared" si="3"/>
        <v>5255.4840000000004</v>
      </c>
      <c r="M18" s="17"/>
    </row>
    <row r="19" spans="1:13" s="8" customFormat="1" x14ac:dyDescent="0.2">
      <c r="A19" s="1">
        <v>41711</v>
      </c>
      <c r="B19" s="2">
        <v>89538.99</v>
      </c>
      <c r="C19" s="19">
        <f t="shared" si="0"/>
        <v>41726</v>
      </c>
      <c r="D19" s="21">
        <f>B19*0.15</f>
        <v>13430.8485</v>
      </c>
      <c r="E19" s="19">
        <f t="shared" si="1"/>
        <v>41771</v>
      </c>
      <c r="F19" s="21">
        <f t="shared" si="2"/>
        <v>26861.697</v>
      </c>
      <c r="G19" s="19"/>
      <c r="H19" s="21"/>
      <c r="I19" s="19"/>
      <c r="J19" s="21">
        <f>B19*0.45</f>
        <v>40292.5455</v>
      </c>
      <c r="K19" s="19"/>
      <c r="L19" s="21">
        <f t="shared" si="3"/>
        <v>8953.8990000000013</v>
      </c>
      <c r="M19" s="17"/>
    </row>
    <row r="20" spans="1:13" s="8" customFormat="1" x14ac:dyDescent="0.2">
      <c r="A20" s="1">
        <v>41729</v>
      </c>
      <c r="B20" s="2">
        <v>41353.1</v>
      </c>
      <c r="C20" s="19">
        <f t="shared" si="0"/>
        <v>41744</v>
      </c>
      <c r="D20" s="21">
        <f>B20*0.15</f>
        <v>6202.9649999999992</v>
      </c>
      <c r="E20" s="19">
        <f t="shared" si="1"/>
        <v>41789</v>
      </c>
      <c r="F20" s="21">
        <f t="shared" si="2"/>
        <v>12405.929999999998</v>
      </c>
      <c r="G20" s="19"/>
      <c r="H20" s="21"/>
      <c r="I20" s="19"/>
      <c r="J20" s="21">
        <f>B20*0.45</f>
        <v>18608.895</v>
      </c>
      <c r="K20" s="19"/>
      <c r="L20" s="21">
        <f t="shared" si="3"/>
        <v>4135.3100000000004</v>
      </c>
      <c r="M20" s="17"/>
    </row>
    <row r="21" spans="1:13" s="8" customFormat="1" x14ac:dyDescent="0.2">
      <c r="A21" s="1">
        <v>41709</v>
      </c>
      <c r="B21" s="2">
        <v>11162.8</v>
      </c>
      <c r="C21" s="19">
        <f t="shared" si="0"/>
        <v>41724</v>
      </c>
      <c r="D21" s="21">
        <f>B21*0.15</f>
        <v>1674.4199999999998</v>
      </c>
      <c r="E21" s="19">
        <f t="shared" si="1"/>
        <v>41769</v>
      </c>
      <c r="F21" s="21">
        <f t="shared" si="2"/>
        <v>3348.8399999999997</v>
      </c>
      <c r="G21" s="19"/>
      <c r="H21" s="21"/>
      <c r="I21" s="19"/>
      <c r="J21" s="21">
        <f>B21*0.45</f>
        <v>5023.26</v>
      </c>
      <c r="K21" s="19"/>
      <c r="L21" s="21">
        <f t="shared" si="3"/>
        <v>1116.28</v>
      </c>
      <c r="M21" s="17"/>
    </row>
    <row r="22" spans="1:13" s="8" customFormat="1" x14ac:dyDescent="0.2">
      <c r="A22" s="1">
        <v>41715</v>
      </c>
      <c r="B22" s="2">
        <v>5987.56</v>
      </c>
      <c r="C22" s="19">
        <f t="shared" si="0"/>
        <v>41730</v>
      </c>
      <c r="D22" s="21">
        <f>B22*0.15</f>
        <v>898.13400000000001</v>
      </c>
      <c r="E22" s="19">
        <f t="shared" si="1"/>
        <v>41775</v>
      </c>
      <c r="F22" s="21">
        <f t="shared" si="2"/>
        <v>1796.268</v>
      </c>
      <c r="G22" s="19"/>
      <c r="H22" s="21"/>
      <c r="I22" s="19"/>
      <c r="J22" s="21">
        <f>B22*0.45</f>
        <v>2694.402</v>
      </c>
      <c r="K22" s="19"/>
      <c r="L22" s="21">
        <f t="shared" si="3"/>
        <v>598.75600000000009</v>
      </c>
      <c r="M22" s="17"/>
    </row>
    <row r="23" spans="1:13" s="8" customFormat="1" x14ac:dyDescent="0.2">
      <c r="A23" s="9">
        <v>41715</v>
      </c>
      <c r="B23" s="2">
        <v>15301.53</v>
      </c>
      <c r="C23" s="19">
        <f t="shared" si="0"/>
        <v>41730</v>
      </c>
      <c r="D23" s="21">
        <f>B23*0.1</f>
        <v>1530.1530000000002</v>
      </c>
      <c r="E23" s="19">
        <f t="shared" si="1"/>
        <v>41775</v>
      </c>
      <c r="F23" s="21">
        <f t="shared" si="2"/>
        <v>4590.4589999999998</v>
      </c>
      <c r="G23" s="19">
        <f>A23+180</f>
        <v>41895</v>
      </c>
      <c r="H23" s="21">
        <f>B23*0.2</f>
        <v>3060.3060000000005</v>
      </c>
      <c r="I23" s="19"/>
      <c r="J23" s="21">
        <f>B23*0.3</f>
        <v>4590.4589999999998</v>
      </c>
      <c r="K23" s="19"/>
      <c r="L23" s="21">
        <f t="shared" si="3"/>
        <v>1530.1530000000002</v>
      </c>
      <c r="M23" s="17"/>
    </row>
    <row r="24" spans="1:13" s="8" customFormat="1" x14ac:dyDescent="0.2">
      <c r="A24" s="1">
        <v>41715</v>
      </c>
      <c r="B24" s="2">
        <v>9865.31</v>
      </c>
      <c r="C24" s="19">
        <f t="shared" si="0"/>
        <v>41730</v>
      </c>
      <c r="D24" s="21">
        <f>B24*0.1</f>
        <v>986.53099999999995</v>
      </c>
      <c r="E24" s="19">
        <f t="shared" si="1"/>
        <v>41775</v>
      </c>
      <c r="F24" s="21">
        <f t="shared" si="2"/>
        <v>2959.5929999999998</v>
      </c>
      <c r="G24" s="19">
        <f>A24+180</f>
        <v>41895</v>
      </c>
      <c r="H24" s="21">
        <f>B24*0.2</f>
        <v>1973.0619999999999</v>
      </c>
      <c r="I24" s="19"/>
      <c r="J24" s="21">
        <f>B24*0.3</f>
        <v>2959.5929999999998</v>
      </c>
      <c r="K24" s="19"/>
      <c r="L24" s="21">
        <f t="shared" si="3"/>
        <v>986.53099999999995</v>
      </c>
      <c r="M24" s="17"/>
    </row>
    <row r="25" spans="1:13" s="8" customFormat="1" x14ac:dyDescent="0.2">
      <c r="A25" s="1">
        <v>41719</v>
      </c>
      <c r="B25" s="2">
        <v>6120.66</v>
      </c>
      <c r="C25" s="19">
        <f t="shared" si="0"/>
        <v>41734</v>
      </c>
      <c r="D25" s="21">
        <f>B25*0.15</f>
        <v>918.09899999999993</v>
      </c>
      <c r="E25" s="19">
        <f t="shared" si="1"/>
        <v>41779</v>
      </c>
      <c r="F25" s="21">
        <f t="shared" si="2"/>
        <v>1836.1979999999999</v>
      </c>
      <c r="G25" s="19"/>
      <c r="H25" s="21"/>
      <c r="I25" s="19"/>
      <c r="J25" s="21">
        <f>B25*0.45</f>
        <v>2754.297</v>
      </c>
      <c r="K25" s="19"/>
      <c r="L25" s="21">
        <f t="shared" si="3"/>
        <v>612.06600000000003</v>
      </c>
      <c r="M25" s="17"/>
    </row>
    <row r="26" spans="1:13" s="8" customFormat="1" x14ac:dyDescent="0.2">
      <c r="A26" s="1">
        <v>41729</v>
      </c>
      <c r="B26" s="2">
        <v>18234.400000000001</v>
      </c>
      <c r="C26" s="11">
        <f t="shared" si="0"/>
        <v>41744</v>
      </c>
      <c r="D26" s="20">
        <f>B26*0.15</f>
        <v>2735.1600000000003</v>
      </c>
      <c r="E26" s="11">
        <f t="shared" si="1"/>
        <v>41789</v>
      </c>
      <c r="F26" s="20">
        <f t="shared" si="2"/>
        <v>5470.3200000000006</v>
      </c>
      <c r="G26" s="11"/>
      <c r="H26" s="20"/>
      <c r="I26" s="11">
        <v>41998</v>
      </c>
      <c r="J26" s="20">
        <f>B26*0.45</f>
        <v>8205.4800000000014</v>
      </c>
      <c r="K26" s="11">
        <v>41998</v>
      </c>
      <c r="L26" s="20">
        <f t="shared" si="3"/>
        <v>1823.4400000000003</v>
      </c>
      <c r="M26" s="17"/>
    </row>
    <row r="27" spans="1:13" s="8" customFormat="1" x14ac:dyDescent="0.2">
      <c r="A27" s="1">
        <v>41737</v>
      </c>
      <c r="B27" s="2">
        <v>156382.85999999999</v>
      </c>
      <c r="C27" s="19">
        <f t="shared" si="0"/>
        <v>41752</v>
      </c>
      <c r="D27" s="21">
        <f>B27*0.1</f>
        <v>15638.286</v>
      </c>
      <c r="E27" s="19">
        <f t="shared" si="1"/>
        <v>41797</v>
      </c>
      <c r="F27" s="21">
        <f t="shared" si="2"/>
        <v>46914.857999999993</v>
      </c>
      <c r="G27" s="19">
        <f>A27+180</f>
        <v>41917</v>
      </c>
      <c r="H27" s="21">
        <f>B27*0.2</f>
        <v>31276.572</v>
      </c>
      <c r="I27" s="19"/>
      <c r="J27" s="21">
        <f>B27*0.3</f>
        <v>46914.857999999993</v>
      </c>
      <c r="K27" s="19"/>
      <c r="L27" s="21">
        <f t="shared" si="3"/>
        <v>15638.286</v>
      </c>
      <c r="M27" s="17"/>
    </row>
    <row r="28" spans="1:13" s="8" customFormat="1" x14ac:dyDescent="0.2">
      <c r="A28" s="1">
        <v>41732</v>
      </c>
      <c r="B28" s="2">
        <v>52554.84</v>
      </c>
      <c r="C28" s="19">
        <f t="shared" si="0"/>
        <v>41747</v>
      </c>
      <c r="D28" s="21">
        <f>B28*0.15</f>
        <v>7883.2259999999987</v>
      </c>
      <c r="E28" s="19">
        <f t="shared" si="1"/>
        <v>41792</v>
      </c>
      <c r="F28" s="21">
        <f t="shared" si="2"/>
        <v>15766.451999999997</v>
      </c>
      <c r="G28" s="19"/>
      <c r="H28" s="21"/>
      <c r="I28" s="19"/>
      <c r="J28" s="21">
        <f>B28*0.45</f>
        <v>23649.678</v>
      </c>
      <c r="K28" s="19"/>
      <c r="L28" s="21">
        <f t="shared" si="3"/>
        <v>5255.4840000000004</v>
      </c>
      <c r="M28" s="17"/>
    </row>
    <row r="29" spans="1:13" s="8" customFormat="1" x14ac:dyDescent="0.2">
      <c r="A29" s="1">
        <v>41715</v>
      </c>
      <c r="B29" s="2">
        <v>10278.39</v>
      </c>
      <c r="C29" s="19">
        <f t="shared" si="0"/>
        <v>41730</v>
      </c>
      <c r="D29" s="21">
        <f>B29*0.15</f>
        <v>1541.7584999999999</v>
      </c>
      <c r="E29" s="19">
        <f t="shared" si="1"/>
        <v>41775</v>
      </c>
      <c r="F29" s="21">
        <f t="shared" si="2"/>
        <v>3083.5169999999998</v>
      </c>
      <c r="G29" s="19"/>
      <c r="H29" s="21"/>
      <c r="I29" s="19"/>
      <c r="J29" s="21">
        <f>B29*0.45</f>
        <v>4625.2754999999997</v>
      </c>
      <c r="K29" s="19"/>
      <c r="L29" s="21">
        <f t="shared" si="3"/>
        <v>1027.8389999999999</v>
      </c>
      <c r="M29" s="17"/>
    </row>
    <row r="30" spans="1:13" s="8" customFormat="1" x14ac:dyDescent="0.2">
      <c r="A30" s="1">
        <v>41744</v>
      </c>
      <c r="B30" s="2">
        <v>7477.19</v>
      </c>
      <c r="C30" s="19">
        <f t="shared" si="0"/>
        <v>41759</v>
      </c>
      <c r="D30" s="21">
        <f>B30*0.15</f>
        <v>1121.5784999999998</v>
      </c>
      <c r="E30" s="19">
        <f t="shared" si="1"/>
        <v>41804</v>
      </c>
      <c r="F30" s="21">
        <f t="shared" si="2"/>
        <v>2243.1569999999997</v>
      </c>
      <c r="G30" s="19"/>
      <c r="H30" s="21"/>
      <c r="I30" s="19"/>
      <c r="J30" s="21">
        <f>B30*0.45</f>
        <v>3364.7354999999998</v>
      </c>
      <c r="K30" s="19"/>
      <c r="L30" s="21">
        <f t="shared" si="3"/>
        <v>747.71900000000005</v>
      </c>
      <c r="M30" s="17"/>
    </row>
    <row r="31" spans="1:13" s="8" customFormat="1" ht="24.75" customHeight="1" x14ac:dyDescent="0.2">
      <c r="A31" s="1">
        <v>41773</v>
      </c>
      <c r="B31" s="2">
        <v>146402.14000000001</v>
      </c>
      <c r="C31" s="19">
        <f t="shared" si="0"/>
        <v>41788</v>
      </c>
      <c r="D31" s="21">
        <f>B31*0.15</f>
        <v>21960.321</v>
      </c>
      <c r="E31" s="19">
        <f t="shared" si="1"/>
        <v>41833</v>
      </c>
      <c r="F31" s="21">
        <f t="shared" si="2"/>
        <v>43920.642</v>
      </c>
      <c r="G31" s="19"/>
      <c r="H31" s="21"/>
      <c r="I31" s="19"/>
      <c r="J31" s="21">
        <f>B31*0.45</f>
        <v>65880.963000000003</v>
      </c>
      <c r="K31" s="19"/>
      <c r="L31" s="21">
        <f t="shared" si="3"/>
        <v>14640.214000000002</v>
      </c>
      <c r="M31" s="17"/>
    </row>
    <row r="32" spans="1:13" s="8" customFormat="1" x14ac:dyDescent="0.2">
      <c r="A32" s="9">
        <v>41771</v>
      </c>
      <c r="B32" s="2">
        <v>182627.72</v>
      </c>
      <c r="C32" s="19">
        <f t="shared" si="0"/>
        <v>41786</v>
      </c>
      <c r="D32" s="21">
        <f>B32*0.15</f>
        <v>27394.157999999999</v>
      </c>
      <c r="E32" s="19">
        <f t="shared" si="1"/>
        <v>41831</v>
      </c>
      <c r="F32" s="21">
        <f t="shared" si="2"/>
        <v>54788.315999999999</v>
      </c>
      <c r="G32" s="19"/>
      <c r="H32" s="21"/>
      <c r="I32" s="19"/>
      <c r="J32" s="21">
        <f>B32*0.45</f>
        <v>82182.474000000002</v>
      </c>
      <c r="K32" s="19"/>
      <c r="L32" s="21">
        <f t="shared" si="3"/>
        <v>18262.772000000001</v>
      </c>
      <c r="M32" s="17"/>
    </row>
    <row r="33" spans="1:13" s="8" customFormat="1" x14ac:dyDescent="0.2">
      <c r="A33" s="1">
        <v>41775</v>
      </c>
      <c r="B33" s="2">
        <v>609817.36</v>
      </c>
      <c r="C33" s="19">
        <f t="shared" si="0"/>
        <v>41790</v>
      </c>
      <c r="D33" s="21">
        <f>B33*0.1</f>
        <v>60981.736000000004</v>
      </c>
      <c r="E33" s="19">
        <f t="shared" si="1"/>
        <v>41835</v>
      </c>
      <c r="F33" s="21">
        <f t="shared" si="2"/>
        <v>182945.20799999998</v>
      </c>
      <c r="G33" s="19">
        <f>A33+180</f>
        <v>41955</v>
      </c>
      <c r="H33" s="21">
        <f>B33*0.2</f>
        <v>121963.47200000001</v>
      </c>
      <c r="I33" s="19"/>
      <c r="J33" s="21">
        <f>B33*0.3</f>
        <v>182945.20799999998</v>
      </c>
      <c r="K33" s="19"/>
      <c r="L33" s="21">
        <f t="shared" si="3"/>
        <v>60981.736000000004</v>
      </c>
      <c r="M33" s="17"/>
    </row>
    <row r="34" spans="1:13" s="8" customFormat="1" x14ac:dyDescent="0.2">
      <c r="A34" s="1">
        <v>41751</v>
      </c>
      <c r="B34" s="2">
        <v>651666.21</v>
      </c>
      <c r="C34" s="19">
        <f t="shared" si="0"/>
        <v>41766</v>
      </c>
      <c r="D34" s="21">
        <f>B34*0.1</f>
        <v>65166.620999999999</v>
      </c>
      <c r="E34" s="19">
        <f t="shared" si="1"/>
        <v>41811</v>
      </c>
      <c r="F34" s="21">
        <f t="shared" si="2"/>
        <v>195499.86299999998</v>
      </c>
      <c r="G34" s="19">
        <f>A34+180</f>
        <v>41931</v>
      </c>
      <c r="H34" s="21">
        <f>B34*0.2</f>
        <v>130333.242</v>
      </c>
      <c r="I34" s="19"/>
      <c r="J34" s="21">
        <f>B34*0.3</f>
        <v>195499.86299999998</v>
      </c>
      <c r="K34" s="19"/>
      <c r="L34" s="21">
        <f t="shared" si="3"/>
        <v>65166.620999999999</v>
      </c>
      <c r="M34" s="17"/>
    </row>
    <row r="35" spans="1:13" s="8" customFormat="1" x14ac:dyDescent="0.2">
      <c r="A35" s="9">
        <v>41771</v>
      </c>
      <c r="B35" s="2">
        <v>8236.4</v>
      </c>
      <c r="C35" s="19">
        <f t="shared" ref="C35:C57" si="6">A35+15</f>
        <v>41786</v>
      </c>
      <c r="D35" s="21">
        <f>B35*0.1</f>
        <v>823.64</v>
      </c>
      <c r="E35" s="19">
        <f t="shared" ref="E35:E57" si="7">A35+60</f>
        <v>41831</v>
      </c>
      <c r="F35" s="21">
        <f t="shared" ref="F35:F57" si="8">B35*0.3</f>
        <v>2470.9199999999996</v>
      </c>
      <c r="G35" s="19">
        <f>A35+180</f>
        <v>41951</v>
      </c>
      <c r="H35" s="21">
        <f>B35*0.2</f>
        <v>1647.28</v>
      </c>
      <c r="I35" s="19"/>
      <c r="J35" s="21">
        <f>B35*0.3</f>
        <v>2470.9199999999996</v>
      </c>
      <c r="K35" s="19"/>
      <c r="L35" s="21">
        <f t="shared" ref="L35:L57" si="9">B35*0.1</f>
        <v>823.64</v>
      </c>
      <c r="M35" s="17"/>
    </row>
    <row r="36" spans="1:13" s="8" customFormat="1" x14ac:dyDescent="0.2">
      <c r="A36" s="1">
        <v>41764</v>
      </c>
      <c r="B36" s="2">
        <v>37009.519999999997</v>
      </c>
      <c r="C36" s="19">
        <f t="shared" si="6"/>
        <v>41779</v>
      </c>
      <c r="D36" s="21">
        <f t="shared" ref="D36:D51" si="10">B36*0.15</f>
        <v>5551.427999999999</v>
      </c>
      <c r="E36" s="19">
        <f t="shared" si="7"/>
        <v>41824</v>
      </c>
      <c r="F36" s="21">
        <f t="shared" si="8"/>
        <v>11102.855999999998</v>
      </c>
      <c r="G36" s="19"/>
      <c r="H36" s="21"/>
      <c r="I36" s="19"/>
      <c r="J36" s="21">
        <f t="shared" ref="J36:J51" si="11">B36*0.45</f>
        <v>16654.284</v>
      </c>
      <c r="K36" s="19"/>
      <c r="L36" s="21">
        <f t="shared" si="9"/>
        <v>3700.9519999999998</v>
      </c>
      <c r="M36" s="17"/>
    </row>
    <row r="37" spans="1:13" s="8" customFormat="1" x14ac:dyDescent="0.2">
      <c r="A37" s="1">
        <v>41772</v>
      </c>
      <c r="B37" s="2">
        <v>90783.54</v>
      </c>
      <c r="C37" s="19">
        <f t="shared" si="6"/>
        <v>41787</v>
      </c>
      <c r="D37" s="21">
        <f t="shared" si="10"/>
        <v>13617.530999999999</v>
      </c>
      <c r="E37" s="19">
        <f t="shared" si="7"/>
        <v>41832</v>
      </c>
      <c r="F37" s="21">
        <f t="shared" si="8"/>
        <v>27235.061999999998</v>
      </c>
      <c r="G37" s="19"/>
      <c r="H37" s="21"/>
      <c r="I37" s="19"/>
      <c r="J37" s="21">
        <f t="shared" si="11"/>
        <v>40852.593000000001</v>
      </c>
      <c r="K37" s="19"/>
      <c r="L37" s="21">
        <f t="shared" si="9"/>
        <v>9078.3539999999994</v>
      </c>
      <c r="M37" s="17"/>
    </row>
    <row r="38" spans="1:13" s="8" customFormat="1" x14ac:dyDescent="0.2">
      <c r="A38" s="9">
        <v>41767</v>
      </c>
      <c r="B38" s="2">
        <v>157831.99</v>
      </c>
      <c r="C38" s="11">
        <f t="shared" si="6"/>
        <v>41782</v>
      </c>
      <c r="D38" s="20">
        <f t="shared" si="10"/>
        <v>23674.798499999997</v>
      </c>
      <c r="E38" s="11">
        <f t="shared" si="7"/>
        <v>41827</v>
      </c>
      <c r="F38" s="20">
        <f t="shared" si="8"/>
        <v>47349.596999999994</v>
      </c>
      <c r="G38" s="11"/>
      <c r="H38" s="20"/>
      <c r="I38" s="11">
        <v>42014</v>
      </c>
      <c r="J38" s="20">
        <f t="shared" si="11"/>
        <v>71024.395499999999</v>
      </c>
      <c r="K38" s="11">
        <v>42014</v>
      </c>
      <c r="L38" s="20">
        <f t="shared" si="9"/>
        <v>15783.199000000001</v>
      </c>
      <c r="M38" s="17"/>
    </row>
    <row r="39" spans="1:13" s="8" customFormat="1" x14ac:dyDescent="0.2">
      <c r="A39" s="1">
        <v>41738</v>
      </c>
      <c r="B39" s="2">
        <v>1492491.73</v>
      </c>
      <c r="C39" s="19">
        <f t="shared" si="6"/>
        <v>41753</v>
      </c>
      <c r="D39" s="21">
        <f t="shared" si="10"/>
        <v>223873.75949999999</v>
      </c>
      <c r="E39" s="19">
        <f t="shared" si="7"/>
        <v>41798</v>
      </c>
      <c r="F39" s="21">
        <f t="shared" si="8"/>
        <v>447747.51899999997</v>
      </c>
      <c r="G39" s="19"/>
      <c r="H39" s="21"/>
      <c r="I39" s="19"/>
      <c r="J39" s="21">
        <f t="shared" si="11"/>
        <v>671621.27850000001</v>
      </c>
      <c r="K39" s="19"/>
      <c r="L39" s="21">
        <f t="shared" si="9"/>
        <v>149249.17300000001</v>
      </c>
      <c r="M39" s="17"/>
    </row>
    <row r="40" spans="1:13" s="8" customFormat="1" x14ac:dyDescent="0.2">
      <c r="A40" s="1">
        <v>41778</v>
      </c>
      <c r="B40" s="2">
        <v>55470.86</v>
      </c>
      <c r="C40" s="11">
        <f t="shared" si="6"/>
        <v>41793</v>
      </c>
      <c r="D40" s="20">
        <f t="shared" si="10"/>
        <v>8320.628999999999</v>
      </c>
      <c r="E40" s="11">
        <f t="shared" si="7"/>
        <v>41838</v>
      </c>
      <c r="F40" s="20">
        <f t="shared" si="8"/>
        <v>16641.257999999998</v>
      </c>
      <c r="G40" s="11"/>
      <c r="H40" s="20"/>
      <c r="I40" s="11">
        <v>42081</v>
      </c>
      <c r="J40" s="20">
        <f t="shared" si="11"/>
        <v>24961.887000000002</v>
      </c>
      <c r="K40" s="11">
        <v>42081</v>
      </c>
      <c r="L40" s="20">
        <f t="shared" si="9"/>
        <v>5547.0860000000002</v>
      </c>
      <c r="M40" s="17"/>
    </row>
    <row r="41" spans="1:13" s="8" customFormat="1" x14ac:dyDescent="0.2">
      <c r="A41" s="1">
        <v>41757</v>
      </c>
      <c r="B41" s="2">
        <v>231979.61</v>
      </c>
      <c r="C41" s="19">
        <f t="shared" si="6"/>
        <v>41772</v>
      </c>
      <c r="D41" s="21">
        <f t="shared" si="10"/>
        <v>34796.941499999994</v>
      </c>
      <c r="E41" s="19">
        <f t="shared" si="7"/>
        <v>41817</v>
      </c>
      <c r="F41" s="21">
        <f t="shared" si="8"/>
        <v>69593.882999999987</v>
      </c>
      <c r="G41" s="19"/>
      <c r="H41" s="21"/>
      <c r="I41" s="19"/>
      <c r="J41" s="21">
        <f t="shared" si="11"/>
        <v>104390.8245</v>
      </c>
      <c r="K41" s="19"/>
      <c r="L41" s="21">
        <f t="shared" si="9"/>
        <v>23197.960999999999</v>
      </c>
      <c r="M41" s="17"/>
    </row>
    <row r="42" spans="1:13" s="8" customFormat="1" x14ac:dyDescent="0.2">
      <c r="A42" s="1">
        <v>41835</v>
      </c>
      <c r="B42" s="2">
        <v>24817.03</v>
      </c>
      <c r="C42" s="19">
        <f t="shared" si="6"/>
        <v>41850</v>
      </c>
      <c r="D42" s="21">
        <f t="shared" si="10"/>
        <v>3722.5544999999997</v>
      </c>
      <c r="E42" s="19">
        <f t="shared" si="7"/>
        <v>41895</v>
      </c>
      <c r="F42" s="21">
        <f t="shared" si="8"/>
        <v>7445.1089999999995</v>
      </c>
      <c r="G42" s="19"/>
      <c r="H42" s="21"/>
      <c r="I42" s="19"/>
      <c r="J42" s="21">
        <f t="shared" si="11"/>
        <v>11167.663500000001</v>
      </c>
      <c r="K42" s="19"/>
      <c r="L42" s="21">
        <f t="shared" si="9"/>
        <v>2481.703</v>
      </c>
      <c r="M42" s="17"/>
    </row>
    <row r="43" spans="1:13" s="8" customFormat="1" x14ac:dyDescent="0.2">
      <c r="A43" s="1">
        <v>41782</v>
      </c>
      <c r="B43" s="2">
        <v>44891.92</v>
      </c>
      <c r="C43" s="19">
        <f t="shared" si="6"/>
        <v>41797</v>
      </c>
      <c r="D43" s="21">
        <f t="shared" si="10"/>
        <v>6733.7879999999996</v>
      </c>
      <c r="E43" s="19">
        <f t="shared" si="7"/>
        <v>41842</v>
      </c>
      <c r="F43" s="21">
        <f t="shared" si="8"/>
        <v>13467.575999999999</v>
      </c>
      <c r="G43" s="19"/>
      <c r="H43" s="21"/>
      <c r="I43" s="19"/>
      <c r="J43" s="21">
        <f t="shared" si="11"/>
        <v>20201.364000000001</v>
      </c>
      <c r="K43" s="19"/>
      <c r="L43" s="21">
        <f t="shared" si="9"/>
        <v>4489.192</v>
      </c>
      <c r="M43" s="17"/>
    </row>
    <row r="44" spans="1:13" s="8" customFormat="1" x14ac:dyDescent="0.2">
      <c r="A44" s="1">
        <v>41750</v>
      </c>
      <c r="B44" s="2">
        <v>538572.99</v>
      </c>
      <c r="C44" s="19">
        <f t="shared" si="6"/>
        <v>41765</v>
      </c>
      <c r="D44" s="21">
        <f t="shared" si="10"/>
        <v>80785.948499999999</v>
      </c>
      <c r="E44" s="19">
        <f t="shared" si="7"/>
        <v>41810</v>
      </c>
      <c r="F44" s="21">
        <f t="shared" si="8"/>
        <v>161571.897</v>
      </c>
      <c r="G44" s="19"/>
      <c r="H44" s="21"/>
      <c r="I44" s="19"/>
      <c r="J44" s="21">
        <f t="shared" si="11"/>
        <v>242357.8455</v>
      </c>
      <c r="K44" s="19"/>
      <c r="L44" s="21">
        <f t="shared" si="9"/>
        <v>53857.298999999999</v>
      </c>
      <c r="M44" s="17"/>
    </row>
    <row r="45" spans="1:13" s="8" customFormat="1" x14ac:dyDescent="0.2">
      <c r="A45" s="1">
        <v>41751</v>
      </c>
      <c r="B45" s="2">
        <v>14997.8</v>
      </c>
      <c r="C45" s="19">
        <f t="shared" si="6"/>
        <v>41766</v>
      </c>
      <c r="D45" s="21">
        <f t="shared" si="10"/>
        <v>2249.6699999999996</v>
      </c>
      <c r="E45" s="19">
        <f t="shared" si="7"/>
        <v>41811</v>
      </c>
      <c r="F45" s="21">
        <f t="shared" si="8"/>
        <v>4499.3399999999992</v>
      </c>
      <c r="G45" s="19"/>
      <c r="H45" s="21"/>
      <c r="I45" s="19"/>
      <c r="J45" s="21">
        <f t="shared" si="11"/>
        <v>6749.01</v>
      </c>
      <c r="K45" s="19"/>
      <c r="L45" s="21">
        <f t="shared" si="9"/>
        <v>1499.78</v>
      </c>
      <c r="M45" s="17"/>
    </row>
    <row r="46" spans="1:13" s="8" customFormat="1" x14ac:dyDescent="0.2">
      <c r="A46" s="1">
        <v>41746</v>
      </c>
      <c r="B46" s="2">
        <v>5322.27</v>
      </c>
      <c r="C46" s="19">
        <f t="shared" si="6"/>
        <v>41761</v>
      </c>
      <c r="D46" s="21">
        <f t="shared" si="10"/>
        <v>798.34050000000002</v>
      </c>
      <c r="E46" s="19">
        <f t="shared" si="7"/>
        <v>41806</v>
      </c>
      <c r="F46" s="21">
        <f t="shared" si="8"/>
        <v>1596.681</v>
      </c>
      <c r="G46" s="19"/>
      <c r="H46" s="21"/>
      <c r="I46" s="19"/>
      <c r="J46" s="21">
        <f t="shared" si="11"/>
        <v>2395.0215000000003</v>
      </c>
      <c r="K46" s="19"/>
      <c r="L46" s="21">
        <f t="shared" si="9"/>
        <v>532.22700000000009</v>
      </c>
      <c r="M46" s="17"/>
    </row>
    <row r="47" spans="1:13" s="8" customFormat="1" x14ac:dyDescent="0.2">
      <c r="A47" s="9">
        <v>41793</v>
      </c>
      <c r="B47" s="10">
        <v>76137.31</v>
      </c>
      <c r="C47" s="19">
        <f t="shared" si="6"/>
        <v>41808</v>
      </c>
      <c r="D47" s="21">
        <f t="shared" si="10"/>
        <v>11420.5965</v>
      </c>
      <c r="E47" s="19">
        <f t="shared" si="7"/>
        <v>41853</v>
      </c>
      <c r="F47" s="21">
        <f t="shared" si="8"/>
        <v>22841.192999999999</v>
      </c>
      <c r="G47" s="19"/>
      <c r="H47" s="21"/>
      <c r="I47" s="19"/>
      <c r="J47" s="21">
        <f t="shared" si="11"/>
        <v>34261.789499999999</v>
      </c>
      <c r="K47" s="19"/>
      <c r="L47" s="21">
        <f t="shared" si="9"/>
        <v>7613.7309999999998</v>
      </c>
      <c r="M47" s="17"/>
    </row>
    <row r="48" spans="1:13" s="8" customFormat="1" x14ac:dyDescent="0.2">
      <c r="A48" s="9">
        <v>41791</v>
      </c>
      <c r="B48" s="10">
        <v>29458.7</v>
      </c>
      <c r="C48" s="19">
        <f t="shared" si="6"/>
        <v>41806</v>
      </c>
      <c r="D48" s="21">
        <f t="shared" si="10"/>
        <v>4418.8050000000003</v>
      </c>
      <c r="E48" s="19">
        <f t="shared" si="7"/>
        <v>41851</v>
      </c>
      <c r="F48" s="21">
        <f t="shared" si="8"/>
        <v>8837.61</v>
      </c>
      <c r="G48" s="19"/>
      <c r="H48" s="21"/>
      <c r="I48" s="19"/>
      <c r="J48" s="21">
        <f t="shared" si="11"/>
        <v>13256.415000000001</v>
      </c>
      <c r="K48" s="19"/>
      <c r="L48" s="21">
        <f t="shared" si="9"/>
        <v>2945.8700000000003</v>
      </c>
      <c r="M48" s="17"/>
    </row>
    <row r="49" spans="1:13" s="8" customFormat="1" x14ac:dyDescent="0.2">
      <c r="A49" s="9">
        <v>41792</v>
      </c>
      <c r="B49" s="10">
        <v>117798.95</v>
      </c>
      <c r="C49" s="19">
        <f t="shared" si="6"/>
        <v>41807</v>
      </c>
      <c r="D49" s="21">
        <f t="shared" si="10"/>
        <v>17669.842499999999</v>
      </c>
      <c r="E49" s="19">
        <f t="shared" si="7"/>
        <v>41852</v>
      </c>
      <c r="F49" s="21">
        <f t="shared" si="8"/>
        <v>35339.684999999998</v>
      </c>
      <c r="G49" s="19"/>
      <c r="H49" s="21"/>
      <c r="I49" s="19"/>
      <c r="J49" s="21">
        <f t="shared" si="11"/>
        <v>53009.527499999997</v>
      </c>
      <c r="K49" s="19"/>
      <c r="L49" s="21">
        <f t="shared" si="9"/>
        <v>11779.895</v>
      </c>
      <c r="M49" s="17"/>
    </row>
    <row r="50" spans="1:13" s="8" customFormat="1" x14ac:dyDescent="0.2">
      <c r="A50" s="1">
        <v>41808</v>
      </c>
      <c r="B50" s="2">
        <v>58587</v>
      </c>
      <c r="C50" s="11">
        <f t="shared" si="6"/>
        <v>41823</v>
      </c>
      <c r="D50" s="20">
        <f t="shared" si="10"/>
        <v>8788.0499999999993</v>
      </c>
      <c r="E50" s="11">
        <f t="shared" si="7"/>
        <v>41868</v>
      </c>
      <c r="F50" s="20">
        <f t="shared" si="8"/>
        <v>17576.099999999999</v>
      </c>
      <c r="G50" s="11"/>
      <c r="H50" s="20"/>
      <c r="I50" s="11">
        <v>42081</v>
      </c>
      <c r="J50" s="20">
        <f t="shared" si="11"/>
        <v>26364.15</v>
      </c>
      <c r="K50" s="11">
        <v>42081</v>
      </c>
      <c r="L50" s="20">
        <f t="shared" si="9"/>
        <v>5858.7000000000007</v>
      </c>
      <c r="M50" s="17"/>
    </row>
    <row r="51" spans="1:13" s="8" customFormat="1" x14ac:dyDescent="0.2">
      <c r="A51" s="1">
        <v>41807</v>
      </c>
      <c r="B51" s="2">
        <v>1180</v>
      </c>
      <c r="C51" s="19">
        <f t="shared" si="6"/>
        <v>41822</v>
      </c>
      <c r="D51" s="21">
        <f t="shared" si="10"/>
        <v>177</v>
      </c>
      <c r="E51" s="19">
        <f t="shared" si="7"/>
        <v>41867</v>
      </c>
      <c r="F51" s="21">
        <f t="shared" si="8"/>
        <v>354</v>
      </c>
      <c r="G51" s="19"/>
      <c r="H51" s="21"/>
      <c r="I51" s="19"/>
      <c r="J51" s="21">
        <f t="shared" si="11"/>
        <v>531</v>
      </c>
      <c r="K51" s="19"/>
      <c r="L51" s="21">
        <f t="shared" si="9"/>
        <v>118</v>
      </c>
      <c r="M51" s="17"/>
    </row>
    <row r="52" spans="1:13" s="8" customFormat="1" x14ac:dyDescent="0.2">
      <c r="A52" s="1">
        <v>41806</v>
      </c>
      <c r="B52" s="2">
        <v>40150</v>
      </c>
      <c r="C52" s="11">
        <f t="shared" si="6"/>
        <v>41821</v>
      </c>
      <c r="D52" s="20">
        <f>B52*0.1</f>
        <v>4015</v>
      </c>
      <c r="E52" s="11">
        <f t="shared" si="7"/>
        <v>41866</v>
      </c>
      <c r="F52" s="20">
        <f t="shared" si="8"/>
        <v>12045</v>
      </c>
      <c r="G52" s="11">
        <f>A52+180</f>
        <v>41986</v>
      </c>
      <c r="H52" s="20">
        <f>B52*0.2</f>
        <v>8030</v>
      </c>
      <c r="I52" s="11">
        <v>41935</v>
      </c>
      <c r="J52" s="20">
        <f>B52*0.3</f>
        <v>12045</v>
      </c>
      <c r="K52" s="11">
        <v>41935</v>
      </c>
      <c r="L52" s="20">
        <f t="shared" si="9"/>
        <v>4015</v>
      </c>
      <c r="M52" s="17"/>
    </row>
    <row r="53" spans="1:13" s="8" customFormat="1" x14ac:dyDescent="0.2">
      <c r="A53" s="1">
        <v>41806</v>
      </c>
      <c r="B53" s="2">
        <v>11456.27</v>
      </c>
      <c r="C53" s="19">
        <f t="shared" si="6"/>
        <v>41821</v>
      </c>
      <c r="D53" s="21">
        <f>B53*0.15</f>
        <v>1718.4404999999999</v>
      </c>
      <c r="E53" s="19">
        <f t="shared" si="7"/>
        <v>41866</v>
      </c>
      <c r="F53" s="21">
        <f t="shared" si="8"/>
        <v>3436.8809999999999</v>
      </c>
      <c r="G53" s="19"/>
      <c r="H53" s="21"/>
      <c r="I53" s="19"/>
      <c r="J53" s="21">
        <f>B53*0.45</f>
        <v>5155.3215</v>
      </c>
      <c r="K53" s="19"/>
      <c r="L53" s="21">
        <f t="shared" si="9"/>
        <v>1145.6270000000002</v>
      </c>
      <c r="M53" s="17"/>
    </row>
    <row r="54" spans="1:13" s="8" customFormat="1" x14ac:dyDescent="0.2">
      <c r="A54" s="1">
        <v>41799</v>
      </c>
      <c r="B54" s="2">
        <v>492013.78</v>
      </c>
      <c r="C54" s="19">
        <f t="shared" si="6"/>
        <v>41814</v>
      </c>
      <c r="D54" s="21">
        <f>B54*0.1</f>
        <v>49201.378000000004</v>
      </c>
      <c r="E54" s="19">
        <f t="shared" si="7"/>
        <v>41859</v>
      </c>
      <c r="F54" s="21">
        <f t="shared" si="8"/>
        <v>147604.13399999999</v>
      </c>
      <c r="G54" s="19">
        <f>A54+180</f>
        <v>41979</v>
      </c>
      <c r="H54" s="21">
        <f>B54*0.2</f>
        <v>98402.756000000008</v>
      </c>
      <c r="I54" s="19"/>
      <c r="J54" s="21">
        <f>B54*0.3</f>
        <v>147604.13399999999</v>
      </c>
      <c r="K54" s="19"/>
      <c r="L54" s="21">
        <f t="shared" si="9"/>
        <v>49201.378000000004</v>
      </c>
      <c r="M54" s="17"/>
    </row>
    <row r="55" spans="1:13" s="8" customFormat="1" x14ac:dyDescent="0.2">
      <c r="A55" s="1">
        <v>41806</v>
      </c>
      <c r="B55" s="2">
        <v>16202.4</v>
      </c>
      <c r="C55" s="19">
        <f t="shared" si="6"/>
        <v>41821</v>
      </c>
      <c r="D55" s="21">
        <f>B55*0.15</f>
        <v>2430.3599999999997</v>
      </c>
      <c r="E55" s="19">
        <f t="shared" si="7"/>
        <v>41866</v>
      </c>
      <c r="F55" s="21">
        <f t="shared" si="8"/>
        <v>4860.7199999999993</v>
      </c>
      <c r="G55" s="19"/>
      <c r="H55" s="21"/>
      <c r="I55" s="19"/>
      <c r="J55" s="21">
        <f>B55*0.45</f>
        <v>7291.08</v>
      </c>
      <c r="K55" s="19"/>
      <c r="L55" s="21">
        <f t="shared" si="9"/>
        <v>1620.24</v>
      </c>
      <c r="M55" s="17"/>
    </row>
    <row r="56" spans="1:13" s="8" customFormat="1" x14ac:dyDescent="0.2">
      <c r="A56" s="1">
        <v>41806</v>
      </c>
      <c r="B56" s="2">
        <v>19091.43</v>
      </c>
      <c r="C56" s="19">
        <f t="shared" si="6"/>
        <v>41821</v>
      </c>
      <c r="D56" s="21">
        <f>B56*0.15</f>
        <v>2863.7145</v>
      </c>
      <c r="E56" s="19">
        <f t="shared" si="7"/>
        <v>41866</v>
      </c>
      <c r="F56" s="21">
        <f t="shared" si="8"/>
        <v>5727.4290000000001</v>
      </c>
      <c r="G56" s="19"/>
      <c r="H56" s="21"/>
      <c r="I56" s="19"/>
      <c r="J56" s="21">
        <f>B56*0.45</f>
        <v>8591.1435000000001</v>
      </c>
      <c r="K56" s="19"/>
      <c r="L56" s="21">
        <f t="shared" si="9"/>
        <v>1909.143</v>
      </c>
      <c r="M56" s="17"/>
    </row>
    <row r="57" spans="1:13" s="8" customFormat="1" x14ac:dyDescent="0.2">
      <c r="A57" s="1">
        <v>41820</v>
      </c>
      <c r="B57" s="2">
        <v>42584.78</v>
      </c>
      <c r="C57" s="19">
        <f t="shared" si="6"/>
        <v>41835</v>
      </c>
      <c r="D57" s="21">
        <f>B57*0.15</f>
        <v>6387.7169999999996</v>
      </c>
      <c r="E57" s="19">
        <f t="shared" si="7"/>
        <v>41880</v>
      </c>
      <c r="F57" s="21">
        <f t="shared" si="8"/>
        <v>12775.433999999999</v>
      </c>
      <c r="G57" s="19"/>
      <c r="H57" s="21"/>
      <c r="I57" s="19"/>
      <c r="J57" s="21">
        <f>B57*0.45</f>
        <v>19163.151000000002</v>
      </c>
      <c r="K57" s="19"/>
      <c r="L57" s="21">
        <f t="shared" si="9"/>
        <v>4258.4780000000001</v>
      </c>
      <c r="M57" s="17"/>
    </row>
  </sheetData>
  <sheetProtection formatCells="0" formatColumns="0" formatRows="0" insertColumns="0" insertRows="0" insertHyperlinks="0" deleteColumns="0" deleteRows="0" sort="0" autoFilter="0" pivotTables="0"/>
  <protectedRanges>
    <protectedRange algorithmName="SHA-512" hashValue="BOVsStwN+io9LQFjdIR6uM6ZJpMCSq6ylrLOJzMbWIP0SXPwiPCW5PhB1KCsBcWP8GU1hrHJmxAhXFp8G7qljg==" saltValue="NdoqGy+FvOEAqn0lHjqC/Q==" spinCount="100000" sqref="K52 I26 I38 I40 I50 I52 C53:L1048576 K50 K26 K38 K40 C1:M2 C3:L25 C27:L37 C39:L39 C41:L49 C51:L51 M3:M1048576" name="Шершакова М.О." securityDescriptor="O:WDG:WDD:(A;;CC;;;S-1-5-21-1426360109-1530461691-1509466486-1341)(A;;CC;;;S-1-5-21-1426360109-1530461691-1509466486-1290)"/>
    <protectedRange algorithmName="SHA-512" hashValue="nIwsxPamAzmGSvmekTQbaZ4HoDD/6lCqDxok3boLR4lxnvp1TVAcmQ/Wgq8ltpA0SSVXHF8AjhkB96vJNnAd7Q==" saltValue="sb37eN3fUtj/e8Rv1HqZhg==" spinCount="100000" sqref="A1:B1048576" name="Смицкий В.Е." securityDescriptor="O:WDG:WDD:(A;;CC;;;S-1-5-21-1426360109-1530461691-1509466486-1358)"/>
    <protectedRange algorithmName="SHA-512" hashValue="BOVsStwN+io9LQFjdIR6uM6ZJpMCSq6ylrLOJzMbWIP0SXPwiPCW5PhB1KCsBcWP8GU1hrHJmxAhXFp8G7qljg==" saltValue="NdoqGy+FvOEAqn0lHjqC/Q==" spinCount="100000" sqref="C26:H26 C38:H38 C40:H40 C50:H50 J26 J38 J40 J50 L26 L38 L40 L50" name="Шершакова М.О._7" securityDescriptor="O:WDG:WDD:(A;;CC;;;S-1-5-21-1426360109-1530461691-1509466486-1341)(A;;CC;;;S-1-5-21-1426360109-1530461691-1509466486-1290)"/>
    <protectedRange algorithmName="SHA-512" hashValue="BOVsStwN+io9LQFjdIR6uM6ZJpMCSq6ylrLOJzMbWIP0SXPwiPCW5PhB1KCsBcWP8GU1hrHJmxAhXFp8G7qljg==" saltValue="NdoqGy+FvOEAqn0lHjqC/Q==" spinCount="100000" sqref="C52:H52 J52 L52" name="Шершакова М.О._6" securityDescriptor="O:WDG:WDD:(A;;CC;;;S-1-5-21-1426360109-1530461691-1509466486-1341)(A;;CC;;;S-1-5-21-1426360109-1530461691-1509466486-1290)"/>
  </protectedRanges>
  <autoFilter ref="A2:M57"/>
  <customSheetViews>
    <customSheetView guid="{E562A6C8-DE50-41C5-B249-79797B2F1156}" scale="115" showAutoFilter="1">
      <pane xSplit="3" ySplit="1" topLeftCell="N2" activePane="bottomRight" state="frozen"/>
      <selection pane="bottomRight" activeCell="H16" sqref="H16"/>
      <pageMargins left="0.7" right="0.7" top="0.75" bottom="0.75" header="0.3" footer="0.3"/>
      <pageSetup paperSize="9" orientation="portrait" r:id="rId1"/>
      <autoFilter ref="A1:S1"/>
    </customSheetView>
    <customSheetView guid="{7818387E-3AA3-4675-8226-1DA8E0072CFE}">
      <pane xSplit="3" ySplit="1" topLeftCell="D5" activePane="bottomRight" state="frozen"/>
      <selection pane="bottomRight" activeCell="B9" sqref="B9:B10"/>
      <pageMargins left="0.7" right="0.7" top="0.75" bottom="0.75" header="0.3" footer="0.3"/>
    </customSheetView>
    <customSheetView guid="{FC8F4816-9214-4A69-8F32-1BF868904AF3}">
      <pane xSplit="3" ySplit="1" topLeftCell="D5" activePane="bottomRight" state="frozen"/>
      <selection pane="bottomRight" activeCell="I11" sqref="I11"/>
      <pageMargins left="0.7" right="0.7" top="0.75" bottom="0.75" header="0.3" footer="0.3"/>
    </customSheetView>
    <customSheetView guid="{D869EAFD-2940-45D0-95DE-C4FED85D93C8}">
      <pane xSplit="3" ySplit="1" topLeftCell="D5" activePane="bottomRight" state="frozen"/>
      <selection pane="bottomRight" activeCell="I11" sqref="I11"/>
      <pageMargins left="0.7" right="0.7" top="0.75" bottom="0.75" header="0.3" footer="0.3"/>
    </customSheetView>
    <customSheetView guid="{70017807-4FA2-432C-BF66-D870B44F13C8}" showRuler="0">
      <pane xSplit="3" ySplit="1" topLeftCell="D5" activePane="bottomRight" state="frozen"/>
      <selection pane="bottomRight" activeCell="I11" sqref="I11"/>
      <pageMargins left="0.7" right="0.7" top="0.75" bottom="0.75" header="0.3" footer="0.3"/>
      <headerFooter alignWithMargins="0"/>
    </customSheetView>
    <customSheetView guid="{6CD53023-4432-4B82-8E35-E173B6A52A96}">
      <pane xSplit="3" ySplit="1" topLeftCell="D5" activePane="bottomRight" state="frozen"/>
      <selection pane="bottomRight" activeCell="B9" sqref="B9:B10"/>
      <pageMargins left="0.7" right="0.7" top="0.75" bottom="0.75" header="0.3" footer="0.3"/>
    </customSheetView>
  </customSheetViews>
  <phoneticPr fontId="4" type="noConversion"/>
  <conditionalFormatting sqref="C3:C57 E3:E57">
    <cfRule type="cellIs" dxfId="3" priority="11" operator="greaterThan">
      <formula>$I$1</formula>
    </cfRule>
  </conditionalFormatting>
  <conditionalFormatting sqref="G3:G57">
    <cfRule type="cellIs" dxfId="2" priority="3" operator="greaterThan">
      <formula>$I$1</formula>
    </cfRule>
  </conditionalFormatting>
  <conditionalFormatting sqref="I3:I57">
    <cfRule type="cellIs" dxfId="1" priority="2" operator="greaterThan">
      <formula>$I$1</formula>
    </cfRule>
  </conditionalFormatting>
  <conditionalFormatting sqref="K3:K57">
    <cfRule type="cellIs" dxfId="0" priority="1" operator="greaterThan">
      <formula>$I$1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2"/>
  <ignoredErrors>
    <ignoredError sqref="D3 D4 D5 D8 D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_Boroda_</cp:lastModifiedBy>
  <cp:lastPrinted>2015-02-09T07:46:05Z</cp:lastPrinted>
  <dcterms:created xsi:type="dcterms:W3CDTF">1996-10-08T23:32:33Z</dcterms:created>
  <dcterms:modified xsi:type="dcterms:W3CDTF">2015-03-25T07:56:43Z</dcterms:modified>
</cp:coreProperties>
</file>