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360" windowWidth="19440" windowHeight="10680" tabRatio="926" firstSheet="1" activeTab="1"/>
  </bookViews>
  <sheets>
    <sheet name="Sheet1" sheetId="3" state="hidden" r:id="rId1"/>
    <sheet name="Huddle Planner" sheetId="12" r:id="rId2"/>
    <sheet name="TEAM 1 DAILY GAME PLAN" sheetId="1" r:id="rId3"/>
    <sheet name="TEAM 1 Zone Chart" sheetId="33" r:id="rId4"/>
  </sheets>
  <externalReferences>
    <externalReference r:id="rId5"/>
  </externalReferences>
  <definedNames>
    <definedName name="_xlnm._FilterDatabase" localSheetId="1" hidden="1">'Huddle Planner'!#REF!</definedName>
    <definedName name="_xlnm._FilterDatabase" localSheetId="2" hidden="1">'TEAM 1 DAILY GAME PLAN'!#REF!</definedName>
    <definedName name="_xlnm._FilterDatabase" localSheetId="3" hidden="1">'TEAM 1 Zone Chart'!$A$5:$F$5</definedName>
    <definedName name="month">'[1]MONTHLY-QUARTERLY EURO'!$B$7:$AD$18</definedName>
    <definedName name="months">'Huddle Planner'!$G$54:$H$65</definedName>
    <definedName name="Names" localSheetId="3">OFFSET(#REF!,,,MATCH("Ω",#REF!,1),1)</definedName>
    <definedName name="Names">OFFSET(#REF!,,,MATCH("Ω",#REF!,1),1)</definedName>
    <definedName name="_xlnm.Print_Area" localSheetId="1">'Huddle Planner'!$A$1:$W$32</definedName>
    <definedName name="_xlnm.Print_Area" localSheetId="2">'TEAM 1 DAILY GAME PLAN'!$A$1:$AC$33</definedName>
    <definedName name="_xlnm.Print_Area" localSheetId="3">'TEAM 1 Zone Chart'!$A:$Z</definedName>
    <definedName name="store">'[1]DAILY-WEEKLY local'!$C$335:$AQ$429</definedName>
    <definedName name="weeks">'Huddle Planner'!$D$54:$E$106</definedName>
    <definedName name="year">'[1]MONTHLY-QUARTERLY EURO'!$C$25:$AD$25</definedName>
    <definedName name="зона">'TEAM 1 Zone Chart'!#REF!</definedName>
  </definedNames>
  <calcPr calcId="145621"/>
</workbook>
</file>

<file path=xl/calcChain.xml><?xml version="1.0" encoding="utf-8"?>
<calcChain xmlns="http://schemas.openxmlformats.org/spreadsheetml/2006/main">
  <c r="Z6" i="12" l="1"/>
  <c r="A2" i="12" s="1"/>
  <c r="H66" i="12" l="1"/>
  <c r="Y12" i="12" s="1"/>
  <c r="Z24" i="12" l="1"/>
  <c r="A3" i="33" l="1"/>
  <c r="F17" i="1" l="1"/>
  <c r="H17" i="1" s="1"/>
  <c r="J17" i="1" s="1"/>
  <c r="L17" i="1" s="1"/>
  <c r="N17" i="1" s="1"/>
  <c r="P17" i="1" s="1"/>
  <c r="R17" i="1" s="1"/>
  <c r="T17" i="1" s="1"/>
  <c r="V17" i="1" s="1"/>
  <c r="X17" i="1" s="1"/>
  <c r="Z17" i="1" s="1"/>
  <c r="AC8" i="1"/>
  <c r="AB8" i="1" s="1"/>
  <c r="Z12" i="12"/>
  <c r="A33" i="1"/>
  <c r="A31" i="1"/>
  <c r="Z13" i="12" l="1"/>
  <c r="A4" i="1"/>
  <c r="V8" i="1"/>
  <c r="R8" i="1"/>
  <c r="Y6" i="12"/>
  <c r="T8" i="1"/>
  <c r="AA8" i="1"/>
  <c r="Z8" i="1" s="1"/>
  <c r="V19" i="1" l="1"/>
  <c r="V18" i="1" s="1"/>
  <c r="Z19" i="1"/>
  <c r="Z18" i="1" s="1"/>
  <c r="X19" i="1"/>
  <c r="X18" i="1" s="1"/>
  <c r="P19" i="1"/>
  <c r="P18" i="1" s="1"/>
  <c r="R19" i="1"/>
  <c r="R18" i="1" s="1"/>
  <c r="T19" i="1"/>
  <c r="T18" i="1" s="1"/>
  <c r="N19" i="1"/>
  <c r="N18" i="1" s="1"/>
  <c r="F19" i="1"/>
  <c r="F18" i="1" s="1"/>
  <c r="L19" i="1"/>
  <c r="L18" i="1" s="1"/>
  <c r="H19" i="1"/>
  <c r="H18" i="1" s="1"/>
  <c r="J19" i="1"/>
  <c r="J18" i="1" s="1"/>
  <c r="C8" i="1"/>
  <c r="H8" i="1"/>
  <c r="M8" i="1"/>
  <c r="L8" i="1"/>
  <c r="O8" i="1"/>
  <c r="E8" i="1"/>
  <c r="N8" i="1"/>
  <c r="A8" i="1"/>
  <c r="F8" i="1"/>
  <c r="F20" i="1" l="1"/>
  <c r="H20" i="1" s="1"/>
  <c r="J20" i="1" s="1"/>
  <c r="L20" i="1" s="1"/>
  <c r="N20" i="1" s="1"/>
  <c r="P20" i="1" s="1"/>
  <c r="R20" i="1" s="1"/>
  <c r="T20" i="1" s="1"/>
  <c r="V20" i="1" s="1"/>
  <c r="X20" i="1" s="1"/>
  <c r="Z20" i="1" s="1"/>
</calcChain>
</file>

<file path=xl/comments1.xml><?xml version="1.0" encoding="utf-8"?>
<comments xmlns="http://schemas.openxmlformats.org/spreadsheetml/2006/main">
  <authors>
    <author>Saveliev, Artem</author>
  </authors>
  <commentList>
    <comment ref="Y12" authorId="0">
      <text>
        <r>
          <rPr>
            <b/>
            <sz val="20"/>
            <color indexed="81"/>
            <rFont val="Tahoma"/>
            <family val="2"/>
            <charset val="204"/>
          </rPr>
          <t xml:space="preserve">МЕСЯЦЫ:
JUN - </t>
        </r>
        <r>
          <rPr>
            <sz val="20"/>
            <color indexed="81"/>
            <rFont val="Tahoma"/>
            <family val="2"/>
            <charset val="204"/>
          </rPr>
          <t>ИЮНЬ</t>
        </r>
        <r>
          <rPr>
            <b/>
            <sz val="20"/>
            <color indexed="81"/>
            <rFont val="Tahoma"/>
            <family val="2"/>
            <charset val="204"/>
          </rPr>
          <t xml:space="preserve">
JUL - </t>
        </r>
        <r>
          <rPr>
            <sz val="20"/>
            <color indexed="81"/>
            <rFont val="Tahoma"/>
            <family val="2"/>
            <charset val="204"/>
          </rPr>
          <t>ИЮЛЬ</t>
        </r>
        <r>
          <rPr>
            <b/>
            <sz val="20"/>
            <color indexed="81"/>
            <rFont val="Tahoma"/>
            <family val="2"/>
            <charset val="204"/>
          </rPr>
          <t xml:space="preserve">
AUG - </t>
        </r>
        <r>
          <rPr>
            <sz val="20"/>
            <color indexed="81"/>
            <rFont val="Tahoma"/>
            <family val="2"/>
            <charset val="204"/>
          </rPr>
          <t>АВГУСТ</t>
        </r>
        <r>
          <rPr>
            <b/>
            <sz val="20"/>
            <color indexed="81"/>
            <rFont val="Tahoma"/>
            <family val="2"/>
            <charset val="204"/>
          </rPr>
          <t xml:space="preserve">
SEP - </t>
        </r>
        <r>
          <rPr>
            <sz val="20"/>
            <color indexed="81"/>
            <rFont val="Tahoma"/>
            <family val="2"/>
            <charset val="204"/>
          </rPr>
          <t>СЕНТЯБРЬ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OCT - </t>
        </r>
        <r>
          <rPr>
            <sz val="20"/>
            <color indexed="81"/>
            <rFont val="Tahoma"/>
            <family val="2"/>
            <charset val="204"/>
          </rPr>
          <t>ОКТЯБРЬ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NOV -</t>
        </r>
        <r>
          <rPr>
            <sz val="20"/>
            <color indexed="81"/>
            <rFont val="Tahoma"/>
            <family val="2"/>
            <charset val="204"/>
          </rPr>
          <t xml:space="preserve"> НОЯБРЬ</t>
        </r>
        <r>
          <rPr>
            <b/>
            <sz val="20"/>
            <color indexed="81"/>
            <rFont val="Tahoma"/>
            <family val="2"/>
            <charset val="204"/>
          </rPr>
          <t xml:space="preserve">
DEC - </t>
        </r>
        <r>
          <rPr>
            <sz val="20"/>
            <color indexed="81"/>
            <rFont val="Tahoma"/>
            <family val="2"/>
            <charset val="204"/>
          </rPr>
          <t>ДЕКАБРЬ</t>
        </r>
        <r>
          <rPr>
            <b/>
            <sz val="20"/>
            <color indexed="81"/>
            <rFont val="Tahoma"/>
            <family val="2"/>
            <charset val="204"/>
          </rPr>
          <t xml:space="preserve">
JAN - </t>
        </r>
        <r>
          <rPr>
            <sz val="20"/>
            <color indexed="81"/>
            <rFont val="Tahoma"/>
            <family val="2"/>
            <charset val="204"/>
          </rPr>
          <t>ЯНВАРЬ</t>
        </r>
        <r>
          <rPr>
            <b/>
            <sz val="20"/>
            <color indexed="81"/>
            <rFont val="Tahoma"/>
            <family val="2"/>
            <charset val="204"/>
          </rPr>
          <t xml:space="preserve">
FEB - </t>
        </r>
        <r>
          <rPr>
            <sz val="20"/>
            <color indexed="81"/>
            <rFont val="Tahoma"/>
            <family val="2"/>
            <charset val="204"/>
          </rPr>
          <t>ФЕВРАЛЬ</t>
        </r>
        <r>
          <rPr>
            <b/>
            <sz val="20"/>
            <color indexed="81"/>
            <rFont val="Tahoma"/>
            <family val="2"/>
            <charset val="204"/>
          </rPr>
          <t xml:space="preserve">
MRT - </t>
        </r>
        <r>
          <rPr>
            <sz val="20"/>
            <color indexed="81"/>
            <rFont val="Tahoma"/>
            <family val="2"/>
            <charset val="204"/>
          </rPr>
          <t>МАРТ</t>
        </r>
        <r>
          <rPr>
            <b/>
            <sz val="20"/>
            <color indexed="81"/>
            <rFont val="Tahoma"/>
            <family val="2"/>
            <charset val="204"/>
          </rPr>
          <t xml:space="preserve">
APR - </t>
        </r>
        <r>
          <rPr>
            <sz val="20"/>
            <color indexed="81"/>
            <rFont val="Tahoma"/>
            <family val="2"/>
            <charset val="204"/>
          </rPr>
          <t>АПРЕЛЬ</t>
        </r>
        <r>
          <rPr>
            <b/>
            <sz val="20"/>
            <color indexed="81"/>
            <rFont val="Tahoma"/>
            <family val="2"/>
            <charset val="204"/>
          </rPr>
          <t xml:space="preserve">
MAY - </t>
        </r>
        <r>
          <rPr>
            <sz val="20"/>
            <color indexed="81"/>
            <rFont val="Tahoma"/>
            <family val="2"/>
            <charset val="204"/>
          </rPr>
          <t>МАЙ</t>
        </r>
        <r>
          <rPr>
            <b/>
            <sz val="20"/>
            <color indexed="81"/>
            <rFont val="Tahoma"/>
            <family val="2"/>
            <charset val="204"/>
          </rPr>
          <t xml:space="preserve">
</t>
        </r>
        <r>
          <rPr>
            <sz val="20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>
  <connection id="1" odcFile="http://retailmoss/sites/retailbi/Data Connections/BI Retail Sales Production.odc" keepAlive="1" name="BI Retail Sales Production" type="5" refreshedVersion="4" onlyUseConnectionFile="1" background="1" saveData="1" credentials="none">
    <dbPr connection="Provider=MSOLAP.4;Persist Security Info=True;Initial Catalog=BI Retail;Data Source=HILVERSM-SVR-20;MDX Compatibility=1;Safety Options=2;MDX Missing Member Mode=Error;Application Name=SharePoint Connection" command="Retail Sales" commandType="1"/>
    <olapPr sendLocale="1" rowDrillCount="1000" serverFill="0" serverNumberFormat="0" serverFont="0" serverFontColor="0"/>
  </connection>
</connections>
</file>

<file path=xl/sharedStrings.xml><?xml version="1.0" encoding="utf-8"?>
<sst xmlns="http://schemas.openxmlformats.org/spreadsheetml/2006/main" count="461" uniqueCount="194">
  <si>
    <t>X</t>
  </si>
  <si>
    <t xml:space="preserve"> </t>
  </si>
  <si>
    <t>UPT</t>
  </si>
  <si>
    <t>TEAM CAPTAIN</t>
  </si>
  <si>
    <t>GOALKEEPER</t>
  </si>
  <si>
    <t>TY</t>
  </si>
  <si>
    <t>LY</t>
  </si>
  <si>
    <t>%</t>
  </si>
  <si>
    <t>☐</t>
  </si>
  <si>
    <t>Men's footwear</t>
  </si>
  <si>
    <t>Women's and Kids Footwear</t>
  </si>
  <si>
    <t>Men's apparel</t>
  </si>
  <si>
    <t>Women's apparel</t>
  </si>
  <si>
    <t>Cash Wrap</t>
  </si>
  <si>
    <t>-</t>
  </si>
  <si>
    <t>00:00</t>
  </si>
  <si>
    <t>01:00</t>
  </si>
  <si>
    <t>02:00</t>
  </si>
  <si>
    <t>03:00</t>
  </si>
  <si>
    <t>04:00</t>
  </si>
  <si>
    <t>05:00</t>
  </si>
  <si>
    <t>06:00</t>
  </si>
  <si>
    <t>07:00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</si>
  <si>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</si>
  <si>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</si>
  <si>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</si>
  <si>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</si>
  <si>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</si>
  <si>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</si>
  <si>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</si>
  <si>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</si>
  <si>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</si>
  <si>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</si>
  <si>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</si>
  <si>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</si>
  <si>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</si>
  <si>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</si>
  <si>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</si>
  <si>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</si>
  <si>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00:30</t>
  </si>
  <si>
    <t>01:30</t>
  </si>
  <si>
    <t>02:30</t>
  </si>
  <si>
    <t>00:15</t>
  </si>
  <si>
    <t>00:45</t>
  </si>
  <si>
    <t>01:15</t>
  </si>
  <si>
    <t>01:45</t>
  </si>
  <si>
    <t>02:15</t>
  </si>
  <si>
    <t>02:45</t>
  </si>
  <si>
    <t>03:15</t>
  </si>
  <si>
    <t>03:30</t>
  </si>
  <si>
    <t>03:45</t>
  </si>
  <si>
    <t>04:15</t>
  </si>
  <si>
    <t>04:30</t>
  </si>
  <si>
    <t>04:45</t>
  </si>
  <si>
    <t>05:15</t>
  </si>
  <si>
    <t>05:30</t>
  </si>
  <si>
    <t>05:45</t>
  </si>
  <si>
    <t>06:15</t>
  </si>
  <si>
    <t>06:30</t>
  </si>
  <si>
    <t>06:45</t>
  </si>
  <si>
    <t>07:15</t>
  </si>
  <si>
    <t>07:30</t>
  </si>
  <si>
    <t>07:45</t>
  </si>
  <si>
    <t>08:15</t>
  </si>
  <si>
    <t>08:30</t>
  </si>
  <si>
    <t>08:45</t>
  </si>
  <si>
    <t>09:15</t>
  </si>
  <si>
    <t>09:30</t>
  </si>
  <si>
    <t>09:45</t>
  </si>
  <si>
    <t>10:15</t>
  </si>
  <si>
    <t>10:30</t>
  </si>
  <si>
    <t>10:45</t>
  </si>
  <si>
    <t>11:15</t>
  </si>
  <si>
    <t>11:30</t>
  </si>
  <si>
    <t>11:45</t>
  </si>
  <si>
    <t>12:15</t>
  </si>
  <si>
    <t>12:30</t>
  </si>
  <si>
    <t>12:45</t>
  </si>
  <si>
    <t>13:15</t>
  </si>
  <si>
    <t>13:30</t>
  </si>
  <si>
    <t>13:45</t>
  </si>
  <si>
    <t>14:15</t>
  </si>
  <si>
    <t>14:30</t>
  </si>
  <si>
    <t>14:45</t>
  </si>
  <si>
    <t>15:15</t>
  </si>
  <si>
    <t>15:30</t>
  </si>
  <si>
    <t>15:45</t>
  </si>
  <si>
    <t>16:15</t>
  </si>
  <si>
    <t>16:30</t>
  </si>
  <si>
    <t>16:45</t>
  </si>
  <si>
    <t>17:15</t>
  </si>
  <si>
    <t>17:30</t>
  </si>
  <si>
    <t>17:45</t>
  </si>
  <si>
    <t>18:15</t>
  </si>
  <si>
    <t>18:30</t>
  </si>
  <si>
    <t>18:45</t>
  </si>
  <si>
    <t>19:15</t>
  </si>
  <si>
    <t>19:30</t>
  </si>
  <si>
    <t>19:45</t>
  </si>
  <si>
    <t>20:15</t>
  </si>
  <si>
    <t>20:30</t>
  </si>
  <si>
    <t>20:45</t>
  </si>
  <si>
    <t>21:15</t>
  </si>
  <si>
    <t>21:30</t>
  </si>
  <si>
    <t>21:45</t>
  </si>
  <si>
    <t>22:15</t>
  </si>
  <si>
    <t>22:30</t>
  </si>
  <si>
    <t>22:45</t>
  </si>
  <si>
    <t>23:15</t>
  </si>
  <si>
    <t>23:30</t>
  </si>
  <si>
    <t>23:45</t>
  </si>
  <si>
    <t>Показатели KPI</t>
  </si>
  <si>
    <t>ВЧЕРА</t>
  </si>
  <si>
    <t>ПРОДАЖИ</t>
  </si>
  <si>
    <t>КОНВЕРСИЯ</t>
  </si>
  <si>
    <t>БЮДЖЕТ</t>
  </si>
  <si>
    <t>С НАЧАЛА НЕДЕЛИ</t>
  </si>
  <si>
    <t>С НАЧАЛА МЕСЯЦА</t>
  </si>
  <si>
    <t>С НАЧАЛА ГОДА</t>
  </si>
  <si>
    <t>ЦЕЛЬ</t>
  </si>
  <si>
    <t>ЦЕЛИ НА СЕГОДНЯ</t>
  </si>
  <si>
    <t>ПЛАН РАБОТЫ НА ДЕНЬ</t>
  </si>
  <si>
    <t>% ДО LY</t>
  </si>
  <si>
    <t>% ДО БЮДЖЕТА</t>
  </si>
  <si>
    <t>ЧАС ПИК</t>
  </si>
  <si>
    <t>КАЖДЫЙ ЧАС</t>
  </si>
  <si>
    <t>ВСЕГО</t>
  </si>
  <si>
    <t>% ОТ ЦЕЛИ КАЖДЫЙ ЧАС</t>
  </si>
  <si>
    <t>ЦЕЛЬ НА КАЖДЫЙ ЧАС</t>
  </si>
  <si>
    <t>ОБЩАЯ ЦЕЛЬ</t>
  </si>
  <si>
    <t>ОПЕРАЦИИ</t>
  </si>
  <si>
    <t>ПОСЕЩАЕМОСТЬ</t>
  </si>
  <si>
    <t>ПРОДАНО ЕДИНИЦ</t>
  </si>
  <si>
    <t>ПОПОЛНЕНИЕ ЗАПАСОВ 
POS ВЫПОЛНЕНО?</t>
  </si>
  <si>
    <t>НОВОСТИ</t>
  </si>
  <si>
    <t>ПРИМЕЧАНИЯ ДЛЯ ПЕРЕДАЧИ</t>
  </si>
  <si>
    <t>ТЕМА ОБУЧЕНИЯ ДЛЯ HUDDLE</t>
  </si>
  <si>
    <t>вчера</t>
  </si>
  <si>
    <t>сегодня</t>
  </si>
  <si>
    <t>AVB</t>
  </si>
  <si>
    <t>Artem</t>
  </si>
  <si>
    <t xml:space="preserve">Zone chart </t>
  </si>
  <si>
    <t>Name</t>
  </si>
  <si>
    <t xml:space="preserve">Check-in
</t>
  </si>
  <si>
    <t>FTW</t>
  </si>
  <si>
    <t>BOH</t>
  </si>
  <si>
    <t>APP</t>
  </si>
  <si>
    <t>FR</t>
  </si>
  <si>
    <t>Zones</t>
  </si>
  <si>
    <t>All footwear</t>
  </si>
  <si>
    <t>FTW M</t>
  </si>
  <si>
    <t>FTW W+K</t>
  </si>
  <si>
    <t>All apparel</t>
  </si>
  <si>
    <t>APP M</t>
  </si>
  <si>
    <t>APP W+K</t>
  </si>
  <si>
    <t xml:space="preserve">Fitting room </t>
  </si>
  <si>
    <t xml:space="preserve">Stockroom </t>
  </si>
  <si>
    <t xml:space="preserve">Break </t>
  </si>
  <si>
    <t>Кол-во чеков за месяц</t>
  </si>
  <si>
    <t>Текущий месяц</t>
  </si>
  <si>
    <t>Андрей</t>
  </si>
  <si>
    <t>CASH</t>
  </si>
  <si>
    <t>cash</t>
  </si>
  <si>
    <t>ftw</t>
  </si>
  <si>
    <t>fr</t>
  </si>
  <si>
    <t>Текущая неделя</t>
  </si>
  <si>
    <t>Кирилл</t>
  </si>
  <si>
    <t>Денис</t>
  </si>
  <si>
    <t>Таня</t>
  </si>
  <si>
    <t>Серега</t>
  </si>
  <si>
    <t>app</t>
  </si>
  <si>
    <t>week</t>
  </si>
  <si>
    <t>#</t>
  </si>
  <si>
    <t>MRT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</si>
  <si>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</si>
  <si>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</si>
  <si>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</si>
  <si>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</si>
  <si>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</si>
  <si>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</si>
  <si>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</si>
  <si>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</si>
  <si>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</si>
  <si>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</si>
  <si>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</si>
  <si>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</si>
  <si>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</si>
  <si>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текущий</t>
  </si>
  <si>
    <t>Alex</t>
  </si>
  <si>
    <t>Denis</t>
  </si>
  <si>
    <t>Артем</t>
  </si>
  <si>
    <t>Эва</t>
  </si>
  <si>
    <t>Фил</t>
  </si>
  <si>
    <t>ЕЖЕДНЕВНЫЙ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</si>
</sst>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&quot;$&quot;* #,##0.00_);_(&quot;$&quot;* \(#,##0.00\);_(&quot;$&quot;* &quot;-&quot;??_);_(@_)"/>
    <numFmt numFmtId="165" formatCode="[$-F800]dddd\,\ mmmm\ dd\,\ yyyy"/>
    <numFmt numFmtId="166" formatCode="&quot;$&quot;#,##0"/>
    <numFmt numFmtId="167" formatCode="0.0%"/>
    <numFmt numFmtId="168" formatCode="_-[$£-809]* #,##0.00_-;\-[$£-809]* #,##0.00_-;_-[$£-809]* &quot;-&quot;??_-;_-@_-"/>
    <numFmt numFmtId="169" formatCode="_([$RUB]\ * #,##0.00_);_([$RUB]\ * \(#,##0.00\);_([$RUB]\ * &quot;-&quot;??_);_(@_)"/>
    <numFmt numFmtId="170" formatCode="#,##0&quot;р.&quot;"/>
    <numFmt numFmtId="171" formatCode="_-* #,##0.00\ [$EUR]_-;\-* #,##0.00\ [$EUR]_-;_-* &quot;-&quot;??\ [$EUR]_-;_-@_-"/>
    <numFmt numFmtId="172" formatCode="_-* #,##0\ [$RUB]_-;\-* #,##0\ [$RUB]_-;_-* &quot;-&quot;\ [$RUB]_-;_-@_-"/>
  </numFmts>
  <fonts count="7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 Black"/>
      <family val="2"/>
    </font>
    <font>
      <b/>
      <i/>
      <sz val="10"/>
      <color theme="1"/>
      <name val="Arial Black"/>
      <family val="2"/>
    </font>
    <font>
      <b/>
      <i/>
      <sz val="9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Black"/>
      <family val="2"/>
    </font>
    <font>
      <b/>
      <sz val="10"/>
      <name val="Arial Black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Arial Black"/>
      <family val="2"/>
    </font>
    <font>
      <sz val="8"/>
      <name val="Calibri"/>
      <family val="2"/>
      <scheme val="minor"/>
    </font>
    <font>
      <sz val="16"/>
      <color rgb="FFFFFFFF"/>
      <name val="Arial Black"/>
      <family val="2"/>
    </font>
    <font>
      <sz val="20"/>
      <color rgb="FF16783C"/>
      <name val="Arial Black"/>
      <family val="2"/>
    </font>
    <font>
      <sz val="14"/>
      <color rgb="FF000000"/>
      <name val="Arial Black"/>
      <family val="2"/>
    </font>
    <font>
      <sz val="18"/>
      <color rgb="FF16783C"/>
      <name val="Arial Black"/>
      <family val="2"/>
    </font>
    <font>
      <sz val="24"/>
      <color rgb="FFFFFFFF"/>
      <name val="Arial Black"/>
      <family val="2"/>
    </font>
    <font>
      <sz val="16"/>
      <color rgb="FF000000"/>
      <name val="Arial Black"/>
      <family val="2"/>
    </font>
    <font>
      <sz val="18"/>
      <color rgb="FF000000"/>
      <name val="Arial Black"/>
      <family val="2"/>
    </font>
    <font>
      <sz val="16"/>
      <color theme="1"/>
      <name val="Arial"/>
      <family val="2"/>
    </font>
    <font>
      <sz val="16"/>
      <color rgb="FF000000"/>
      <name val="Arial"/>
      <family val="2"/>
    </font>
    <font>
      <sz val="16"/>
      <name val="Arial"/>
      <family val="2"/>
    </font>
    <font>
      <sz val="14"/>
      <color theme="1"/>
      <name val="Arial Black"/>
      <family val="2"/>
    </font>
    <font>
      <sz val="36"/>
      <color rgb="FF16783C"/>
      <name val="Arial Black"/>
      <family val="2"/>
    </font>
    <font>
      <b/>
      <sz val="28"/>
      <color theme="1"/>
      <name val="Arial"/>
      <family val="2"/>
    </font>
    <font>
      <b/>
      <sz val="20"/>
      <color theme="1"/>
      <name val="Arial Black"/>
      <family val="2"/>
    </font>
    <font>
      <u/>
      <sz val="36"/>
      <color rgb="FF40AE49"/>
      <name val="Arial Black"/>
      <family val="2"/>
    </font>
    <font>
      <i/>
      <sz val="14"/>
      <color theme="1"/>
      <name val="Arial Black"/>
      <family val="2"/>
    </font>
    <font>
      <b/>
      <u/>
      <sz val="16"/>
      <color rgb="FF14783C"/>
      <name val="Arial Black"/>
      <family val="2"/>
    </font>
    <font>
      <sz val="16"/>
      <color theme="1"/>
      <name val="Arial Black"/>
      <family val="2"/>
    </font>
    <font>
      <b/>
      <sz val="14"/>
      <color theme="0"/>
      <name val="Arial Black"/>
      <family val="2"/>
    </font>
    <font>
      <b/>
      <sz val="14"/>
      <name val="Arial Black"/>
      <family val="2"/>
    </font>
    <font>
      <b/>
      <i/>
      <sz val="14"/>
      <color theme="1"/>
      <name val="Arial Black"/>
      <family val="2"/>
    </font>
    <font>
      <sz val="18"/>
      <color theme="1"/>
      <name val="Segoe Print"/>
      <charset val="204"/>
    </font>
    <font>
      <sz val="18"/>
      <color theme="1"/>
      <name val="Arial Black"/>
      <family val="2"/>
    </font>
    <font>
      <b/>
      <sz val="18"/>
      <name val="Segoe Print"/>
      <charset val="204"/>
    </font>
    <font>
      <b/>
      <sz val="12"/>
      <color theme="1"/>
      <name val="Arial"/>
      <family val="2"/>
    </font>
    <font>
      <u/>
      <sz val="66"/>
      <color rgb="FF40AE49"/>
      <name val="Arial Black"/>
      <family val="2"/>
    </font>
    <font>
      <sz val="16"/>
      <color rgb="FF000000"/>
      <name val="Arial Black"/>
      <family val="2"/>
    </font>
    <font>
      <b/>
      <sz val="14"/>
      <color theme="1"/>
      <name val="Arial Black"/>
      <family val="2"/>
    </font>
    <font>
      <sz val="14"/>
      <color rgb="FF000000"/>
      <name val="Arial Black"/>
      <family val="2"/>
    </font>
    <font>
      <sz val="14"/>
      <color theme="1"/>
      <name val="Arial"/>
      <family val="2"/>
    </font>
    <font>
      <b/>
      <sz val="12"/>
      <color rgb="FF0D673C"/>
      <name val="Arial Black"/>
      <family val="2"/>
    </font>
    <font>
      <b/>
      <sz val="16"/>
      <color theme="1"/>
      <name val="Arial"/>
      <family val="2"/>
    </font>
    <font>
      <sz val="14"/>
      <color rgb="FF14783C"/>
      <name val="ＭＳ ゴシック"/>
      <charset val="128"/>
    </font>
    <font>
      <u/>
      <sz val="18"/>
      <name val="Arial Black"/>
      <family val="2"/>
    </font>
    <font>
      <b/>
      <sz val="16"/>
      <color rgb="FF0D673C"/>
      <name val="Arial Black"/>
      <family val="2"/>
    </font>
    <font>
      <b/>
      <sz val="20"/>
      <name val="Arial Black"/>
      <family val="2"/>
    </font>
    <font>
      <sz val="16"/>
      <name val="Arial Black"/>
      <family val="2"/>
    </font>
    <font>
      <sz val="14"/>
      <color rgb="FF16783C"/>
      <name val="Arial Black"/>
      <family val="2"/>
    </font>
    <font>
      <sz val="14"/>
      <color rgb="FF14783C"/>
      <name val="Arial Black"/>
      <family val="2"/>
    </font>
    <font>
      <sz val="9"/>
      <color rgb="FF000000"/>
      <name val="Arial Black"/>
      <family val="2"/>
    </font>
    <font>
      <b/>
      <sz val="9"/>
      <color theme="1"/>
      <name val="Arial"/>
      <family val="2"/>
    </font>
    <font>
      <b/>
      <sz val="14"/>
      <color rgb="FF14783C"/>
      <name val="Arial Black"/>
      <family val="2"/>
    </font>
    <font>
      <b/>
      <sz val="12"/>
      <name val="Arial Black"/>
      <family val="2"/>
    </font>
    <font>
      <b/>
      <sz val="10"/>
      <color theme="1"/>
      <name val="Segoe Print"/>
      <family val="2"/>
    </font>
    <font>
      <b/>
      <sz val="12"/>
      <color theme="1"/>
      <name val="Arial Black"/>
      <family val="2"/>
    </font>
    <font>
      <u/>
      <sz val="28"/>
      <color rgb="FF40AE49"/>
      <name val="Arial Black"/>
      <family val="2"/>
    </font>
    <font>
      <b/>
      <u/>
      <sz val="9"/>
      <color theme="0"/>
      <name val="Arial Black"/>
      <family val="2"/>
    </font>
    <font>
      <sz val="14"/>
      <name val="Arial"/>
      <family val="2"/>
    </font>
    <font>
      <b/>
      <sz val="16"/>
      <name val="Arial"/>
      <family val="2"/>
    </font>
    <font>
      <b/>
      <sz val="20"/>
      <color theme="1"/>
      <name val="Arial"/>
      <family val="2"/>
      <charset val="204"/>
    </font>
    <font>
      <sz val="28"/>
      <color rgb="FF000000"/>
      <name val="Arial Black"/>
      <family val="2"/>
    </font>
    <font>
      <b/>
      <sz val="14"/>
      <name val="Arial"/>
      <family val="2"/>
      <charset val="204"/>
    </font>
    <font>
      <sz val="18"/>
      <name val="Calibri"/>
      <family val="2"/>
      <charset val="204"/>
    </font>
    <font>
      <b/>
      <sz val="18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sz val="20"/>
      <color indexed="81"/>
      <name val="Tahoma"/>
      <family val="2"/>
      <charset val="204"/>
    </font>
    <font>
      <b/>
      <sz val="20"/>
      <color indexed="81"/>
      <name val="Tahoma"/>
      <family val="2"/>
      <charset val="204"/>
    </font>
    <font>
      <b/>
      <sz val="10"/>
      <color theme="0"/>
      <name val="Arial Black"/>
      <family val="2"/>
    </font>
    <font>
      <b/>
      <u/>
      <sz val="10"/>
      <color theme="0"/>
      <name val="Arial Black"/>
      <family val="2"/>
    </font>
    <font>
      <b/>
      <u/>
      <sz val="11"/>
      <color theme="0"/>
      <name val="Arial Black"/>
      <family val="2"/>
    </font>
    <font>
      <b/>
      <sz val="16"/>
      <color theme="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E49"/>
        <bgColor indexed="64"/>
      </patternFill>
    </fill>
    <fill>
      <patternFill patternType="solid">
        <fgColor rgb="FFC0DBC1"/>
        <bgColor indexed="64"/>
      </patternFill>
    </fill>
    <fill>
      <patternFill patternType="solid">
        <fgColor rgb="FF14783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rgb="FF40AE49"/>
      </top>
      <bottom/>
      <diagonal/>
    </border>
    <border>
      <left/>
      <right/>
      <top/>
      <bottom style="medium">
        <color rgb="FF40AE49"/>
      </bottom>
      <diagonal/>
    </border>
    <border>
      <left/>
      <right/>
      <top/>
      <bottom style="thick">
        <color rgb="FF40AE49"/>
      </bottom>
      <diagonal/>
    </border>
    <border>
      <left/>
      <right/>
      <top/>
      <bottom style="thin">
        <color rgb="FF14783C"/>
      </bottom>
      <diagonal/>
    </border>
    <border>
      <left/>
      <right/>
      <top style="thin">
        <color rgb="FF14783C"/>
      </top>
      <bottom style="thin">
        <color rgb="FF14783C"/>
      </bottom>
      <diagonal/>
    </border>
    <border>
      <left/>
      <right style="thin">
        <color rgb="FF14783C"/>
      </right>
      <top style="thin">
        <color rgb="FF14783C"/>
      </top>
      <bottom style="thin">
        <color rgb="FF14783C"/>
      </bottom>
      <diagonal/>
    </border>
    <border>
      <left style="thin">
        <color rgb="FF14783C"/>
      </left>
      <right style="thin">
        <color rgb="FF14783C"/>
      </right>
      <top style="thin">
        <color rgb="FF14783C"/>
      </top>
      <bottom style="thin">
        <color rgb="FF14783C"/>
      </bottom>
      <diagonal/>
    </border>
    <border>
      <left style="thin">
        <color rgb="FF14783C"/>
      </left>
      <right/>
      <top style="thin">
        <color rgb="FF14783C"/>
      </top>
      <bottom style="thin">
        <color rgb="FF14783C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14783C"/>
      </top>
      <bottom style="thin">
        <color rgb="FF14783C"/>
      </bottom>
      <diagonal/>
    </border>
    <border>
      <left/>
      <right style="thin">
        <color auto="1"/>
      </right>
      <top style="thin">
        <color rgb="FF14783C"/>
      </top>
      <bottom style="thin">
        <color rgb="FF14783C"/>
      </bottom>
      <diagonal/>
    </border>
    <border>
      <left style="thin">
        <color rgb="FF14783C"/>
      </left>
      <right style="thin">
        <color auto="1"/>
      </right>
      <top style="thin">
        <color rgb="FF14783C"/>
      </top>
      <bottom style="thin">
        <color rgb="FF14783C"/>
      </bottom>
      <diagonal/>
    </border>
    <border>
      <left style="hair">
        <color rgb="FF14783C"/>
      </left>
      <right style="hair">
        <color rgb="FF14783C"/>
      </right>
      <top style="hair">
        <color rgb="FF14783C"/>
      </top>
      <bottom style="hair">
        <color rgb="FF14783C"/>
      </bottom>
      <diagonal/>
    </border>
    <border>
      <left style="thick">
        <color rgb="FF009E47"/>
      </left>
      <right/>
      <top style="thick">
        <color rgb="FF009E47"/>
      </top>
      <bottom/>
      <diagonal/>
    </border>
    <border>
      <left/>
      <right/>
      <top style="thick">
        <color rgb="FF009E47"/>
      </top>
      <bottom/>
      <diagonal/>
    </border>
    <border>
      <left/>
      <right style="thick">
        <color rgb="FF009E47"/>
      </right>
      <top style="thick">
        <color rgb="FF009E47"/>
      </top>
      <bottom/>
      <diagonal/>
    </border>
    <border>
      <left style="thick">
        <color rgb="FF009E47"/>
      </left>
      <right/>
      <top/>
      <bottom/>
      <diagonal/>
    </border>
    <border>
      <left/>
      <right style="thick">
        <color rgb="FF009E47"/>
      </right>
      <top/>
      <bottom/>
      <diagonal/>
    </border>
    <border>
      <left style="thick">
        <color rgb="FF009E47"/>
      </left>
      <right/>
      <top/>
      <bottom style="thick">
        <color rgb="FF009E47"/>
      </bottom>
      <diagonal/>
    </border>
    <border>
      <left/>
      <right/>
      <top/>
      <bottom style="thick">
        <color rgb="FF009E47"/>
      </bottom>
      <diagonal/>
    </border>
    <border>
      <left/>
      <right style="thick">
        <color rgb="FF009E47"/>
      </right>
      <top/>
      <bottom style="thick">
        <color rgb="FF009E47"/>
      </bottom>
      <diagonal/>
    </border>
    <border>
      <left/>
      <right/>
      <top/>
      <bottom style="hair">
        <color rgb="FF14783C"/>
      </bottom>
      <diagonal/>
    </border>
    <border>
      <left style="thick">
        <color rgb="FF009E47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9E47"/>
      </right>
      <top style="thin">
        <color auto="1"/>
      </top>
      <bottom style="thin">
        <color auto="1"/>
      </bottom>
      <diagonal/>
    </border>
    <border>
      <left style="thick">
        <color rgb="FF009E47"/>
      </left>
      <right/>
      <top/>
      <bottom style="medium">
        <color rgb="FF40AE49"/>
      </bottom>
      <diagonal/>
    </border>
    <border>
      <left/>
      <right style="thick">
        <color rgb="FF009E47"/>
      </right>
      <top/>
      <bottom style="medium">
        <color rgb="FF40AE49"/>
      </bottom>
      <diagonal/>
    </border>
    <border>
      <left style="thick">
        <color rgb="FF009E47"/>
      </left>
      <right/>
      <top style="medium">
        <color rgb="FF40AE49"/>
      </top>
      <bottom/>
      <diagonal/>
    </border>
    <border>
      <left/>
      <right style="thick">
        <color rgb="FF009E47"/>
      </right>
      <top style="medium">
        <color rgb="FF40AE49"/>
      </top>
      <bottom/>
      <diagonal/>
    </border>
    <border>
      <left style="thick">
        <color rgb="FF009E47"/>
      </left>
      <right/>
      <top/>
      <bottom style="thick">
        <color rgb="FF40AE49"/>
      </bottom>
      <diagonal/>
    </border>
    <border>
      <left/>
      <right style="thick">
        <color rgb="FF009E47"/>
      </right>
      <top/>
      <bottom style="thick">
        <color rgb="FF40AE49"/>
      </bottom>
      <diagonal/>
    </border>
    <border>
      <left/>
      <right/>
      <top/>
      <bottom style="medium">
        <color auto="1"/>
      </bottom>
      <diagonal/>
    </border>
    <border>
      <left style="hair">
        <color rgb="FF14783C"/>
      </left>
      <right/>
      <top style="hair">
        <color rgb="FF14783C"/>
      </top>
      <bottom style="hair">
        <color rgb="FF14783C"/>
      </bottom>
      <diagonal/>
    </border>
    <border>
      <left/>
      <right/>
      <top style="hair">
        <color rgb="FF14783C"/>
      </top>
      <bottom style="hair">
        <color rgb="FF14783C"/>
      </bottom>
      <diagonal/>
    </border>
    <border>
      <left/>
      <right style="hair">
        <color rgb="FF14783C"/>
      </right>
      <top style="hair">
        <color rgb="FF14783C"/>
      </top>
      <bottom style="hair">
        <color rgb="FF14783C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ck">
        <color rgb="FF009E47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rgb="FF14783C"/>
      </left>
      <right style="hair">
        <color rgb="FF14783C"/>
      </right>
      <top/>
      <bottom style="hair">
        <color rgb="FF14783C"/>
      </bottom>
      <diagonal/>
    </border>
    <border>
      <left/>
      <right style="hair">
        <color rgb="FF14783C"/>
      </right>
      <top/>
      <bottom style="hair">
        <color rgb="FF14783C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2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</cellStyleXfs>
  <cellXfs count="25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67" fontId="14" fillId="0" borderId="1" xfId="2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48" fillId="0" borderId="21" xfId="0" applyFont="1" applyBorder="1" applyAlignment="1">
      <alignment horizontal="center" vertical="center"/>
    </xf>
    <xf numFmtId="167" fontId="18" fillId="0" borderId="15" xfId="2" applyNumberFormat="1" applyFont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 vertical="center" wrapText="1"/>
    </xf>
    <xf numFmtId="2" fontId="18" fillId="0" borderId="20" xfId="0" applyNumberFormat="1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168" fontId="2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1" fillId="0" borderId="0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55" fillId="4" borderId="15" xfId="0" applyFont="1" applyFill="1" applyBorder="1" applyAlignment="1">
      <alignment horizontal="center" vertical="center" wrapText="1"/>
    </xf>
    <xf numFmtId="0" fontId="55" fillId="4" borderId="20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65" fillId="0" borderId="49" xfId="0" applyFont="1" applyFill="1" applyBorder="1" applyAlignment="1">
      <alignment horizontal="center" vertical="center"/>
    </xf>
    <xf numFmtId="0" fontId="65" fillId="0" borderId="45" xfId="0" applyFont="1" applyFill="1" applyBorder="1" applyAlignment="1">
      <alignment horizontal="center" vertical="center"/>
    </xf>
    <xf numFmtId="167" fontId="14" fillId="8" borderId="1" xfId="2" applyNumberFormat="1" applyFont="1" applyFill="1" applyBorder="1" applyAlignment="1">
      <alignment horizontal="center" vertical="center" wrapText="1"/>
    </xf>
    <xf numFmtId="167" fontId="18" fillId="8" borderId="16" xfId="0" applyNumberFormat="1" applyFont="1" applyFill="1" applyBorder="1" applyAlignment="1">
      <alignment horizontal="center" vertical="center" wrapText="1"/>
    </xf>
    <xf numFmtId="167" fontId="18" fillId="8" borderId="16" xfId="2" applyNumberFormat="1" applyFont="1" applyFill="1" applyBorder="1" applyAlignment="1">
      <alignment horizontal="center" vertical="center" wrapText="1"/>
    </xf>
    <xf numFmtId="167" fontId="18" fillId="8" borderId="15" xfId="2" applyNumberFormat="1" applyFont="1" applyFill="1" applyBorder="1" applyAlignment="1">
      <alignment horizontal="center" vertical="center" wrapText="1"/>
    </xf>
    <xf numFmtId="167" fontId="21" fillId="8" borderId="15" xfId="2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0" borderId="40" xfId="0" applyNumberFormat="1" applyFont="1" applyBorder="1" applyAlignment="1">
      <alignment horizontal="center" vertical="center"/>
    </xf>
    <xf numFmtId="0" fontId="62" fillId="5" borderId="30" xfId="0" applyFont="1" applyFill="1" applyBorder="1" applyAlignment="1">
      <alignment vertical="center"/>
    </xf>
    <xf numFmtId="0" fontId="67" fillId="0" borderId="40" xfId="0" applyNumberFormat="1" applyFont="1" applyBorder="1" applyAlignment="1">
      <alignment vertical="center"/>
    </xf>
    <xf numFmtId="0" fontId="45" fillId="0" borderId="42" xfId="0" applyNumberFormat="1" applyFont="1" applyBorder="1" applyAlignment="1">
      <alignment vertical="center"/>
    </xf>
    <xf numFmtId="0" fontId="69" fillId="7" borderId="50" xfId="0" applyFont="1" applyFill="1" applyBorder="1" applyAlignment="1">
      <alignment horizontal="center" vertical="center"/>
    </xf>
    <xf numFmtId="0" fontId="65" fillId="0" borderId="49" xfId="0" applyFont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0" fontId="48" fillId="0" borderId="51" xfId="0" applyFont="1" applyBorder="1" applyAlignment="1">
      <alignment horizontal="center" vertical="center"/>
    </xf>
    <xf numFmtId="0" fontId="74" fillId="5" borderId="1" xfId="0" applyFont="1" applyFill="1" applyBorder="1" applyAlignment="1">
      <alignment horizontal="center" vertical="center"/>
    </xf>
    <xf numFmtId="2" fontId="4" fillId="7" borderId="51" xfId="0" applyNumberFormat="1" applyFont="1" applyFill="1" applyBorder="1" applyAlignment="1">
      <alignment horizontal="center" vertical="center"/>
    </xf>
    <xf numFmtId="2" fontId="4" fillId="7" borderId="21" xfId="0" applyNumberFormat="1" applyFont="1" applyFill="1" applyBorder="1" applyAlignment="1">
      <alignment horizontal="center" vertical="center"/>
    </xf>
    <xf numFmtId="14" fontId="69" fillId="0" borderId="44" xfId="0" applyNumberFormat="1" applyFont="1" applyFill="1" applyBorder="1" applyAlignment="1">
      <alignment horizontal="center" vertical="center"/>
    </xf>
    <xf numFmtId="14" fontId="69" fillId="0" borderId="49" xfId="0" applyNumberFormat="1" applyFont="1" applyFill="1" applyBorder="1" applyAlignment="1">
      <alignment horizontal="center" vertical="center"/>
    </xf>
    <xf numFmtId="0" fontId="68" fillId="9" borderId="40" xfId="0" applyNumberFormat="1" applyFont="1" applyFill="1" applyBorder="1" applyAlignment="1">
      <alignment vertical="center"/>
    </xf>
    <xf numFmtId="2" fontId="4" fillId="9" borderId="21" xfId="0" applyNumberFormat="1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69" fillId="2" borderId="5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69" fillId="8" borderId="50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76" fillId="10" borderId="61" xfId="0" applyFont="1" applyFill="1" applyBorder="1" applyAlignment="1">
      <alignment horizontal="center" vertical="center"/>
    </xf>
    <xf numFmtId="0" fontId="23" fillId="10" borderId="62" xfId="0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16" fillId="2" borderId="25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/>
    </xf>
    <xf numFmtId="0" fontId="24" fillId="2" borderId="2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4" fillId="2" borderId="36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10" fontId="18" fillId="8" borderId="17" xfId="0" applyNumberFormat="1" applyFont="1" applyFill="1" applyBorder="1" applyAlignment="1">
      <alignment horizontal="center" vertical="center" wrapText="1"/>
    </xf>
    <xf numFmtId="10" fontId="18" fillId="8" borderId="4" xfId="0" applyNumberFormat="1" applyFont="1" applyFill="1" applyBorder="1" applyAlignment="1">
      <alignment horizontal="center" vertical="center" wrapText="1"/>
    </xf>
    <xf numFmtId="169" fontId="18" fillId="0" borderId="1" xfId="0" applyNumberFormat="1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169" fontId="18" fillId="0" borderId="17" xfId="0" applyNumberFormat="1" applyFont="1" applyBorder="1" applyAlignment="1">
      <alignment horizontal="center" vertical="center" wrapText="1"/>
    </xf>
    <xf numFmtId="169" fontId="18" fillId="0" borderId="4" xfId="0" applyNumberFormat="1" applyFont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left" vertical="top" wrapText="1"/>
    </xf>
    <xf numFmtId="0" fontId="42" fillId="2" borderId="10" xfId="0" applyFont="1" applyFill="1" applyBorder="1" applyAlignment="1">
      <alignment horizontal="left" vertical="top" wrapText="1"/>
    </xf>
    <xf numFmtId="0" fontId="42" fillId="2" borderId="34" xfId="0" applyFont="1" applyFill="1" applyBorder="1" applyAlignment="1">
      <alignment horizontal="left" vertical="top" wrapText="1"/>
    </xf>
    <xf numFmtId="0" fontId="21" fillId="2" borderId="37" xfId="0" applyFont="1" applyFill="1" applyBorder="1" applyAlignment="1">
      <alignment horizontal="left" vertical="top" wrapText="1"/>
    </xf>
    <xf numFmtId="0" fontId="42" fillId="2" borderId="11" xfId="0" applyFont="1" applyFill="1" applyBorder="1" applyAlignment="1">
      <alignment horizontal="left" vertical="top" wrapText="1"/>
    </xf>
    <xf numFmtId="0" fontId="42" fillId="2" borderId="38" xfId="0" applyFont="1" applyFill="1" applyBorder="1" applyAlignment="1">
      <alignment horizontal="left" vertical="top" wrapText="1"/>
    </xf>
    <xf numFmtId="0" fontId="27" fillId="2" borderId="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9" fontId="21" fillId="8" borderId="1" xfId="2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9" fontId="21" fillId="2" borderId="31" xfId="0" applyNumberFormat="1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10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32" xfId="0" applyFont="1" applyFill="1" applyBorder="1" applyAlignment="1">
      <alignment horizontal="left" vertical="center" wrapText="1"/>
    </xf>
    <xf numFmtId="10" fontId="18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1" fontId="44" fillId="0" borderId="1" xfId="0" applyNumberFormat="1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165" fontId="66" fillId="0" borderId="46" xfId="0" applyNumberFormat="1" applyFont="1" applyBorder="1" applyAlignment="1">
      <alignment horizontal="center" vertical="center" wrapText="1"/>
    </xf>
    <xf numFmtId="165" fontId="66" fillId="0" borderId="0" xfId="0" applyNumberFormat="1" applyFont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64" fillId="0" borderId="0" xfId="0" applyFont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/>
    </xf>
    <xf numFmtId="166" fontId="37" fillId="8" borderId="17" xfId="0" applyNumberFormat="1" applyFont="1" applyFill="1" applyBorder="1" applyAlignment="1">
      <alignment horizontal="center" vertical="center"/>
    </xf>
    <xf numFmtId="166" fontId="37" fillId="8" borderId="4" xfId="0" applyNumberFormat="1" applyFont="1" applyFill="1" applyBorder="1" applyAlignment="1">
      <alignment horizontal="center" vertical="center"/>
    </xf>
    <xf numFmtId="49" fontId="30" fillId="2" borderId="43" xfId="0" applyNumberFormat="1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 wrapText="1"/>
    </xf>
    <xf numFmtId="0" fontId="54" fillId="0" borderId="12" xfId="0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 vertical="center"/>
    </xf>
    <xf numFmtId="166" fontId="37" fillId="6" borderId="17" xfId="0" applyNumberFormat="1" applyFont="1" applyFill="1" applyBorder="1" applyAlignment="1">
      <alignment horizontal="center" vertical="center"/>
    </xf>
    <xf numFmtId="166" fontId="37" fillId="6" borderId="4" xfId="0" applyNumberFormat="1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top"/>
    </xf>
    <xf numFmtId="0" fontId="43" fillId="0" borderId="17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169" fontId="21" fillId="0" borderId="16" xfId="0" applyNumberFormat="1" applyFont="1" applyBorder="1" applyAlignment="1">
      <alignment horizontal="center" vertical="center" wrapText="1"/>
    </xf>
    <xf numFmtId="169" fontId="21" fillId="0" borderId="14" xfId="0" applyNumberFormat="1" applyFont="1" applyBorder="1" applyAlignment="1">
      <alignment horizontal="center" vertical="center" wrapText="1"/>
    </xf>
    <xf numFmtId="169" fontId="21" fillId="0" borderId="18" xfId="0" applyNumberFormat="1" applyFont="1" applyBorder="1" applyAlignment="1">
      <alignment horizontal="center" vertical="center" wrapText="1"/>
    </xf>
    <xf numFmtId="169" fontId="21" fillId="0" borderId="19" xfId="0" applyNumberFormat="1" applyFont="1" applyBorder="1" applyAlignment="1">
      <alignment horizontal="center" vertical="center" wrapText="1"/>
    </xf>
    <xf numFmtId="0" fontId="55" fillId="4" borderId="16" xfId="0" applyFont="1" applyFill="1" applyBorder="1" applyAlignment="1">
      <alignment horizontal="center" vertical="center" wrapText="1"/>
    </xf>
    <xf numFmtId="0" fontId="55" fillId="4" borderId="14" xfId="0" applyFont="1" applyFill="1" applyBorder="1" applyAlignment="1">
      <alignment horizontal="center" vertical="center" wrapText="1"/>
    </xf>
    <xf numFmtId="0" fontId="55" fillId="4" borderId="18" xfId="0" applyFont="1" applyFill="1" applyBorder="1" applyAlignment="1">
      <alignment horizontal="center" vertical="center" wrapText="1"/>
    </xf>
    <xf numFmtId="170" fontId="37" fillId="6" borderId="17" xfId="0" applyNumberFormat="1" applyFont="1" applyFill="1" applyBorder="1" applyAlignment="1">
      <alignment horizontal="center" vertical="center"/>
    </xf>
    <xf numFmtId="170" fontId="37" fillId="6" borderId="4" xfId="0" applyNumberFormat="1" applyFont="1" applyFill="1" applyBorder="1" applyAlignment="1">
      <alignment horizontal="center" vertical="center"/>
    </xf>
    <xf numFmtId="167" fontId="37" fillId="6" borderId="17" xfId="1" applyNumberFormat="1" applyFont="1" applyFill="1" applyBorder="1" applyAlignment="1">
      <alignment horizontal="center" vertical="center"/>
    </xf>
    <xf numFmtId="167" fontId="37" fillId="6" borderId="4" xfId="1" applyNumberFormat="1" applyFont="1" applyFill="1" applyBorder="1" applyAlignment="1">
      <alignment horizontal="center" vertical="center"/>
    </xf>
    <xf numFmtId="10" fontId="37" fillId="8" borderId="17" xfId="2" applyNumberFormat="1" applyFont="1" applyFill="1" applyBorder="1" applyAlignment="1">
      <alignment horizontal="center" vertical="center"/>
    </xf>
    <xf numFmtId="10" fontId="37" fillId="8" borderId="4" xfId="2" applyNumberFormat="1" applyFont="1" applyFill="1" applyBorder="1" applyAlignment="1">
      <alignment horizontal="center" vertical="center"/>
    </xf>
    <xf numFmtId="170" fontId="37" fillId="7" borderId="17" xfId="0" applyNumberFormat="1" applyFont="1" applyFill="1" applyBorder="1" applyAlignment="1">
      <alignment horizontal="center" vertical="center"/>
    </xf>
    <xf numFmtId="170" fontId="37" fillId="7" borderId="4" xfId="0" applyNumberFormat="1" applyFont="1" applyFill="1" applyBorder="1" applyAlignment="1">
      <alignment horizontal="center" vertical="center"/>
    </xf>
    <xf numFmtId="170" fontId="38" fillId="6" borderId="17" xfId="0" applyNumberFormat="1" applyFont="1" applyFill="1" applyBorder="1" applyAlignment="1">
      <alignment horizontal="center" vertical="center"/>
    </xf>
    <xf numFmtId="170" fontId="38" fillId="6" borderId="4" xfId="0" applyNumberFormat="1" applyFont="1" applyFill="1" applyBorder="1" applyAlignment="1">
      <alignment horizontal="center" vertical="center"/>
    </xf>
    <xf numFmtId="166" fontId="38" fillId="8" borderId="17" xfId="0" applyNumberFormat="1" applyFont="1" applyFill="1" applyBorder="1" applyAlignment="1">
      <alignment horizontal="center" vertical="center"/>
    </xf>
    <xf numFmtId="166" fontId="38" fillId="8" borderId="4" xfId="0" applyNumberFormat="1" applyFont="1" applyFill="1" applyBorder="1" applyAlignment="1">
      <alignment horizontal="center" vertical="center"/>
    </xf>
    <xf numFmtId="170" fontId="38" fillId="2" borderId="17" xfId="0" applyNumberFormat="1" applyFont="1" applyFill="1" applyBorder="1" applyAlignment="1">
      <alignment horizontal="center" vertical="center"/>
    </xf>
    <xf numFmtId="170" fontId="38" fillId="2" borderId="4" xfId="0" applyNumberFormat="1" applyFont="1" applyFill="1" applyBorder="1" applyAlignment="1">
      <alignment horizontal="center" vertical="center"/>
    </xf>
    <xf numFmtId="172" fontId="18" fillId="0" borderId="16" xfId="0" applyNumberFormat="1" applyFont="1" applyBorder="1" applyAlignment="1">
      <alignment horizontal="center" vertical="center" wrapText="1"/>
    </xf>
    <xf numFmtId="172" fontId="18" fillId="0" borderId="14" xfId="0" applyNumberFormat="1" applyFont="1" applyBorder="1" applyAlignment="1">
      <alignment horizontal="center" vertical="center" wrapText="1"/>
    </xf>
    <xf numFmtId="169" fontId="18" fillId="0" borderId="16" xfId="0" applyNumberFormat="1" applyFont="1" applyBorder="1" applyAlignment="1">
      <alignment horizontal="center" vertical="center" wrapText="1"/>
    </xf>
    <xf numFmtId="169" fontId="18" fillId="0" borderId="14" xfId="0" applyNumberFormat="1" applyFont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58" fillId="0" borderId="1" xfId="0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8" fillId="2" borderId="48" xfId="0" applyFont="1" applyFill="1" applyBorder="1" applyAlignment="1">
      <alignment horizontal="center" vertical="center" wrapText="1"/>
    </xf>
    <xf numFmtId="0" fontId="58" fillId="4" borderId="47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33" fillId="8" borderId="1" xfId="0" applyFont="1" applyFill="1" applyBorder="1" applyAlignment="1">
      <alignment horizontal="center" vertical="center"/>
    </xf>
    <xf numFmtId="0" fontId="39" fillId="6" borderId="17" xfId="0" applyFont="1" applyFill="1" applyBorder="1" applyAlignment="1">
      <alignment horizontal="center" vertical="center"/>
    </xf>
    <xf numFmtId="0" fontId="39" fillId="6" borderId="4" xfId="0" applyFont="1" applyFill="1" applyBorder="1" applyAlignment="1">
      <alignment horizontal="center" vertical="center"/>
    </xf>
    <xf numFmtId="0" fontId="35" fillId="8" borderId="8" xfId="0" applyFont="1" applyFill="1" applyBorder="1" applyAlignment="1">
      <alignment horizontal="center" vertical="center"/>
    </xf>
    <xf numFmtId="0" fontId="35" fillId="8" borderId="2" xfId="0" applyFont="1" applyFill="1" applyBorder="1" applyAlignment="1">
      <alignment horizontal="center" vertical="center"/>
    </xf>
    <xf numFmtId="0" fontId="33" fillId="8" borderId="17" xfId="0" applyFont="1" applyFill="1" applyBorder="1" applyAlignment="1">
      <alignment horizontal="center" vertical="center"/>
    </xf>
    <xf numFmtId="0" fontId="33" fillId="8" borderId="4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18" fontId="50" fillId="0" borderId="39" xfId="0" applyNumberFormat="1" applyFont="1" applyBorder="1" applyAlignment="1">
      <alignment horizontal="center" vertical="center"/>
    </xf>
    <xf numFmtId="0" fontId="50" fillId="0" borderId="39" xfId="0" applyFont="1" applyBorder="1" applyAlignment="1">
      <alignment horizontal="center" vertical="center"/>
    </xf>
    <xf numFmtId="0" fontId="57" fillId="2" borderId="17" xfId="0" applyFont="1" applyFill="1" applyBorder="1" applyAlignment="1">
      <alignment horizontal="center" vertical="center" wrapText="1"/>
    </xf>
    <xf numFmtId="0" fontId="57" fillId="2" borderId="3" xfId="0" applyFont="1" applyFill="1" applyBorder="1" applyAlignment="1">
      <alignment horizontal="center" vertical="center" wrapText="1"/>
    </xf>
    <xf numFmtId="0" fontId="57" fillId="2" borderId="4" xfId="0" applyFont="1" applyFill="1" applyBorder="1" applyAlignment="1">
      <alignment horizontal="center" vertical="center" wrapText="1"/>
    </xf>
    <xf numFmtId="0" fontId="45" fillId="0" borderId="40" xfId="0" applyNumberFormat="1" applyFont="1" applyBorder="1" applyAlignment="1">
      <alignment horizontal="left" vertical="center"/>
    </xf>
    <xf numFmtId="0" fontId="45" fillId="0" borderId="41" xfId="0" applyNumberFormat="1" applyFont="1" applyBorder="1" applyAlignment="1">
      <alignment horizontal="left" vertical="center"/>
    </xf>
    <xf numFmtId="0" fontId="45" fillId="0" borderId="42" xfId="0" applyNumberFormat="1" applyFont="1" applyBorder="1" applyAlignment="1">
      <alignment horizontal="left" vertical="center"/>
    </xf>
    <xf numFmtId="0" fontId="62" fillId="5" borderId="3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45" fillId="0" borderId="21" xfId="0" applyNumberFormat="1" applyFont="1" applyBorder="1" applyAlignment="1">
      <alignment horizontal="center" vertical="center"/>
    </xf>
    <xf numFmtId="0" fontId="61" fillId="2" borderId="7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center" vertical="center"/>
    </xf>
    <xf numFmtId="165" fontId="49" fillId="2" borderId="7" xfId="0" applyNumberFormat="1" applyFont="1" applyFill="1" applyBorder="1" applyAlignment="1">
      <alignment horizontal="center" vertical="center"/>
    </xf>
    <xf numFmtId="0" fontId="75" fillId="5" borderId="1" xfId="0" applyFont="1" applyFill="1" applyBorder="1" applyAlignment="1">
      <alignment horizontal="center" vertical="center"/>
    </xf>
    <xf numFmtId="0" fontId="45" fillId="0" borderId="51" xfId="0" applyNumberFormat="1" applyFont="1" applyBorder="1" applyAlignment="1">
      <alignment horizontal="center" vertical="center"/>
    </xf>
    <xf numFmtId="0" fontId="45" fillId="0" borderId="30" xfId="0" applyNumberFormat="1" applyFont="1" applyBorder="1" applyAlignment="1">
      <alignment horizontal="center" vertical="center"/>
    </xf>
    <xf numFmtId="0" fontId="45" fillId="0" borderId="52" xfId="0" applyNumberFormat="1" applyFont="1" applyBorder="1" applyAlignment="1">
      <alignment horizontal="center" vertical="center"/>
    </xf>
    <xf numFmtId="0" fontId="73" fillId="5" borderId="17" xfId="0" applyFont="1" applyFill="1" applyBorder="1" applyAlignment="1">
      <alignment horizontal="left" vertical="center" wrapText="1"/>
    </xf>
    <xf numFmtId="0" fontId="73" fillId="5" borderId="4" xfId="0" applyFont="1" applyFill="1" applyBorder="1" applyAlignment="1">
      <alignment horizontal="left" vertical="center" wrapText="1"/>
    </xf>
  </cellXfs>
  <cellStyles count="242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Normal" xfId="0" builtinId="0"/>
    <cellStyle name="Normal 2" xfId="155"/>
    <cellStyle name="Normal 2 2" xfId="241"/>
    <cellStyle name="Normal 3" xfId="226"/>
    <cellStyle name="Percent" xfId="2" builtinId="5"/>
  </cellStyles>
  <dxfs count="39">
    <dxf>
      <font>
        <b/>
        <i val="0"/>
        <color theme="0"/>
      </font>
      <fill>
        <patternFill patternType="solid">
          <fgColor auto="1"/>
          <bgColor rgb="FF087608"/>
        </patternFill>
      </fill>
    </dxf>
    <dxf>
      <fill>
        <patternFill>
          <bgColor rgb="FF00B05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87608"/>
      <color rgb="FF0D673C"/>
      <color rgb="FFFF0066"/>
      <color rgb="FFFFFF66"/>
      <color rgb="FF1D954D"/>
      <color rgb="FF009E47"/>
      <color rgb="FFC0DBC1"/>
      <color rgb="FF34B6E4"/>
      <color rgb="FF9FC1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meamoss/teams/CEE-Retail/NFS/NFS%20STORELEDGERS/RUSSIA/RUSSIA.%20%20%20SOKOLNIKY%20STORELEDGER/SOKOLNIKY%20SL%20FY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-WEEKLY local"/>
      <sheetName val="DAILY-WEEKLY EURO"/>
      <sheetName val="MONTHLY-QUARTERLY EURO"/>
      <sheetName val="YTD EURO"/>
    </sheetNames>
    <sheetDataSet>
      <sheetData sheetId="0">
        <row r="335">
          <cell r="C335">
            <v>42078</v>
          </cell>
          <cell r="D335" t="str">
            <v>SUN</v>
          </cell>
          <cell r="E335">
            <v>673913</v>
          </cell>
          <cell r="F335">
            <v>571112</v>
          </cell>
          <cell r="G335">
            <v>41714</v>
          </cell>
          <cell r="H335">
            <v>633199</v>
          </cell>
          <cell r="I335">
            <v>542862.67361068644</v>
          </cell>
          <cell r="J335">
            <v>980034.45750000002</v>
          </cell>
          <cell r="K335">
            <v>-9.8052902799909664E-2</v>
          </cell>
          <cell r="L335">
            <v>5.2037702650325417E-2</v>
          </cell>
          <cell r="M335">
            <v>-0.41725314285696941</v>
          </cell>
          <cell r="P335">
            <v>0</v>
          </cell>
          <cell r="Q335">
            <v>316</v>
          </cell>
          <cell r="R335">
            <v>306</v>
          </cell>
          <cell r="S335">
            <v>3.2679738562091505E-2</v>
          </cell>
          <cell r="T335">
            <v>436</v>
          </cell>
          <cell r="U335">
            <v>707</v>
          </cell>
          <cell r="V335">
            <v>-0.38330975954738333</v>
          </cell>
          <cell r="W335">
            <v>0.73</v>
          </cell>
          <cell r="X335">
            <v>0.68</v>
          </cell>
          <cell r="Y335">
            <v>7.3529411764705774E-2</v>
          </cell>
          <cell r="Z335">
            <v>0.25</v>
          </cell>
          <cell r="AA335">
            <v>0.28000000000000003</v>
          </cell>
          <cell r="AB335">
            <v>-0.10714285714285723</v>
          </cell>
          <cell r="AC335">
            <v>0.02</v>
          </cell>
          <cell r="AD335">
            <v>0.04</v>
          </cell>
          <cell r="AE335">
            <v>-0.5</v>
          </cell>
          <cell r="AF335">
            <v>0</v>
          </cell>
          <cell r="AG335">
            <v>0</v>
          </cell>
          <cell r="AH335">
            <v>0</v>
          </cell>
          <cell r="AI335">
            <v>1.379746835443038</v>
          </cell>
          <cell r="AJ335">
            <v>2.3104575163398691</v>
          </cell>
          <cell r="AK335">
            <v>-0.4028252734857572</v>
          </cell>
          <cell r="AL335">
            <v>1309.8899082568807</v>
          </cell>
          <cell r="AM335">
            <v>895.61386138613864</v>
          </cell>
          <cell r="AN335">
            <v>0.46256100394601801</v>
          </cell>
          <cell r="AO335">
            <v>1807.3164556962026</v>
          </cell>
          <cell r="AP335">
            <v>2069.2777777777778</v>
          </cell>
          <cell r="AQ335">
            <v>-0.12659553245814034</v>
          </cell>
        </row>
        <row r="336">
          <cell r="C336">
            <v>42079</v>
          </cell>
          <cell r="D336" t="str">
            <v>MON</v>
          </cell>
          <cell r="E336">
            <v>353217</v>
          </cell>
          <cell r="F336">
            <v>299597</v>
          </cell>
          <cell r="G336">
            <v>41715</v>
          </cell>
          <cell r="H336">
            <v>296314</v>
          </cell>
          <cell r="I336">
            <v>217144.71415564223</v>
          </cell>
          <cell r="J336">
            <v>392047.89749999996</v>
          </cell>
          <cell r="K336">
            <v>1.1079463002085625E-2</v>
          </cell>
          <cell r="L336">
            <v>0.37971122698044896</v>
          </cell>
          <cell r="M336">
            <v>-0.23581531259200281</v>
          </cell>
          <cell r="P336">
            <v>0</v>
          </cell>
          <cell r="Q336">
            <v>136</v>
          </cell>
          <cell r="R336">
            <v>180</v>
          </cell>
          <cell r="S336">
            <v>-0.24444444444444444</v>
          </cell>
          <cell r="T336">
            <v>229</v>
          </cell>
          <cell r="U336">
            <v>310</v>
          </cell>
          <cell r="V336">
            <v>-0.26129032258064516</v>
          </cell>
          <cell r="W336">
            <v>0.72</v>
          </cell>
          <cell r="X336">
            <v>0.72799999999999998</v>
          </cell>
          <cell r="Y336">
            <v>-1.0989010989010999E-2</v>
          </cell>
          <cell r="Z336">
            <v>0.26</v>
          </cell>
          <cell r="AA336">
            <v>0.23799999999999999</v>
          </cell>
          <cell r="AB336">
            <v>9.2436974789916054E-2</v>
          </cell>
          <cell r="AC336">
            <v>0.02</v>
          </cell>
          <cell r="AD336">
            <v>3.4000000000000002E-2</v>
          </cell>
          <cell r="AE336">
            <v>-0.41176470588235298</v>
          </cell>
          <cell r="AF336">
            <v>0</v>
          </cell>
          <cell r="AG336">
            <v>0</v>
          </cell>
          <cell r="AH336">
            <v>0</v>
          </cell>
          <cell r="AI336">
            <v>1.6838235294117647</v>
          </cell>
          <cell r="AJ336">
            <v>1.7222222222222223</v>
          </cell>
          <cell r="AK336">
            <v>-2.2296015180265704E-2</v>
          </cell>
          <cell r="AL336">
            <v>1308.2838427947597</v>
          </cell>
          <cell r="AM336">
            <v>955.85161290322583</v>
          </cell>
          <cell r="AN336">
            <v>0.36871019009015943</v>
          </cell>
          <cell r="AO336">
            <v>2202.919117647059</v>
          </cell>
          <cell r="AP336">
            <v>1646.1888888888889</v>
          </cell>
          <cell r="AQ336">
            <v>0.33819340691452521</v>
          </cell>
        </row>
        <row r="337">
          <cell r="C337">
            <v>42080</v>
          </cell>
          <cell r="D337" t="str">
            <v>TUE</v>
          </cell>
          <cell r="E337">
            <v>280036</v>
          </cell>
          <cell r="F337">
            <v>237495.5</v>
          </cell>
          <cell r="G337">
            <v>41716</v>
          </cell>
          <cell r="H337">
            <v>291833</v>
          </cell>
          <cell r="I337">
            <v>217144.71415564223</v>
          </cell>
          <cell r="J337">
            <v>392047.89749999996</v>
          </cell>
          <cell r="K337">
            <v>-0.18619381632646068</v>
          </cell>
          <cell r="L337">
            <v>9.3719922787395105E-2</v>
          </cell>
          <cell r="M337">
            <v>-0.39421815162265977</v>
          </cell>
          <cell r="P337">
            <v>0</v>
          </cell>
          <cell r="Q337">
            <v>124</v>
          </cell>
          <cell r="R337">
            <v>187</v>
          </cell>
          <cell r="S337">
            <v>-0.33689839572192515</v>
          </cell>
          <cell r="T337">
            <v>176</v>
          </cell>
          <cell r="U337">
            <v>325</v>
          </cell>
          <cell r="V337">
            <v>-0.45846153846153848</v>
          </cell>
          <cell r="W337">
            <v>0.71</v>
          </cell>
          <cell r="X337">
            <v>0.65</v>
          </cell>
          <cell r="Y337">
            <v>9.2307692307692216E-2</v>
          </cell>
          <cell r="Z337">
            <v>0.26</v>
          </cell>
          <cell r="AA337">
            <v>0.33</v>
          </cell>
          <cell r="AB337">
            <v>-0.21212121212121213</v>
          </cell>
          <cell r="AC337">
            <v>0.03</v>
          </cell>
          <cell r="AD337">
            <v>0.02</v>
          </cell>
          <cell r="AE337">
            <v>0.49999999999999989</v>
          </cell>
          <cell r="AF337">
            <v>0</v>
          </cell>
          <cell r="AG337">
            <v>0</v>
          </cell>
          <cell r="AH337">
            <v>0</v>
          </cell>
          <cell r="AI337">
            <v>1.4193548387096775</v>
          </cell>
          <cell r="AJ337">
            <v>1.7379679144385027</v>
          </cell>
          <cell r="AK337">
            <v>-0.18332506203473944</v>
          </cell>
          <cell r="AL337">
            <v>1349.40625</v>
          </cell>
          <cell r="AM337">
            <v>897.94769230769236</v>
          </cell>
          <cell r="AN337">
            <v>0.50276710053352425</v>
          </cell>
          <cell r="AO337">
            <v>1915.2862903225807</v>
          </cell>
          <cell r="AP337">
            <v>1560.6042780748662</v>
          </cell>
          <cell r="AQ337">
            <v>0.22727222860445054</v>
          </cell>
        </row>
        <row r="338">
          <cell r="C338">
            <v>42081</v>
          </cell>
          <cell r="D338" t="str">
            <v>WED</v>
          </cell>
          <cell r="E338">
            <v>304137</v>
          </cell>
          <cell r="F338">
            <v>257886</v>
          </cell>
          <cell r="G338">
            <v>41717</v>
          </cell>
          <cell r="H338">
            <v>241894</v>
          </cell>
          <cell r="I338">
            <v>300711.75017356168</v>
          </cell>
          <cell r="J338">
            <v>542861.86499999999</v>
          </cell>
          <cell r="K338">
            <v>6.611160260279296E-2</v>
          </cell>
          <cell r="L338">
            <v>-0.14241462180591202</v>
          </cell>
          <cell r="M338">
            <v>-0.52495097440672134</v>
          </cell>
          <cell r="P338">
            <v>0</v>
          </cell>
          <cell r="Q338">
            <v>124</v>
          </cell>
          <cell r="R338">
            <v>138</v>
          </cell>
          <cell r="S338">
            <v>-0.10144927536231885</v>
          </cell>
          <cell r="T338">
            <v>176</v>
          </cell>
          <cell r="U338">
            <v>304</v>
          </cell>
          <cell r="V338">
            <v>-0.42105263157894735</v>
          </cell>
          <cell r="W338">
            <v>0.75</v>
          </cell>
          <cell r="X338">
            <v>0.59</v>
          </cell>
          <cell r="Y338">
            <v>0.27118644067796616</v>
          </cell>
          <cell r="Z338">
            <v>0.23</v>
          </cell>
          <cell r="AA338">
            <v>0.39</v>
          </cell>
          <cell r="AB338">
            <v>-0.41025641025641024</v>
          </cell>
          <cell r="AC338">
            <v>0.02</v>
          </cell>
          <cell r="AD338">
            <v>0.02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1.4193548387096775</v>
          </cell>
          <cell r="AJ338">
            <v>2.2028985507246377</v>
          </cell>
          <cell r="AK338">
            <v>-0.3556876061120543</v>
          </cell>
          <cell r="AL338">
            <v>1465.2613636363637</v>
          </cell>
          <cell r="AM338">
            <v>795.70394736842104</v>
          </cell>
          <cell r="AN338">
            <v>0.8414654954048244</v>
          </cell>
          <cell r="AO338">
            <v>2079.7258064516127</v>
          </cell>
          <cell r="AP338">
            <v>1752.855072463768</v>
          </cell>
          <cell r="AQ338">
            <v>0.18647904160633405</v>
          </cell>
        </row>
        <row r="339">
          <cell r="C339">
            <v>42082</v>
          </cell>
          <cell r="D339" t="str">
            <v>THU</v>
          </cell>
          <cell r="E339">
            <v>353412</v>
          </cell>
          <cell r="F339">
            <v>299501.7</v>
          </cell>
          <cell r="G339">
            <v>41718</v>
          </cell>
          <cell r="H339">
            <v>188827</v>
          </cell>
          <cell r="I339">
            <v>300711.75017356168</v>
          </cell>
          <cell r="J339">
            <v>542861.86499999999</v>
          </cell>
          <cell r="K339">
            <v>0.58611692183850828</v>
          </cell>
          <cell r="L339">
            <v>-4.023953745948626E-3</v>
          </cell>
          <cell r="M339">
            <v>-0.44829114124640157</v>
          </cell>
          <cell r="P339">
            <v>0</v>
          </cell>
          <cell r="Q339">
            <v>141</v>
          </cell>
          <cell r="R339">
            <v>136</v>
          </cell>
          <cell r="S339">
            <v>3.6764705882352942E-2</v>
          </cell>
          <cell r="T339">
            <v>211</v>
          </cell>
          <cell r="U339">
            <v>229</v>
          </cell>
          <cell r="V339">
            <v>-7.8602620087336247E-2</v>
          </cell>
          <cell r="W339">
            <v>0.6</v>
          </cell>
          <cell r="X339">
            <v>0.53</v>
          </cell>
          <cell r="Y339">
            <v>0.13207547169811309</v>
          </cell>
          <cell r="Z339">
            <v>0.38</v>
          </cell>
          <cell r="AA339">
            <v>0.44</v>
          </cell>
          <cell r="AB339">
            <v>-0.13636363636363635</v>
          </cell>
          <cell r="AC339">
            <v>0.02</v>
          </cell>
          <cell r="AD339">
            <v>0.03</v>
          </cell>
          <cell r="AE339">
            <v>-0.33333333333333331</v>
          </cell>
          <cell r="AF339">
            <v>0</v>
          </cell>
          <cell r="AG339">
            <v>0</v>
          </cell>
          <cell r="AH339">
            <v>0</v>
          </cell>
          <cell r="AI339">
            <v>1.4964539007092199</v>
          </cell>
          <cell r="AJ339">
            <v>1.6838235294117647</v>
          </cell>
          <cell r="AK339">
            <v>-0.111276286041686</v>
          </cell>
          <cell r="AL339">
            <v>1419.439336492891</v>
          </cell>
          <cell r="AM339">
            <v>824.57205240174676</v>
          </cell>
          <cell r="AN339">
            <v>0.72142547441240945</v>
          </cell>
          <cell r="AO339">
            <v>2124.1255319148936</v>
          </cell>
          <cell r="AP339">
            <v>1388.4338235294117</v>
          </cell>
          <cell r="AQ339">
            <v>0.52987164092224914</v>
          </cell>
        </row>
        <row r="340">
          <cell r="C340">
            <v>42083</v>
          </cell>
          <cell r="D340" t="str">
            <v>FRI</v>
          </cell>
          <cell r="E340">
            <v>428007</v>
          </cell>
          <cell r="F340">
            <v>362982</v>
          </cell>
          <cell r="G340">
            <v>41719</v>
          </cell>
          <cell r="H340">
            <v>272214</v>
          </cell>
          <cell r="I340">
            <v>325717.95945504424</v>
          </cell>
          <cell r="J340">
            <v>588072.08250000002</v>
          </cell>
          <cell r="K340">
            <v>0.3334435407436796</v>
          </cell>
          <cell r="L340">
            <v>0.11440585163710926</v>
          </cell>
          <cell r="M340">
            <v>-0.38275934056094224</v>
          </cell>
          <cell r="P340">
            <v>0</v>
          </cell>
          <cell r="Q340">
            <v>172</v>
          </cell>
          <cell r="R340">
            <v>171</v>
          </cell>
          <cell r="S340">
            <v>5.8479532163742687E-3</v>
          </cell>
          <cell r="T340">
            <v>306</v>
          </cell>
          <cell r="U340">
            <v>319</v>
          </cell>
          <cell r="V340">
            <v>-4.0752351097178681E-2</v>
          </cell>
          <cell r="W340">
            <v>0.48</v>
          </cell>
          <cell r="X340">
            <v>0.56000000000000005</v>
          </cell>
          <cell r="Y340">
            <v>-0.14285714285714296</v>
          </cell>
          <cell r="Z340">
            <v>0.49</v>
          </cell>
          <cell r="AA340">
            <v>0.42</v>
          </cell>
          <cell r="AB340">
            <v>0.16666666666666669</v>
          </cell>
          <cell r="AC340">
            <v>0.03</v>
          </cell>
          <cell r="AD340">
            <v>0.02</v>
          </cell>
          <cell r="AE340">
            <v>0.49999999999999989</v>
          </cell>
          <cell r="AF340">
            <v>0</v>
          </cell>
          <cell r="AG340">
            <v>0</v>
          </cell>
          <cell r="AH340">
            <v>0</v>
          </cell>
          <cell r="AI340">
            <v>1.7790697674418605</v>
          </cell>
          <cell r="AJ340">
            <v>1.8654970760233918</v>
          </cell>
          <cell r="AK340">
            <v>-4.632937231172992E-2</v>
          </cell>
          <cell r="AL340">
            <v>1186.2156862745098</v>
          </cell>
          <cell r="AM340">
            <v>853.33542319749222</v>
          </cell>
          <cell r="AN340">
            <v>0.3900931029321365</v>
          </cell>
          <cell r="AO340">
            <v>2110.3604651162791</v>
          </cell>
          <cell r="AP340">
            <v>1591.8947368421052</v>
          </cell>
          <cell r="AQ340">
            <v>0.32569096201842573</v>
          </cell>
        </row>
        <row r="341">
          <cell r="C341">
            <v>42084</v>
          </cell>
          <cell r="D341" t="str">
            <v>SAT</v>
          </cell>
          <cell r="E341">
            <v>767895</v>
          </cell>
          <cell r="F341">
            <v>651133.76</v>
          </cell>
          <cell r="G341">
            <v>41720</v>
          </cell>
          <cell r="H341">
            <v>409233.68</v>
          </cell>
          <cell r="I341">
            <v>542862.67361068644</v>
          </cell>
          <cell r="J341">
            <v>980034.45750000002</v>
          </cell>
          <cell r="K341">
            <v>0.59110501364403834</v>
          </cell>
          <cell r="L341">
            <v>0.19944470609699738</v>
          </cell>
          <cell r="M341">
            <v>-0.33560115665626994</v>
          </cell>
          <cell r="P341">
            <v>0</v>
          </cell>
          <cell r="Q341">
            <v>268</v>
          </cell>
          <cell r="R341">
            <v>244</v>
          </cell>
          <cell r="S341">
            <v>9.8360655737704916E-2</v>
          </cell>
          <cell r="T341">
            <v>458</v>
          </cell>
          <cell r="U341">
            <v>499</v>
          </cell>
          <cell r="V341">
            <v>-8.2164328657314628E-2</v>
          </cell>
          <cell r="W341">
            <v>0.61499999999999999</v>
          </cell>
          <cell r="X341">
            <v>0.63</v>
          </cell>
          <cell r="Y341">
            <v>-2.3809523809523829E-2</v>
          </cell>
          <cell r="Z341">
            <v>0.36</v>
          </cell>
          <cell r="AA341">
            <v>0.32</v>
          </cell>
          <cell r="AB341">
            <v>0.12499999999999993</v>
          </cell>
          <cell r="AC341">
            <v>2.5000000000000001E-2</v>
          </cell>
          <cell r="AD341">
            <v>0.05</v>
          </cell>
          <cell r="AE341">
            <v>-0.5</v>
          </cell>
          <cell r="AF341">
            <v>0</v>
          </cell>
          <cell r="AG341">
            <v>0</v>
          </cell>
          <cell r="AH341">
            <v>0</v>
          </cell>
          <cell r="AI341">
            <v>1.708955223880597</v>
          </cell>
          <cell r="AJ341">
            <v>2.0450819672131146</v>
          </cell>
          <cell r="AK341">
            <v>-0.16435856788203271</v>
          </cell>
          <cell r="AL341">
            <v>1421.6894323144104</v>
          </cell>
          <cell r="AM341">
            <v>820.10757515030059</v>
          </cell>
          <cell r="AN341">
            <v>0.73354017862090626</v>
          </cell>
          <cell r="AO341">
            <v>2429.6035820895522</v>
          </cell>
          <cell r="AP341">
            <v>1677.1872131147541</v>
          </cell>
          <cell r="AQ341">
            <v>0.44861799749681103</v>
          </cell>
        </row>
        <row r="342">
          <cell r="F342">
            <v>2679707.96</v>
          </cell>
          <cell r="H342">
            <v>2333514.6800000002</v>
          </cell>
          <cell r="I342">
            <v>2447156.2353348248</v>
          </cell>
          <cell r="J342">
            <v>4417960.5225</v>
          </cell>
          <cell r="K342">
            <v>0.14835701826396899</v>
          </cell>
          <cell r="L342">
            <v>9.5029373812480347E-2</v>
          </cell>
          <cell r="M342">
            <v>-0.39345135694340055</v>
          </cell>
          <cell r="N342">
            <v>0</v>
          </cell>
          <cell r="P342">
            <v>0</v>
          </cell>
          <cell r="Q342">
            <v>1281</v>
          </cell>
          <cell r="R342">
            <v>1362</v>
          </cell>
          <cell r="S342">
            <v>-5.9471365638766517E-2</v>
          </cell>
          <cell r="T342">
            <v>1992</v>
          </cell>
          <cell r="U342">
            <v>2693</v>
          </cell>
          <cell r="V342">
            <v>-0.26030449313033793</v>
          </cell>
          <cell r="W342">
            <v>0.65269707502007046</v>
          </cell>
          <cell r="X342">
            <v>0.624</v>
          </cell>
          <cell r="Y342">
            <v>4.5988902275753946E-2</v>
          </cell>
          <cell r="Z342">
            <v>0.32384715892697497</v>
          </cell>
          <cell r="AA342">
            <v>0.34542857142857136</v>
          </cell>
          <cell r="AB342">
            <v>-6.2477207407433753E-2</v>
          </cell>
          <cell r="AC342">
            <v>2.3455766052954519E-2</v>
          </cell>
          <cell r="AD342">
            <v>3.0571428571428576E-2</v>
          </cell>
          <cell r="AE342">
            <v>-0.2327553160248523</v>
          </cell>
          <cell r="AF342">
            <v>0</v>
          </cell>
          <cell r="AG342">
            <v>0</v>
          </cell>
          <cell r="AH342">
            <v>0</v>
          </cell>
          <cell r="AI342">
            <v>1.5550351288056206</v>
          </cell>
          <cell r="AJ342">
            <v>1.9772393538913362</v>
          </cell>
          <cell r="AK342">
            <v>-0.21353217770766608</v>
          </cell>
          <cell r="AL342">
            <v>1345.2349196787147</v>
          </cell>
          <cell r="AM342">
            <v>866.51120683252884</v>
          </cell>
          <cell r="AN342">
            <v>0.55247261555465277</v>
          </cell>
          <cell r="AO342">
            <v>2091.887556596409</v>
          </cell>
          <cell r="AP342">
            <v>1713.3000587371514</v>
          </cell>
          <cell r="AQ342">
            <v>0.22096975712375155</v>
          </cell>
        </row>
        <row r="343">
          <cell r="C343">
            <v>42085</v>
          </cell>
          <cell r="D343" t="str">
            <v>SUN</v>
          </cell>
          <cell r="E343">
            <v>614814</v>
          </cell>
          <cell r="F343">
            <v>521029</v>
          </cell>
          <cell r="G343">
            <v>41721</v>
          </cell>
          <cell r="H343">
            <v>462970</v>
          </cell>
          <cell r="I343">
            <v>542862.67361068644</v>
          </cell>
          <cell r="J343">
            <v>980034.45750000002</v>
          </cell>
          <cell r="K343">
            <v>0.12540553383588571</v>
          </cell>
          <cell r="L343">
            <v>-4.0219515306636172E-2</v>
          </cell>
          <cell r="M343">
            <v>-0.46835644806907212</v>
          </cell>
          <cell r="P343">
            <v>0</v>
          </cell>
          <cell r="Q343">
            <v>234</v>
          </cell>
          <cell r="R343">
            <v>316</v>
          </cell>
          <cell r="S343">
            <v>-0.25949367088607594</v>
          </cell>
          <cell r="T343">
            <v>353</v>
          </cell>
          <cell r="U343">
            <v>558</v>
          </cell>
          <cell r="V343">
            <v>-0.36738351254480289</v>
          </cell>
          <cell r="W343">
            <v>0.71</v>
          </cell>
          <cell r="X343">
            <v>0.57999999999999996</v>
          </cell>
          <cell r="Y343">
            <v>0.22413793103448279</v>
          </cell>
          <cell r="Z343">
            <v>0.26</v>
          </cell>
          <cell r="AA343">
            <v>0.4</v>
          </cell>
          <cell r="AB343">
            <v>-0.35000000000000003</v>
          </cell>
          <cell r="AC343">
            <v>0.03</v>
          </cell>
          <cell r="AD343">
            <v>0.02</v>
          </cell>
          <cell r="AE343">
            <v>0.49999999999999989</v>
          </cell>
          <cell r="AF343">
            <v>0</v>
          </cell>
          <cell r="AG343">
            <v>0</v>
          </cell>
          <cell r="AH343">
            <v>0</v>
          </cell>
          <cell r="AI343">
            <v>1.5085470085470085</v>
          </cell>
          <cell r="AJ343">
            <v>1.7658227848101267</v>
          </cell>
          <cell r="AK343">
            <v>-0.14569739300922102</v>
          </cell>
          <cell r="AL343">
            <v>1476.0028328611897</v>
          </cell>
          <cell r="AM343">
            <v>829.69534050179209</v>
          </cell>
          <cell r="AN343">
            <v>0.77896965405219321</v>
          </cell>
          <cell r="AO343">
            <v>2226.6196581196582</v>
          </cell>
          <cell r="AP343">
            <v>1465.0949367088608</v>
          </cell>
          <cell r="AQ343">
            <v>0.51977841321427298</v>
          </cell>
        </row>
        <row r="344">
          <cell r="C344">
            <v>42086</v>
          </cell>
          <cell r="D344" t="str">
            <v>MON</v>
          </cell>
          <cell r="E344">
            <v>261389</v>
          </cell>
          <cell r="F344">
            <v>221705</v>
          </cell>
          <cell r="G344">
            <v>41722</v>
          </cell>
          <cell r="H344">
            <v>293980</v>
          </cell>
          <cell r="I344">
            <v>217144.71415564223</v>
          </cell>
          <cell r="J344">
            <v>392047.89749999996</v>
          </cell>
          <cell r="K344">
            <v>-0.24585005782706307</v>
          </cell>
          <cell r="L344">
            <v>2.1001136786084087E-2</v>
          </cell>
          <cell r="M344">
            <v>-0.43449511803592822</v>
          </cell>
          <cell r="P344">
            <v>0</v>
          </cell>
          <cell r="Q344">
            <v>119</v>
          </cell>
          <cell r="R344">
            <v>168</v>
          </cell>
          <cell r="S344">
            <v>-0.29166666666666669</v>
          </cell>
          <cell r="T344">
            <v>156</v>
          </cell>
          <cell r="U344">
            <v>351</v>
          </cell>
          <cell r="V344">
            <v>-0.55555555555555558</v>
          </cell>
          <cell r="W344">
            <v>0.68</v>
          </cell>
          <cell r="X344">
            <v>0.60799999999999998</v>
          </cell>
          <cell r="Y344">
            <v>0.11842105263157905</v>
          </cell>
          <cell r="Z344">
            <v>0.3</v>
          </cell>
          <cell r="AA344">
            <v>0.35</v>
          </cell>
          <cell r="AB344">
            <v>-0.14285714285714282</v>
          </cell>
          <cell r="AC344">
            <v>0.02</v>
          </cell>
          <cell r="AD344">
            <v>0.04</v>
          </cell>
          <cell r="AE344">
            <v>-0.5</v>
          </cell>
          <cell r="AF344">
            <v>0</v>
          </cell>
          <cell r="AG344">
            <v>0</v>
          </cell>
          <cell r="AH344">
            <v>0</v>
          </cell>
          <cell r="AI344">
            <v>1.3109243697478992</v>
          </cell>
          <cell r="AJ344">
            <v>2.0892857142857144</v>
          </cell>
          <cell r="AK344">
            <v>-0.37254901960784315</v>
          </cell>
          <cell r="AL344">
            <v>1421.1858974358975</v>
          </cell>
          <cell r="AM344">
            <v>837.54985754985751</v>
          </cell>
          <cell r="AN344">
            <v>0.69683736988910827</v>
          </cell>
          <cell r="AO344">
            <v>1863.0672268907563</v>
          </cell>
          <cell r="AP344">
            <v>1749.8809523809523</v>
          </cell>
          <cell r="AQ344">
            <v>6.4682271302969829E-2</v>
          </cell>
        </row>
        <row r="345">
          <cell r="C345">
            <v>42087</v>
          </cell>
          <cell r="D345" t="str">
            <v>TUE</v>
          </cell>
          <cell r="E345">
            <v>293214.5</v>
          </cell>
          <cell r="F345">
            <v>248800.8</v>
          </cell>
          <cell r="G345">
            <v>41723</v>
          </cell>
          <cell r="H345">
            <v>490652</v>
          </cell>
          <cell r="I345">
            <v>217144.71415564223</v>
          </cell>
          <cell r="J345">
            <v>392047.89749999996</v>
          </cell>
          <cell r="K345">
            <v>-0.49291799483136728</v>
          </cell>
          <cell r="L345">
            <v>0.14578335911813958</v>
          </cell>
          <cell r="M345">
            <v>-0.36538162406546254</v>
          </cell>
          <cell r="P345">
            <v>0</v>
          </cell>
          <cell r="Q345">
            <v>117</v>
          </cell>
          <cell r="R345">
            <v>222</v>
          </cell>
          <cell r="S345">
            <v>-0.47297297297297297</v>
          </cell>
          <cell r="T345">
            <v>197</v>
          </cell>
          <cell r="U345">
            <v>487</v>
          </cell>
          <cell r="V345">
            <v>-0.59548254620123209</v>
          </cell>
          <cell r="W345">
            <v>0.64</v>
          </cell>
          <cell r="X345">
            <v>0.81</v>
          </cell>
          <cell r="Y345">
            <v>-0.20987654320987659</v>
          </cell>
          <cell r="Z345">
            <v>0.32</v>
          </cell>
          <cell r="AA345">
            <v>0.18</v>
          </cell>
          <cell r="AB345">
            <v>0.7777777777777779</v>
          </cell>
          <cell r="AC345">
            <v>0.04</v>
          </cell>
          <cell r="AD345">
            <v>0.01</v>
          </cell>
          <cell r="AE345">
            <v>3</v>
          </cell>
          <cell r="AF345">
            <v>0</v>
          </cell>
          <cell r="AG345">
            <v>0</v>
          </cell>
          <cell r="AH345">
            <v>0</v>
          </cell>
          <cell r="AI345">
            <v>1.6837606837606838</v>
          </cell>
          <cell r="AJ345">
            <v>2.1936936936936937</v>
          </cell>
          <cell r="AK345">
            <v>-0.23245406202285052</v>
          </cell>
          <cell r="AL345">
            <v>1262.9482233502538</v>
          </cell>
          <cell r="AM345">
            <v>1007.4989733059548</v>
          </cell>
          <cell r="AN345">
            <v>0.25354790110215308</v>
          </cell>
          <cell r="AO345">
            <v>2126.5025641025641</v>
          </cell>
          <cell r="AP345">
            <v>2210.1441441441443</v>
          </cell>
          <cell r="AQ345">
            <v>-3.7844400449261018E-2</v>
          </cell>
        </row>
        <row r="346">
          <cell r="C346">
            <v>42088</v>
          </cell>
          <cell r="D346" t="str">
            <v>WED</v>
          </cell>
          <cell r="E346">
            <v>271517</v>
          </cell>
          <cell r="F346">
            <v>230131</v>
          </cell>
          <cell r="G346">
            <v>41724</v>
          </cell>
          <cell r="H346">
            <v>386961</v>
          </cell>
          <cell r="I346">
            <v>311756.07263448159</v>
          </cell>
          <cell r="J346">
            <v>562822.62750000006</v>
          </cell>
          <cell r="K346">
            <v>-0.40528632084370259</v>
          </cell>
          <cell r="L346">
            <v>-0.26182352101343959</v>
          </cell>
          <cell r="M346">
            <v>-0.59111274359700472</v>
          </cell>
          <cell r="P346">
            <v>0</v>
          </cell>
          <cell r="Q346">
            <v>120</v>
          </cell>
          <cell r="R346">
            <v>204</v>
          </cell>
          <cell r="S346">
            <v>-0.41176470588235292</v>
          </cell>
          <cell r="T346">
            <v>175</v>
          </cell>
          <cell r="U346">
            <v>448</v>
          </cell>
          <cell r="V346">
            <v>-0.609375</v>
          </cell>
          <cell r="W346">
            <v>0.66</v>
          </cell>
          <cell r="X346">
            <v>0.63</v>
          </cell>
          <cell r="Y346">
            <v>4.7619047619047658E-2</v>
          </cell>
          <cell r="Z346">
            <v>0.32</v>
          </cell>
          <cell r="AA346">
            <v>0.35</v>
          </cell>
          <cell r="AB346">
            <v>-8.5714285714285632E-2</v>
          </cell>
          <cell r="AC346">
            <v>0.02</v>
          </cell>
          <cell r="AD346">
            <v>0.02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1.4583333333333333</v>
          </cell>
          <cell r="AJ346">
            <v>2.1960784313725492</v>
          </cell>
          <cell r="AK346">
            <v>-0.33593750000000011</v>
          </cell>
          <cell r="AL346">
            <v>1315.0342857142857</v>
          </cell>
          <cell r="AM346">
            <v>863.75223214285711</v>
          </cell>
          <cell r="AN346">
            <v>0.52246701864012146</v>
          </cell>
          <cell r="AO346">
            <v>1917.7583333333334</v>
          </cell>
          <cell r="AP346">
            <v>1896.8676470588234</v>
          </cell>
          <cell r="AQ346">
            <v>1.1013254565705701E-2</v>
          </cell>
        </row>
        <row r="347">
          <cell r="C347">
            <v>42089</v>
          </cell>
          <cell r="D347" t="str">
            <v>THU</v>
          </cell>
          <cell r="E347">
            <v>299341</v>
          </cell>
          <cell r="F347">
            <v>253826</v>
          </cell>
          <cell r="G347">
            <v>41725</v>
          </cell>
          <cell r="H347">
            <v>287098</v>
          </cell>
          <cell r="I347">
            <v>325717.95945504424</v>
          </cell>
          <cell r="J347">
            <v>588072.08250000002</v>
          </cell>
          <cell r="K347">
            <v>-0.1158907411406558</v>
          </cell>
          <cell r="L347">
            <v>-0.22071843866185956</v>
          </cell>
          <cell r="M347">
            <v>-0.56837604172444289</v>
          </cell>
          <cell r="P347">
            <v>0</v>
          </cell>
          <cell r="Q347">
            <v>132</v>
          </cell>
          <cell r="R347">
            <v>191</v>
          </cell>
          <cell r="S347">
            <v>-0.30890052356020942</v>
          </cell>
          <cell r="T347">
            <v>216</v>
          </cell>
          <cell r="U347">
            <v>317</v>
          </cell>
          <cell r="V347">
            <v>-0.31861198738170349</v>
          </cell>
          <cell r="W347">
            <v>0.63</v>
          </cell>
          <cell r="X347">
            <v>0.62</v>
          </cell>
          <cell r="Y347">
            <v>1.612903225806453E-2</v>
          </cell>
          <cell r="Z347">
            <v>0.32</v>
          </cell>
          <cell r="AA347">
            <v>0.35</v>
          </cell>
          <cell r="AB347">
            <v>-8.5714285714285632E-2</v>
          </cell>
          <cell r="AC347">
            <v>0.05</v>
          </cell>
          <cell r="AD347">
            <v>0.03</v>
          </cell>
          <cell r="AE347">
            <v>0.66666666666666685</v>
          </cell>
          <cell r="AF347">
            <v>0</v>
          </cell>
          <cell r="AG347">
            <v>0</v>
          </cell>
          <cell r="AH347">
            <v>0</v>
          </cell>
          <cell r="AI347">
            <v>1.6363636363636365</v>
          </cell>
          <cell r="AJ347">
            <v>1.6596858638743455</v>
          </cell>
          <cell r="AK347">
            <v>-1.4052193862919306E-2</v>
          </cell>
          <cell r="AL347">
            <v>1175.1203703703704</v>
          </cell>
          <cell r="AM347">
            <v>905.67192429022077</v>
          </cell>
          <cell r="AN347">
            <v>0.29751219934450063</v>
          </cell>
          <cell r="AO347">
            <v>1922.9242424242425</v>
          </cell>
          <cell r="AP347">
            <v>1503.1308900523561</v>
          </cell>
          <cell r="AQ347">
            <v>0.27927930637980863</v>
          </cell>
        </row>
        <row r="348">
          <cell r="C348">
            <v>42090</v>
          </cell>
          <cell r="D348" t="str">
            <v>FRI</v>
          </cell>
          <cell r="E348">
            <v>627806</v>
          </cell>
          <cell r="F348">
            <v>532316</v>
          </cell>
          <cell r="G348">
            <v>41726</v>
          </cell>
          <cell r="H348">
            <v>312196</v>
          </cell>
          <cell r="I348">
            <v>325717.95945504424</v>
          </cell>
          <cell r="J348">
            <v>588072.08250000002</v>
          </cell>
          <cell r="K348">
            <v>0.70506989199092873</v>
          </cell>
          <cell r="L348">
            <v>0.63428507562374847</v>
          </cell>
          <cell r="M348">
            <v>-9.4811646665780999E-2</v>
          </cell>
          <cell r="P348">
            <v>0</v>
          </cell>
          <cell r="Q348">
            <v>169</v>
          </cell>
          <cell r="R348">
            <v>159</v>
          </cell>
          <cell r="S348">
            <v>6.2893081761006289E-2</v>
          </cell>
          <cell r="T348">
            <v>603</v>
          </cell>
          <cell r="U348">
            <v>338</v>
          </cell>
          <cell r="V348">
            <v>0.78402366863905326</v>
          </cell>
          <cell r="W348">
            <v>0.61</v>
          </cell>
          <cell r="X348">
            <v>0.64</v>
          </cell>
          <cell r="Y348">
            <v>-4.6875000000000042E-2</v>
          </cell>
          <cell r="Z348">
            <v>0.31</v>
          </cell>
          <cell r="AA348">
            <v>0.34</v>
          </cell>
          <cell r="AB348">
            <v>-8.8235294117647134E-2</v>
          </cell>
          <cell r="AC348">
            <v>0.08</v>
          </cell>
          <cell r="AD348">
            <v>0.02</v>
          </cell>
          <cell r="AE348">
            <v>3</v>
          </cell>
          <cell r="AF348">
            <v>0</v>
          </cell>
          <cell r="AG348">
            <v>0</v>
          </cell>
          <cell r="AH348">
            <v>0</v>
          </cell>
          <cell r="AI348">
            <v>3.5680473372781063</v>
          </cell>
          <cell r="AJ348">
            <v>2.1257861635220126</v>
          </cell>
          <cell r="AK348">
            <v>0.67846013795035176</v>
          </cell>
          <cell r="AL348">
            <v>882.7794361525705</v>
          </cell>
          <cell r="AM348">
            <v>923.65680473372777</v>
          </cell>
          <cell r="AN348">
            <v>-4.4256014107903877E-2</v>
          </cell>
          <cell r="AO348">
            <v>3149.7988165680472</v>
          </cell>
          <cell r="AP348">
            <v>1963.4968553459119</v>
          </cell>
          <cell r="AQ348">
            <v>0.60417818240566667</v>
          </cell>
        </row>
        <row r="349">
          <cell r="C349">
            <v>42091</v>
          </cell>
          <cell r="D349" t="str">
            <v>SAT</v>
          </cell>
          <cell r="E349">
            <v>627932</v>
          </cell>
          <cell r="F349">
            <v>532662</v>
          </cell>
          <cell r="G349">
            <v>41727</v>
          </cell>
          <cell r="H349">
            <v>402400</v>
          </cell>
          <cell r="I349">
            <v>542862.67361068644</v>
          </cell>
          <cell r="J349">
            <v>980034.45750000002</v>
          </cell>
          <cell r="K349">
            <v>0.3237127236580517</v>
          </cell>
          <cell r="L349">
            <v>-1.8790523103826156E-2</v>
          </cell>
          <cell r="M349">
            <v>-0.45648645726316212</v>
          </cell>
          <cell r="P349">
            <v>0</v>
          </cell>
          <cell r="Q349">
            <v>239</v>
          </cell>
          <cell r="R349">
            <v>238</v>
          </cell>
          <cell r="S349">
            <v>4.2016806722689074E-3</v>
          </cell>
          <cell r="T349">
            <v>363</v>
          </cell>
          <cell r="U349">
            <v>469</v>
          </cell>
          <cell r="V349">
            <v>-0.22601279317697229</v>
          </cell>
          <cell r="W349">
            <v>0.73</v>
          </cell>
          <cell r="X349">
            <v>0.65</v>
          </cell>
          <cell r="Y349">
            <v>0.12307692307692301</v>
          </cell>
          <cell r="Z349">
            <v>0.25</v>
          </cell>
          <cell r="AA349">
            <v>0.33</v>
          </cell>
          <cell r="AB349">
            <v>-0.24242424242424246</v>
          </cell>
          <cell r="AC349">
            <v>0.02</v>
          </cell>
          <cell r="AD349">
            <v>0.02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1.5188284518828452</v>
          </cell>
          <cell r="AJ349">
            <v>1.9705882352941178</v>
          </cell>
          <cell r="AK349">
            <v>-0.22925123337288456</v>
          </cell>
          <cell r="AL349">
            <v>1467.388429752066</v>
          </cell>
          <cell r="AM349">
            <v>857.9957356076759</v>
          </cell>
          <cell r="AN349">
            <v>0.71025142533230357</v>
          </cell>
          <cell r="AO349">
            <v>2228.7112970711296</v>
          </cell>
          <cell r="AP349">
            <v>1690.7563025210084</v>
          </cell>
          <cell r="AQ349">
            <v>0.31817417669713932</v>
          </cell>
        </row>
        <row r="350">
          <cell r="F350">
            <v>2540469.7999999998</v>
          </cell>
          <cell r="H350">
            <v>2636257</v>
          </cell>
          <cell r="I350">
            <v>2483206.7670772271</v>
          </cell>
          <cell r="J350">
            <v>4483131.5024999995</v>
          </cell>
          <cell r="K350">
            <v>-3.6334545531790031E-2</v>
          </cell>
          <cell r="L350">
            <v>2.3060114720197936E-2</v>
          </cell>
          <cell r="M350">
            <v>-0.43332695046234593</v>
          </cell>
          <cell r="N350">
            <v>0</v>
          </cell>
          <cell r="P350">
            <v>0</v>
          </cell>
          <cell r="Q350">
            <v>1130</v>
          </cell>
          <cell r="R350">
            <v>1498</v>
          </cell>
          <cell r="S350">
            <v>-0.24566088117489987</v>
          </cell>
          <cell r="T350">
            <v>2063</v>
          </cell>
          <cell r="U350">
            <v>2968</v>
          </cell>
          <cell r="V350">
            <v>-0.30491913746630728</v>
          </cell>
          <cell r="W350">
            <v>0.67124409902451909</v>
          </cell>
          <cell r="X350">
            <v>0.64828571428571435</v>
          </cell>
          <cell r="Y350">
            <v>3.5413991443727005E-2</v>
          </cell>
          <cell r="Z350">
            <v>0.28917682705773551</v>
          </cell>
          <cell r="AA350">
            <v>0.32857142857142857</v>
          </cell>
          <cell r="AB350">
            <v>-0.1198966133025441</v>
          </cell>
          <cell r="AC350">
            <v>3.9579073917745455E-2</v>
          </cell>
          <cell r="AD350">
            <v>2.2857142857142854E-2</v>
          </cell>
          <cell r="AE350">
            <v>0.73158448390136399</v>
          </cell>
          <cell r="AF350">
            <v>0</v>
          </cell>
          <cell r="AG350">
            <v>0</v>
          </cell>
          <cell r="AH350">
            <v>0</v>
          </cell>
          <cell r="AI350">
            <v>1.8256637168141594</v>
          </cell>
          <cell r="AJ350">
            <v>1.9813084112149533</v>
          </cell>
          <cell r="AK350">
            <v>-7.8556520287193135E-2</v>
          </cell>
          <cell r="AL350">
            <v>1231.4444013572465</v>
          </cell>
          <cell r="AM350">
            <v>888.22675202156336</v>
          </cell>
          <cell r="AN350">
            <v>0.3864076921287673</v>
          </cell>
          <cell r="AO350">
            <v>2248.2033628318582</v>
          </cell>
          <cell r="AP350">
            <v>1759.8511348464619</v>
          </cell>
          <cell r="AQ350">
            <v>0.27749632813573316</v>
          </cell>
        </row>
        <row r="351">
          <cell r="C351">
            <v>42092</v>
          </cell>
          <cell r="D351" t="str">
            <v>SUN</v>
          </cell>
          <cell r="G351">
            <v>41728</v>
          </cell>
          <cell r="H351">
            <v>445597</v>
          </cell>
          <cell r="I351">
            <v>434290.02045900503</v>
          </cell>
          <cell r="J351">
            <v>784010.745</v>
          </cell>
          <cell r="K351">
            <v>-1</v>
          </cell>
          <cell r="L351">
            <v>-1</v>
          </cell>
          <cell r="M351">
            <v>-1</v>
          </cell>
          <cell r="P351">
            <v>0</v>
          </cell>
          <cell r="R351">
            <v>249</v>
          </cell>
          <cell r="S351">
            <v>-1</v>
          </cell>
          <cell r="U351">
            <v>506</v>
          </cell>
          <cell r="V351">
            <v>-1</v>
          </cell>
          <cell r="X351">
            <v>0.65</v>
          </cell>
          <cell r="Y351">
            <v>-1</v>
          </cell>
          <cell r="AA351">
            <v>0.33</v>
          </cell>
          <cell r="AB351">
            <v>-1</v>
          </cell>
          <cell r="AD351">
            <v>0.02</v>
          </cell>
          <cell r="AE351">
            <v>-1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2.0321285140562249</v>
          </cell>
          <cell r="AK351">
            <v>-1</v>
          </cell>
          <cell r="AL351">
            <v>0</v>
          </cell>
          <cell r="AM351">
            <v>880.62648221343875</v>
          </cell>
          <cell r="AN351">
            <v>-1</v>
          </cell>
          <cell r="AO351">
            <v>0</v>
          </cell>
          <cell r="AP351">
            <v>1789.5461847389558</v>
          </cell>
          <cell r="AQ351">
            <v>-1</v>
          </cell>
        </row>
        <row r="352">
          <cell r="C352">
            <v>42093</v>
          </cell>
          <cell r="D352" t="str">
            <v>MON</v>
          </cell>
          <cell r="G352">
            <v>41729</v>
          </cell>
          <cell r="H352">
            <v>296635</v>
          </cell>
          <cell r="I352">
            <v>217144.71415564223</v>
          </cell>
          <cell r="J352">
            <v>392047.89749999996</v>
          </cell>
          <cell r="K352">
            <v>-1</v>
          </cell>
          <cell r="L352">
            <v>-1</v>
          </cell>
          <cell r="M352">
            <v>-1</v>
          </cell>
          <cell r="P352">
            <v>0</v>
          </cell>
          <cell r="R352">
            <v>154</v>
          </cell>
          <cell r="S352">
            <v>-1</v>
          </cell>
          <cell r="U352">
            <v>317</v>
          </cell>
          <cell r="V352">
            <v>-1</v>
          </cell>
          <cell r="X352">
            <v>0.73899999999999999</v>
          </cell>
          <cell r="Y352">
            <v>-1</v>
          </cell>
          <cell r="AA352">
            <v>0.25</v>
          </cell>
          <cell r="AB352">
            <v>-1</v>
          </cell>
          <cell r="AD352">
            <v>0.01</v>
          </cell>
          <cell r="AE352">
            <v>-1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2.0584415584415585</v>
          </cell>
          <cell r="AK352">
            <v>-1</v>
          </cell>
          <cell r="AL352">
            <v>0</v>
          </cell>
          <cell r="AM352">
            <v>935.75709779179806</v>
          </cell>
          <cell r="AN352">
            <v>-1</v>
          </cell>
          <cell r="AO352">
            <v>0</v>
          </cell>
          <cell r="AP352">
            <v>1926.2012987012988</v>
          </cell>
          <cell r="AQ352">
            <v>-1</v>
          </cell>
        </row>
        <row r="353">
          <cell r="C353">
            <v>42094</v>
          </cell>
          <cell r="D353" t="str">
            <v>TUE</v>
          </cell>
          <cell r="G353">
            <v>41730</v>
          </cell>
          <cell r="H353">
            <v>244446</v>
          </cell>
          <cell r="I353">
            <v>257900.46531717014</v>
          </cell>
          <cell r="J353">
            <v>465578.34750000003</v>
          </cell>
          <cell r="K353">
            <v>-1</v>
          </cell>
          <cell r="L353">
            <v>-1</v>
          </cell>
          <cell r="M353">
            <v>-1</v>
          </cell>
          <cell r="P353">
            <v>0</v>
          </cell>
          <cell r="R353">
            <v>151</v>
          </cell>
          <cell r="S353">
            <v>-1</v>
          </cell>
          <cell r="U353">
            <v>293</v>
          </cell>
          <cell r="V353">
            <v>-1</v>
          </cell>
          <cell r="X353">
            <v>0.67</v>
          </cell>
          <cell r="Y353">
            <v>-1</v>
          </cell>
          <cell r="AA353">
            <v>0.3</v>
          </cell>
          <cell r="AB353">
            <v>-1</v>
          </cell>
          <cell r="AD353">
            <v>0.03</v>
          </cell>
          <cell r="AE353">
            <v>-1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1.9403973509933774</v>
          </cell>
          <cell r="AK353">
            <v>-1</v>
          </cell>
          <cell r="AL353">
            <v>0</v>
          </cell>
          <cell r="AM353">
            <v>834.28668941979527</v>
          </cell>
          <cell r="AN353">
            <v>-1</v>
          </cell>
          <cell r="AO353">
            <v>0</v>
          </cell>
          <cell r="AP353">
            <v>1618.8476821192053</v>
          </cell>
          <cell r="AQ353">
            <v>-1</v>
          </cell>
        </row>
        <row r="354">
          <cell r="C354">
            <v>42095</v>
          </cell>
          <cell r="D354" t="str">
            <v>WED</v>
          </cell>
          <cell r="G354">
            <v>41731</v>
          </cell>
          <cell r="H354">
            <v>222805</v>
          </cell>
          <cell r="I354">
            <v>240951.7598858141</v>
          </cell>
          <cell r="J354">
            <v>374060.76750000002</v>
          </cell>
          <cell r="K354">
            <v>-1</v>
          </cell>
          <cell r="L354">
            <v>-1</v>
          </cell>
          <cell r="M354">
            <v>-1</v>
          </cell>
          <cell r="P354">
            <v>0</v>
          </cell>
          <cell r="R354">
            <v>149</v>
          </cell>
          <cell r="S354">
            <v>-1</v>
          </cell>
          <cell r="U354">
            <v>290</v>
          </cell>
          <cell r="V354">
            <v>-1</v>
          </cell>
          <cell r="X354">
            <v>0.72</v>
          </cell>
          <cell r="Y354">
            <v>-1</v>
          </cell>
          <cell r="AA354">
            <v>0.24</v>
          </cell>
          <cell r="AB354">
            <v>-1</v>
          </cell>
          <cell r="AD354">
            <v>0.04</v>
          </cell>
          <cell r="AE354">
            <v>-1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1.9463087248322148</v>
          </cell>
          <cell r="AK354">
            <v>-1</v>
          </cell>
          <cell r="AL354">
            <v>0</v>
          </cell>
          <cell r="AM354">
            <v>768.29310344827582</v>
          </cell>
          <cell r="AN354">
            <v>-1</v>
          </cell>
          <cell r="AO354">
            <v>0</v>
          </cell>
          <cell r="AP354">
            <v>1495.3355704697988</v>
          </cell>
          <cell r="AQ354">
            <v>-1</v>
          </cell>
        </row>
        <row r="355">
          <cell r="C355">
            <v>42096</v>
          </cell>
          <cell r="D355" t="str">
            <v>THU</v>
          </cell>
          <cell r="G355">
            <v>41732</v>
          </cell>
          <cell r="H355">
            <v>385135</v>
          </cell>
          <cell r="I355">
            <v>253935.18209482255</v>
          </cell>
          <cell r="J355">
            <v>394157.61</v>
          </cell>
          <cell r="K355">
            <v>-1</v>
          </cell>
          <cell r="L355">
            <v>-1</v>
          </cell>
          <cell r="M355">
            <v>-1</v>
          </cell>
          <cell r="P355">
            <v>0</v>
          </cell>
          <cell r="R355">
            <v>170</v>
          </cell>
          <cell r="S355">
            <v>-1</v>
          </cell>
          <cell r="U355">
            <v>581</v>
          </cell>
          <cell r="V355">
            <v>-1</v>
          </cell>
          <cell r="X355">
            <v>0.64</v>
          </cell>
          <cell r="Y355">
            <v>-1</v>
          </cell>
          <cell r="AA355">
            <v>0.33</v>
          </cell>
          <cell r="AB355">
            <v>-1</v>
          </cell>
          <cell r="AD355">
            <v>0.03</v>
          </cell>
          <cell r="AE355">
            <v>-1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3.4176470588235293</v>
          </cell>
          <cell r="AK355">
            <v>-1</v>
          </cell>
          <cell r="AL355">
            <v>0</v>
          </cell>
          <cell r="AM355">
            <v>662.88296041308092</v>
          </cell>
          <cell r="AN355">
            <v>-1</v>
          </cell>
          <cell r="AO355">
            <v>0</v>
          </cell>
          <cell r="AP355">
            <v>2265.5</v>
          </cell>
          <cell r="AQ355">
            <v>-1</v>
          </cell>
        </row>
        <row r="356">
          <cell r="C356">
            <v>42097</v>
          </cell>
          <cell r="D356" t="str">
            <v>FRI</v>
          </cell>
          <cell r="G356">
            <v>41733</v>
          </cell>
          <cell r="H356">
            <v>459838</v>
          </cell>
          <cell r="I356">
            <v>361427.08659577061</v>
          </cell>
          <cell r="J356">
            <v>561018.15</v>
          </cell>
          <cell r="K356">
            <v>-1</v>
          </cell>
          <cell r="L356">
            <v>-1</v>
          </cell>
          <cell r="M356">
            <v>-1</v>
          </cell>
          <cell r="P356">
            <v>0</v>
          </cell>
          <cell r="R356">
            <v>217</v>
          </cell>
          <cell r="S356">
            <v>-1</v>
          </cell>
          <cell r="U356">
            <v>721</v>
          </cell>
          <cell r="V356">
            <v>-1</v>
          </cell>
          <cell r="X356">
            <v>0.68</v>
          </cell>
          <cell r="Y356">
            <v>-1</v>
          </cell>
          <cell r="AA356">
            <v>0.27</v>
          </cell>
          <cell r="AB356">
            <v>-1</v>
          </cell>
          <cell r="AD356">
            <v>0.05</v>
          </cell>
          <cell r="AE356">
            <v>-1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3.3225806451612905</v>
          </cell>
          <cell r="AK356">
            <v>-1</v>
          </cell>
          <cell r="AL356">
            <v>0</v>
          </cell>
          <cell r="AM356">
            <v>637.77808599167827</v>
          </cell>
          <cell r="AN356">
            <v>-1</v>
          </cell>
          <cell r="AO356">
            <v>0</v>
          </cell>
          <cell r="AP356">
            <v>2119.0691244239633</v>
          </cell>
          <cell r="AQ356">
            <v>-1</v>
          </cell>
        </row>
        <row r="357">
          <cell r="C357">
            <v>42098</v>
          </cell>
          <cell r="D357" t="str">
            <v>SAT</v>
          </cell>
          <cell r="G357">
            <v>41734</v>
          </cell>
          <cell r="H357">
            <v>673235</v>
          </cell>
          <cell r="I357">
            <v>600267.13044660329</v>
          </cell>
          <cell r="J357">
            <v>931778.505</v>
          </cell>
          <cell r="K357">
            <v>-1</v>
          </cell>
          <cell r="L357">
            <v>-1</v>
          </cell>
          <cell r="M357">
            <v>-1</v>
          </cell>
          <cell r="P357">
            <v>0</v>
          </cell>
          <cell r="R357">
            <v>349</v>
          </cell>
          <cell r="S357">
            <v>-1</v>
          </cell>
          <cell r="U357">
            <v>877</v>
          </cell>
          <cell r="V357">
            <v>-1</v>
          </cell>
          <cell r="X357">
            <v>0.71</v>
          </cell>
          <cell r="Y357">
            <v>-1</v>
          </cell>
          <cell r="AA357">
            <v>0.26</v>
          </cell>
          <cell r="AB357">
            <v>-1</v>
          </cell>
          <cell r="AD357">
            <v>0.03</v>
          </cell>
          <cell r="AE357">
            <v>-1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2.512893982808023</v>
          </cell>
          <cell r="AK357">
            <v>-1</v>
          </cell>
          <cell r="AL357">
            <v>0</v>
          </cell>
          <cell r="AM357">
            <v>767.65678449258837</v>
          </cell>
          <cell r="AN357">
            <v>-1</v>
          </cell>
          <cell r="AO357">
            <v>0</v>
          </cell>
          <cell r="AP357">
            <v>1929.0401146131805</v>
          </cell>
          <cell r="AQ357">
            <v>-1</v>
          </cell>
        </row>
        <row r="358">
          <cell r="F358">
            <v>0</v>
          </cell>
          <cell r="H358">
            <v>2727691</v>
          </cell>
          <cell r="I358">
            <v>2365916.3589548282</v>
          </cell>
          <cell r="J358">
            <v>3902652.0225</v>
          </cell>
          <cell r="K358">
            <v>-1</v>
          </cell>
          <cell r="L358">
            <v>-1</v>
          </cell>
          <cell r="M358">
            <v>-1</v>
          </cell>
          <cell r="N358">
            <v>0</v>
          </cell>
          <cell r="P358">
            <v>0</v>
          </cell>
          <cell r="Q358">
            <v>0</v>
          </cell>
          <cell r="R358">
            <v>1439</v>
          </cell>
          <cell r="S358">
            <v>-1</v>
          </cell>
          <cell r="T358">
            <v>0</v>
          </cell>
          <cell r="U358">
            <v>3585</v>
          </cell>
          <cell r="V358">
            <v>-1</v>
          </cell>
          <cell r="W358">
            <v>0</v>
          </cell>
          <cell r="X358">
            <v>0.68700000000000006</v>
          </cell>
          <cell r="Y358">
            <v>-1</v>
          </cell>
          <cell r="Z358">
            <v>0</v>
          </cell>
          <cell r="AA358">
            <v>0.28285714285714286</v>
          </cell>
          <cell r="AB358">
            <v>-1</v>
          </cell>
          <cell r="AC358">
            <v>0</v>
          </cell>
          <cell r="AD358">
            <v>0.03</v>
          </cell>
          <cell r="AE358">
            <v>-1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2.4913134120917304</v>
          </cell>
          <cell r="AK358">
            <v>-1</v>
          </cell>
          <cell r="AL358">
            <v>0</v>
          </cell>
          <cell r="AM358">
            <v>760.86220362622032</v>
          </cell>
          <cell r="AN358">
            <v>-1</v>
          </cell>
          <cell r="AO358">
            <v>0</v>
          </cell>
          <cell r="AP358">
            <v>1895.5462126476721</v>
          </cell>
          <cell r="AQ358">
            <v>-1</v>
          </cell>
        </row>
        <row r="359">
          <cell r="C359">
            <v>42099</v>
          </cell>
          <cell r="D359" t="str">
            <v>SUN</v>
          </cell>
          <cell r="G359">
            <v>41735</v>
          </cell>
          <cell r="H359">
            <v>617936</v>
          </cell>
          <cell r="I359">
            <v>602378.29324863409</v>
          </cell>
          <cell r="J359">
            <v>935078.91749999998</v>
          </cell>
          <cell r="K359">
            <v>-1</v>
          </cell>
          <cell r="L359">
            <v>-1</v>
          </cell>
          <cell r="M359">
            <v>-1</v>
          </cell>
          <cell r="P359">
            <v>0</v>
          </cell>
          <cell r="R359">
            <v>352</v>
          </cell>
          <cell r="S359">
            <v>-1</v>
          </cell>
          <cell r="U359">
            <v>787</v>
          </cell>
          <cell r="V359">
            <v>-1</v>
          </cell>
          <cell r="X359">
            <v>0.68</v>
          </cell>
          <cell r="Y359">
            <v>-1</v>
          </cell>
          <cell r="AA359">
            <v>0.3</v>
          </cell>
          <cell r="AB359">
            <v>-1</v>
          </cell>
          <cell r="AD359">
            <v>0.02</v>
          </cell>
          <cell r="AE359">
            <v>-1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2.2357954545454546</v>
          </cell>
          <cell r="AK359">
            <v>-1</v>
          </cell>
          <cell r="AL359">
            <v>0</v>
          </cell>
          <cell r="AM359">
            <v>785.17916137229986</v>
          </cell>
          <cell r="AN359">
            <v>-1</v>
          </cell>
          <cell r="AO359">
            <v>0</v>
          </cell>
          <cell r="AP359">
            <v>1755.5</v>
          </cell>
          <cell r="AQ359">
            <v>-1</v>
          </cell>
        </row>
        <row r="360">
          <cell r="C360">
            <v>42100</v>
          </cell>
          <cell r="D360" t="str">
            <v>MON</v>
          </cell>
          <cell r="G360">
            <v>41736</v>
          </cell>
          <cell r="H360">
            <v>262902</v>
          </cell>
          <cell r="I360">
            <v>240951.7598858141</v>
          </cell>
          <cell r="J360">
            <v>374060.76750000002</v>
          </cell>
          <cell r="K360">
            <v>-1</v>
          </cell>
          <cell r="L360">
            <v>-1</v>
          </cell>
          <cell r="M360">
            <v>-1</v>
          </cell>
          <cell r="P360">
            <v>0</v>
          </cell>
          <cell r="R360">
            <v>168</v>
          </cell>
          <cell r="S360">
            <v>-1</v>
          </cell>
          <cell r="U360">
            <v>308</v>
          </cell>
          <cell r="V360">
            <v>-1</v>
          </cell>
          <cell r="X360">
            <v>0.69</v>
          </cell>
          <cell r="Y360">
            <v>-1</v>
          </cell>
          <cell r="AA360">
            <v>0.28999999999999998</v>
          </cell>
          <cell r="AB360">
            <v>-1</v>
          </cell>
          <cell r="AD360">
            <v>0.02</v>
          </cell>
          <cell r="AE360">
            <v>-1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1.8333333333333333</v>
          </cell>
          <cell r="AK360">
            <v>-1</v>
          </cell>
          <cell r="AL360">
            <v>0</v>
          </cell>
          <cell r="AM360">
            <v>853.57792207792204</v>
          </cell>
          <cell r="AN360">
            <v>-1</v>
          </cell>
          <cell r="AO360">
            <v>0</v>
          </cell>
          <cell r="AP360">
            <v>1564.8928571428571</v>
          </cell>
          <cell r="AQ360">
            <v>-1</v>
          </cell>
        </row>
        <row r="361">
          <cell r="C361">
            <v>42101</v>
          </cell>
          <cell r="D361" t="str">
            <v>TUE</v>
          </cell>
          <cell r="G361">
            <v>41737</v>
          </cell>
          <cell r="H361">
            <v>327799</v>
          </cell>
          <cell r="I361">
            <v>262845.18848411454</v>
          </cell>
          <cell r="J361">
            <v>408019.815</v>
          </cell>
          <cell r="K361">
            <v>-1</v>
          </cell>
          <cell r="L361">
            <v>-1</v>
          </cell>
          <cell r="M361">
            <v>-1</v>
          </cell>
          <cell r="P361">
            <v>0</v>
          </cell>
          <cell r="R361">
            <v>156</v>
          </cell>
          <cell r="S361">
            <v>-1</v>
          </cell>
          <cell r="U361">
            <v>366</v>
          </cell>
          <cell r="V361">
            <v>-1</v>
          </cell>
          <cell r="X361">
            <v>0.74</v>
          </cell>
          <cell r="Y361">
            <v>-1</v>
          </cell>
          <cell r="AA361">
            <v>0.24</v>
          </cell>
          <cell r="AB361">
            <v>-1</v>
          </cell>
          <cell r="AD361">
            <v>0.02</v>
          </cell>
          <cell r="AE361">
            <v>-1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2.3461538461538463</v>
          </cell>
          <cell r="AK361">
            <v>-1</v>
          </cell>
          <cell r="AL361">
            <v>0</v>
          </cell>
          <cell r="AM361">
            <v>895.62568306010928</v>
          </cell>
          <cell r="AN361">
            <v>-1</v>
          </cell>
          <cell r="AO361">
            <v>0</v>
          </cell>
          <cell r="AP361">
            <v>2101.2756410256411</v>
          </cell>
          <cell r="AQ361">
            <v>-1</v>
          </cell>
        </row>
        <row r="362">
          <cell r="C362">
            <v>42102</v>
          </cell>
          <cell r="D362" t="str">
            <v>WED</v>
          </cell>
          <cell r="G362">
            <v>41738</v>
          </cell>
          <cell r="H362">
            <v>200106</v>
          </cell>
          <cell r="I362">
            <v>262845.18848411454</v>
          </cell>
          <cell r="J362">
            <v>408019.815</v>
          </cell>
          <cell r="K362">
            <v>-1</v>
          </cell>
          <cell r="L362">
            <v>-1</v>
          </cell>
          <cell r="M362">
            <v>-1</v>
          </cell>
          <cell r="P362">
            <v>0</v>
          </cell>
          <cell r="R362">
            <v>151</v>
          </cell>
          <cell r="S362">
            <v>-1</v>
          </cell>
          <cell r="U362">
            <v>239</v>
          </cell>
          <cell r="V362">
            <v>-1</v>
          </cell>
          <cell r="X362">
            <v>0.62</v>
          </cell>
          <cell r="Y362">
            <v>-1</v>
          </cell>
          <cell r="AA362">
            <v>0.36</v>
          </cell>
          <cell r="AB362">
            <v>-1</v>
          </cell>
          <cell r="AD362">
            <v>0.02</v>
          </cell>
          <cell r="AE362">
            <v>-1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1.5827814569536425</v>
          </cell>
          <cell r="AK362">
            <v>-1</v>
          </cell>
          <cell r="AL362">
            <v>0</v>
          </cell>
          <cell r="AM362">
            <v>837.26359832635978</v>
          </cell>
          <cell r="AN362">
            <v>-1</v>
          </cell>
          <cell r="AO362">
            <v>0</v>
          </cell>
          <cell r="AP362">
            <v>1325.2052980132451</v>
          </cell>
          <cell r="AQ362">
            <v>-1</v>
          </cell>
        </row>
        <row r="363">
          <cell r="C363">
            <v>42103</v>
          </cell>
          <cell r="D363" t="str">
            <v>THU</v>
          </cell>
          <cell r="G363">
            <v>41739</v>
          </cell>
          <cell r="H363">
            <v>226487.63</v>
          </cell>
          <cell r="I363">
            <v>361427.08659577061</v>
          </cell>
          <cell r="J363">
            <v>561018.15</v>
          </cell>
          <cell r="K363">
            <v>-1</v>
          </cell>
          <cell r="L363">
            <v>-1</v>
          </cell>
          <cell r="M363">
            <v>-1</v>
          </cell>
          <cell r="P363">
            <v>0</v>
          </cell>
          <cell r="R363">
            <v>128</v>
          </cell>
          <cell r="S363">
            <v>-1</v>
          </cell>
          <cell r="U363">
            <v>259</v>
          </cell>
          <cell r="V363">
            <v>-1</v>
          </cell>
          <cell r="X363">
            <v>0.60929999999999995</v>
          </cell>
          <cell r="Y363">
            <v>-1</v>
          </cell>
          <cell r="AA363">
            <v>0.37340000000000001</v>
          </cell>
          <cell r="AB363">
            <v>-1</v>
          </cell>
          <cell r="AD363">
            <v>0.02</v>
          </cell>
          <cell r="AE363">
            <v>-1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2.0234375</v>
          </cell>
          <cell r="AK363">
            <v>-1</v>
          </cell>
          <cell r="AL363">
            <v>0</v>
          </cell>
          <cell r="AM363">
            <v>874.46961389961393</v>
          </cell>
          <cell r="AN363">
            <v>-1</v>
          </cell>
          <cell r="AO363">
            <v>0</v>
          </cell>
          <cell r="AP363">
            <v>1769.434609375</v>
          </cell>
          <cell r="AQ363">
            <v>-1</v>
          </cell>
        </row>
        <row r="364">
          <cell r="C364">
            <v>42104</v>
          </cell>
          <cell r="D364" t="str">
            <v>FRI</v>
          </cell>
          <cell r="G364">
            <v>41740</v>
          </cell>
          <cell r="H364">
            <v>273196</v>
          </cell>
          <cell r="I364">
            <v>490050.35141106095</v>
          </cell>
          <cell r="J364">
            <v>760664.04749999999</v>
          </cell>
          <cell r="K364">
            <v>-1</v>
          </cell>
          <cell r="L364">
            <v>-1</v>
          </cell>
          <cell r="M364">
            <v>-1</v>
          </cell>
          <cell r="P364">
            <v>0</v>
          </cell>
          <cell r="R364">
            <v>179</v>
          </cell>
          <cell r="S364">
            <v>-1</v>
          </cell>
          <cell r="U364">
            <v>280</v>
          </cell>
          <cell r="V364">
            <v>-1</v>
          </cell>
          <cell r="X364">
            <v>0.66</v>
          </cell>
          <cell r="Y364">
            <v>-1</v>
          </cell>
          <cell r="AA364">
            <v>0.34</v>
          </cell>
          <cell r="AB364">
            <v>-1</v>
          </cell>
          <cell r="AD364">
            <v>0</v>
          </cell>
          <cell r="AE364" t="e">
            <v>#DIV/0!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1.5642458100558658</v>
          </cell>
          <cell r="AK364">
            <v>-1</v>
          </cell>
          <cell r="AL364">
            <v>0</v>
          </cell>
          <cell r="AM364">
            <v>975.7</v>
          </cell>
          <cell r="AN364">
            <v>-1</v>
          </cell>
          <cell r="AO364">
            <v>0</v>
          </cell>
          <cell r="AP364">
            <v>1526.2346368715084</v>
          </cell>
          <cell r="AQ364">
            <v>-1</v>
          </cell>
        </row>
        <row r="365">
          <cell r="C365">
            <v>42105</v>
          </cell>
          <cell r="D365" t="str">
            <v>SAT</v>
          </cell>
          <cell r="G365">
            <v>41741</v>
          </cell>
          <cell r="H365">
            <v>533484</v>
          </cell>
          <cell r="I365">
            <v>602378.29324863409</v>
          </cell>
          <cell r="J365">
            <v>935078.91749999998</v>
          </cell>
          <cell r="K365">
            <v>-1</v>
          </cell>
          <cell r="L365">
            <v>-1</v>
          </cell>
          <cell r="M365">
            <v>-1</v>
          </cell>
          <cell r="P365">
            <v>0</v>
          </cell>
          <cell r="R365">
            <v>324</v>
          </cell>
          <cell r="S365">
            <v>-1</v>
          </cell>
          <cell r="U365">
            <v>588</v>
          </cell>
          <cell r="V365">
            <v>-1</v>
          </cell>
          <cell r="X365">
            <v>0.72</v>
          </cell>
          <cell r="Y365">
            <v>-1</v>
          </cell>
          <cell r="AA365">
            <v>0.28000000000000003</v>
          </cell>
          <cell r="AB365">
            <v>-1</v>
          </cell>
          <cell r="AD365">
            <v>0</v>
          </cell>
          <cell r="AE365" t="e">
            <v>#DIV/0!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1.8148148148148149</v>
          </cell>
          <cell r="AK365">
            <v>-1</v>
          </cell>
          <cell r="AL365">
            <v>0</v>
          </cell>
          <cell r="AM365">
            <v>907.28571428571433</v>
          </cell>
          <cell r="AN365">
            <v>-1</v>
          </cell>
          <cell r="AO365">
            <v>0</v>
          </cell>
          <cell r="AP365">
            <v>1646.5555555555557</v>
          </cell>
          <cell r="AQ365">
            <v>-1</v>
          </cell>
        </row>
        <row r="366">
          <cell r="F366">
            <v>0</v>
          </cell>
          <cell r="H366">
            <v>2441910.63</v>
          </cell>
          <cell r="I366">
            <v>2822876.1613581432</v>
          </cell>
          <cell r="J366">
            <v>4381940.43</v>
          </cell>
          <cell r="K366">
            <v>-1</v>
          </cell>
          <cell r="L366">
            <v>-1</v>
          </cell>
          <cell r="M366">
            <v>-1</v>
          </cell>
          <cell r="N366">
            <v>0</v>
          </cell>
          <cell r="P366">
            <v>0</v>
          </cell>
          <cell r="Q366">
            <v>0</v>
          </cell>
          <cell r="R366">
            <v>1458</v>
          </cell>
          <cell r="S366">
            <v>-1</v>
          </cell>
          <cell r="T366">
            <v>0</v>
          </cell>
          <cell r="U366">
            <v>2827</v>
          </cell>
          <cell r="V366">
            <v>-1</v>
          </cell>
          <cell r="W366">
            <v>0</v>
          </cell>
          <cell r="X366">
            <v>0.67418571428571439</v>
          </cell>
          <cell r="Y366">
            <v>-1</v>
          </cell>
          <cell r="Z366">
            <v>0</v>
          </cell>
          <cell r="AA366">
            <v>0.3119142857142857</v>
          </cell>
          <cell r="AB366">
            <v>-1</v>
          </cell>
          <cell r="AC366">
            <v>0</v>
          </cell>
          <cell r="AD366">
            <v>1.4285714285714287E-2</v>
          </cell>
          <cell r="AE366">
            <v>-1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1.938957475994513</v>
          </cell>
          <cell r="AK366">
            <v>-1</v>
          </cell>
          <cell r="AL366">
            <v>0</v>
          </cell>
          <cell r="AM366">
            <v>863.78161655465158</v>
          </cell>
          <cell r="AN366">
            <v>-1</v>
          </cell>
          <cell r="AO366">
            <v>0</v>
          </cell>
          <cell r="AP366">
            <v>1674.8358230452675</v>
          </cell>
          <cell r="AQ366">
            <v>-1</v>
          </cell>
        </row>
        <row r="367">
          <cell r="C367">
            <v>42106</v>
          </cell>
          <cell r="D367" t="str">
            <v>SUN</v>
          </cell>
          <cell r="G367">
            <v>41742</v>
          </cell>
          <cell r="H367">
            <v>415747</v>
          </cell>
          <cell r="I367">
            <v>602378.29324863409</v>
          </cell>
          <cell r="J367">
            <v>935078.91749999998</v>
          </cell>
          <cell r="K367">
            <v>-1</v>
          </cell>
          <cell r="L367">
            <v>-1</v>
          </cell>
          <cell r="M367">
            <v>-1</v>
          </cell>
          <cell r="P367">
            <v>0</v>
          </cell>
          <cell r="R367">
            <v>268</v>
          </cell>
          <cell r="S367">
            <v>-1</v>
          </cell>
          <cell r="U367">
            <v>450</v>
          </cell>
          <cell r="V367">
            <v>-1</v>
          </cell>
          <cell r="X367">
            <v>0.68</v>
          </cell>
          <cell r="Y367">
            <v>-1</v>
          </cell>
          <cell r="AA367">
            <v>0.31</v>
          </cell>
          <cell r="AB367">
            <v>-1</v>
          </cell>
          <cell r="AD367">
            <v>0.01</v>
          </cell>
          <cell r="AE367">
            <v>-1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1.6791044776119404</v>
          </cell>
          <cell r="AK367">
            <v>-1</v>
          </cell>
          <cell r="AL367">
            <v>0</v>
          </cell>
          <cell r="AM367">
            <v>923.88222222222225</v>
          </cell>
          <cell r="AN367">
            <v>-1</v>
          </cell>
          <cell r="AO367">
            <v>0</v>
          </cell>
          <cell r="AP367">
            <v>1551.294776119403</v>
          </cell>
          <cell r="AQ367">
            <v>-1</v>
          </cell>
        </row>
        <row r="368">
          <cell r="C368">
            <v>42107</v>
          </cell>
          <cell r="D368" t="str">
            <v>MON</v>
          </cell>
          <cell r="G368">
            <v>41743</v>
          </cell>
          <cell r="H368">
            <v>244098</v>
          </cell>
          <cell r="I368">
            <v>240951.7598858141</v>
          </cell>
          <cell r="J368">
            <v>374060.76750000002</v>
          </cell>
          <cell r="K368">
            <v>-1</v>
          </cell>
          <cell r="L368">
            <v>-1</v>
          </cell>
          <cell r="M368">
            <v>-1</v>
          </cell>
          <cell r="P368">
            <v>0</v>
          </cell>
          <cell r="R368">
            <v>124</v>
          </cell>
          <cell r="S368">
            <v>-1</v>
          </cell>
          <cell r="U368">
            <v>263</v>
          </cell>
          <cell r="V368">
            <v>-1</v>
          </cell>
          <cell r="X368">
            <v>0.71299999999999997</v>
          </cell>
          <cell r="Y368">
            <v>-1</v>
          </cell>
          <cell r="AA368">
            <v>0.27800000000000002</v>
          </cell>
          <cell r="AB368">
            <v>-1</v>
          </cell>
          <cell r="AD368">
            <v>0.01</v>
          </cell>
          <cell r="AE368">
            <v>-1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2.120967741935484</v>
          </cell>
          <cell r="AK368">
            <v>-1</v>
          </cell>
          <cell r="AL368">
            <v>0</v>
          </cell>
          <cell r="AM368">
            <v>928.12927756653994</v>
          </cell>
          <cell r="AN368">
            <v>-1</v>
          </cell>
          <cell r="AO368">
            <v>0</v>
          </cell>
          <cell r="AP368">
            <v>1968.5322580645161</v>
          </cell>
          <cell r="AQ368">
            <v>-1</v>
          </cell>
        </row>
        <row r="369">
          <cell r="C369">
            <v>42108</v>
          </cell>
          <cell r="D369" t="str">
            <v>TUE</v>
          </cell>
          <cell r="G369">
            <v>41744</v>
          </cell>
          <cell r="H369">
            <v>264977</v>
          </cell>
          <cell r="I369">
            <v>361427.08659577061</v>
          </cell>
          <cell r="J369">
            <v>561018.15</v>
          </cell>
          <cell r="K369">
            <v>-1</v>
          </cell>
          <cell r="L369">
            <v>-1</v>
          </cell>
          <cell r="M369">
            <v>-1</v>
          </cell>
          <cell r="P369">
            <v>0</v>
          </cell>
          <cell r="R369">
            <v>146</v>
          </cell>
          <cell r="S369">
            <v>-1</v>
          </cell>
          <cell r="U369">
            <v>266</v>
          </cell>
          <cell r="V369">
            <v>-1</v>
          </cell>
          <cell r="X369">
            <v>0.81</v>
          </cell>
          <cell r="Y369">
            <v>-1</v>
          </cell>
          <cell r="AA369">
            <v>0.19</v>
          </cell>
          <cell r="AB369">
            <v>-1</v>
          </cell>
          <cell r="AD369">
            <v>0</v>
          </cell>
          <cell r="AE369" t="e">
            <v>#DIV/0!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1.821917808219178</v>
          </cell>
          <cell r="AK369">
            <v>-1</v>
          </cell>
          <cell r="AL369">
            <v>0</v>
          </cell>
          <cell r="AM369">
            <v>996.1541353383459</v>
          </cell>
          <cell r="AN369">
            <v>-1</v>
          </cell>
          <cell r="AO369">
            <v>0</v>
          </cell>
          <cell r="AP369">
            <v>1814.9109589041095</v>
          </cell>
          <cell r="AQ369">
            <v>-1</v>
          </cell>
        </row>
        <row r="370">
          <cell r="C370">
            <v>42109</v>
          </cell>
          <cell r="D370" t="str">
            <v>WED</v>
          </cell>
          <cell r="G370">
            <v>41745</v>
          </cell>
          <cell r="H370">
            <v>210593.9</v>
          </cell>
          <cell r="I370">
            <v>361427.08659577061</v>
          </cell>
          <cell r="J370">
            <v>561018.15</v>
          </cell>
          <cell r="K370">
            <v>-1</v>
          </cell>
          <cell r="L370">
            <v>-1</v>
          </cell>
          <cell r="M370">
            <v>-1</v>
          </cell>
          <cell r="P370">
            <v>0</v>
          </cell>
          <cell r="R370">
            <v>129</v>
          </cell>
          <cell r="S370">
            <v>-1</v>
          </cell>
          <cell r="U370">
            <v>252</v>
          </cell>
          <cell r="V370">
            <v>-1</v>
          </cell>
          <cell r="X370">
            <v>0.62</v>
          </cell>
          <cell r="Y370">
            <v>-1</v>
          </cell>
          <cell r="AA370">
            <v>0.37</v>
          </cell>
          <cell r="AB370">
            <v>-1</v>
          </cell>
          <cell r="AD370">
            <v>0.01</v>
          </cell>
          <cell r="AE370">
            <v>-1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1.9534883720930232</v>
          </cell>
          <cell r="AK370">
            <v>-1</v>
          </cell>
          <cell r="AL370">
            <v>0</v>
          </cell>
          <cell r="AM370">
            <v>835.69007936507933</v>
          </cell>
          <cell r="AN370">
            <v>-1</v>
          </cell>
          <cell r="AO370">
            <v>0</v>
          </cell>
          <cell r="AP370">
            <v>1632.5108527131783</v>
          </cell>
          <cell r="AQ370">
            <v>-1</v>
          </cell>
        </row>
        <row r="371">
          <cell r="C371">
            <v>42110</v>
          </cell>
          <cell r="D371" t="str">
            <v>THU</v>
          </cell>
          <cell r="G371">
            <v>41746</v>
          </cell>
          <cell r="H371">
            <v>220693</v>
          </cell>
          <cell r="I371">
            <v>405984.44112809078</v>
          </cell>
          <cell r="J371">
            <v>630182.70000000007</v>
          </cell>
          <cell r="K371">
            <v>-1</v>
          </cell>
          <cell r="L371">
            <v>-1</v>
          </cell>
          <cell r="M371">
            <v>-1</v>
          </cell>
          <cell r="P371">
            <v>0</v>
          </cell>
          <cell r="R371">
            <v>161</v>
          </cell>
          <cell r="S371">
            <v>-1</v>
          </cell>
          <cell r="U371">
            <v>234</v>
          </cell>
          <cell r="V371">
            <v>-1</v>
          </cell>
          <cell r="X371">
            <v>0.66</v>
          </cell>
          <cell r="Y371">
            <v>-1</v>
          </cell>
          <cell r="AA371">
            <v>0.33</v>
          </cell>
          <cell r="AB371">
            <v>-1</v>
          </cell>
          <cell r="AD371">
            <v>0.01</v>
          </cell>
          <cell r="AE371">
            <v>-1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1.4534161490683231</v>
          </cell>
          <cell r="AK371">
            <v>-1</v>
          </cell>
          <cell r="AL371">
            <v>0</v>
          </cell>
          <cell r="AM371">
            <v>943.13247863247864</v>
          </cell>
          <cell r="AN371">
            <v>-1</v>
          </cell>
          <cell r="AO371">
            <v>0</v>
          </cell>
          <cell r="AP371">
            <v>1370.7639751552795</v>
          </cell>
          <cell r="AQ371">
            <v>-1</v>
          </cell>
        </row>
        <row r="372">
          <cell r="C372">
            <v>42111</v>
          </cell>
          <cell r="D372" t="str">
            <v xml:space="preserve"> </v>
          </cell>
          <cell r="G372">
            <v>41747</v>
          </cell>
          <cell r="H372">
            <v>250816</v>
          </cell>
          <cell r="I372">
            <v>481902.41330572707</v>
          </cell>
          <cell r="J372">
            <v>748048.77</v>
          </cell>
          <cell r="K372">
            <v>-1</v>
          </cell>
          <cell r="L372">
            <v>-1</v>
          </cell>
          <cell r="M372">
            <v>-1</v>
          </cell>
          <cell r="P372">
            <v>0</v>
          </cell>
          <cell r="R372">
            <v>154</v>
          </cell>
          <cell r="S372">
            <v>-1</v>
          </cell>
          <cell r="U372">
            <v>296</v>
          </cell>
          <cell r="V372">
            <v>-1</v>
          </cell>
          <cell r="X372">
            <v>0.53</v>
          </cell>
          <cell r="Y372">
            <v>-1</v>
          </cell>
          <cell r="AA372">
            <v>0.47</v>
          </cell>
          <cell r="AB372">
            <v>-1</v>
          </cell>
          <cell r="AD372">
            <v>0</v>
          </cell>
          <cell r="AE372" t="e">
            <v>#DIV/0!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1.9220779220779221</v>
          </cell>
          <cell r="AK372">
            <v>-1</v>
          </cell>
          <cell r="AL372">
            <v>0</v>
          </cell>
          <cell r="AM372">
            <v>847.35135135135135</v>
          </cell>
          <cell r="AN372">
            <v>-1</v>
          </cell>
          <cell r="AO372">
            <v>0</v>
          </cell>
          <cell r="AP372">
            <v>1628.6753246753246</v>
          </cell>
          <cell r="AQ372">
            <v>-1</v>
          </cell>
        </row>
        <row r="373">
          <cell r="C373">
            <v>42112</v>
          </cell>
          <cell r="D373" t="str">
            <v>SAT</v>
          </cell>
          <cell r="G373">
            <v>41748</v>
          </cell>
          <cell r="H373">
            <v>409923</v>
          </cell>
          <cell r="I373">
            <v>646866.4638626005</v>
          </cell>
          <cell r="J373">
            <v>1004096.9924999999</v>
          </cell>
          <cell r="K373">
            <v>-1</v>
          </cell>
          <cell r="L373">
            <v>-1</v>
          </cell>
          <cell r="M373">
            <v>-1</v>
          </cell>
          <cell r="P373">
            <v>0</v>
          </cell>
          <cell r="R373">
            <v>271</v>
          </cell>
          <cell r="S373">
            <v>-1</v>
          </cell>
          <cell r="U373">
            <v>472</v>
          </cell>
          <cell r="V373">
            <v>-1</v>
          </cell>
          <cell r="X373">
            <v>0.64</v>
          </cell>
          <cell r="Y373">
            <v>-1</v>
          </cell>
          <cell r="AA373">
            <v>0.35</v>
          </cell>
          <cell r="AB373">
            <v>-1</v>
          </cell>
          <cell r="AD373">
            <v>0.01</v>
          </cell>
          <cell r="AE373">
            <v>-1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1.7416974169741697</v>
          </cell>
          <cell r="AK373">
            <v>-1</v>
          </cell>
          <cell r="AL373">
            <v>0</v>
          </cell>
          <cell r="AM373">
            <v>868.48093220338978</v>
          </cell>
          <cell r="AN373">
            <v>-1</v>
          </cell>
          <cell r="AO373">
            <v>0</v>
          </cell>
          <cell r="AP373">
            <v>1512.6309963099632</v>
          </cell>
          <cell r="AQ373">
            <v>-1</v>
          </cell>
        </row>
        <row r="374">
          <cell r="F374">
            <v>0</v>
          </cell>
          <cell r="H374">
            <v>2016847.9</v>
          </cell>
          <cell r="I374">
            <v>3100937.5446224082</v>
          </cell>
          <cell r="J374">
            <v>4813504.4474999998</v>
          </cell>
          <cell r="K374">
            <v>-1</v>
          </cell>
          <cell r="L374">
            <v>-1</v>
          </cell>
          <cell r="M374">
            <v>-1</v>
          </cell>
          <cell r="N374">
            <v>0</v>
          </cell>
          <cell r="P374">
            <v>0</v>
          </cell>
          <cell r="Q374">
            <v>0</v>
          </cell>
          <cell r="R374">
            <v>1253</v>
          </cell>
          <cell r="S374">
            <v>-1</v>
          </cell>
          <cell r="T374">
            <v>0</v>
          </cell>
          <cell r="U374">
            <v>2233</v>
          </cell>
          <cell r="V374">
            <v>-1</v>
          </cell>
          <cell r="W374">
            <v>0</v>
          </cell>
          <cell r="X374">
            <v>0.66471428571428581</v>
          </cell>
          <cell r="Y374">
            <v>-1</v>
          </cell>
          <cell r="Z374">
            <v>0</v>
          </cell>
          <cell r="AA374">
            <v>0.32828571428571429</v>
          </cell>
          <cell r="AB374">
            <v>-1</v>
          </cell>
          <cell r="AC374">
            <v>0</v>
          </cell>
          <cell r="AD374">
            <v>7.1428571428571435E-3</v>
          </cell>
          <cell r="AE374">
            <v>-1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1.782122905027933</v>
          </cell>
          <cell r="AK374">
            <v>-1</v>
          </cell>
          <cell r="AL374">
            <v>0</v>
          </cell>
          <cell r="AM374">
            <v>903.20103000447818</v>
          </cell>
          <cell r="AN374">
            <v>-1</v>
          </cell>
          <cell r="AO374">
            <v>0</v>
          </cell>
          <cell r="AP374">
            <v>1609.6152434158021</v>
          </cell>
          <cell r="AQ374">
            <v>-1</v>
          </cell>
        </row>
        <row r="375">
          <cell r="C375">
            <v>42113</v>
          </cell>
          <cell r="D375" t="str">
            <v>SUN</v>
          </cell>
          <cell r="G375">
            <v>41749</v>
          </cell>
          <cell r="H375">
            <v>438458</v>
          </cell>
          <cell r="I375">
            <v>602378.29324863409</v>
          </cell>
          <cell r="J375">
            <v>935078.91749999998</v>
          </cell>
          <cell r="K375">
            <v>-1</v>
          </cell>
          <cell r="L375">
            <v>-1</v>
          </cell>
          <cell r="M375">
            <v>-1</v>
          </cell>
          <cell r="P375">
            <v>0</v>
          </cell>
          <cell r="R375">
            <v>295</v>
          </cell>
          <cell r="S375">
            <v>-1</v>
          </cell>
          <cell r="U375">
            <v>507</v>
          </cell>
          <cell r="V375">
            <v>-1</v>
          </cell>
          <cell r="X375">
            <v>0.69</v>
          </cell>
          <cell r="Y375">
            <v>-1</v>
          </cell>
          <cell r="AA375">
            <v>0.26</v>
          </cell>
          <cell r="AB375">
            <v>-1</v>
          </cell>
          <cell r="AD375">
            <v>0.05</v>
          </cell>
          <cell r="AE375">
            <v>-1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1.7186440677966102</v>
          </cell>
          <cell r="AK375">
            <v>-1</v>
          </cell>
          <cell r="AL375">
            <v>0</v>
          </cell>
          <cell r="AM375">
            <v>864.80867850098616</v>
          </cell>
          <cell r="AN375">
            <v>-1</v>
          </cell>
          <cell r="AO375">
            <v>0</v>
          </cell>
          <cell r="AP375">
            <v>1486.2983050847458</v>
          </cell>
          <cell r="AQ375">
            <v>-1</v>
          </cell>
        </row>
        <row r="376">
          <cell r="C376">
            <v>42114</v>
          </cell>
          <cell r="D376" t="str">
            <v>MON</v>
          </cell>
          <cell r="G376">
            <v>41750</v>
          </cell>
          <cell r="H376">
            <v>242239</v>
          </cell>
          <cell r="I376">
            <v>240951.7598858141</v>
          </cell>
          <cell r="J376">
            <v>374060.76750000002</v>
          </cell>
          <cell r="K376">
            <v>-1</v>
          </cell>
          <cell r="L376">
            <v>-1</v>
          </cell>
          <cell r="M376">
            <v>-1</v>
          </cell>
          <cell r="P376">
            <v>0</v>
          </cell>
          <cell r="R376">
            <v>165</v>
          </cell>
          <cell r="S376">
            <v>-1</v>
          </cell>
          <cell r="U376">
            <v>260</v>
          </cell>
          <cell r="V376">
            <v>-1</v>
          </cell>
          <cell r="X376">
            <v>0.66</v>
          </cell>
          <cell r="Y376">
            <v>-1</v>
          </cell>
          <cell r="AA376">
            <v>0.28000000000000003</v>
          </cell>
          <cell r="AB376">
            <v>-1</v>
          </cell>
          <cell r="AD376">
            <v>0.06</v>
          </cell>
          <cell r="AE376">
            <v>-1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1.5757575757575757</v>
          </cell>
          <cell r="AK376">
            <v>-1</v>
          </cell>
          <cell r="AL376">
            <v>0</v>
          </cell>
          <cell r="AM376">
            <v>931.68846153846152</v>
          </cell>
          <cell r="AN376">
            <v>-1</v>
          </cell>
          <cell r="AO376">
            <v>0</v>
          </cell>
          <cell r="AP376">
            <v>1468.1151515151514</v>
          </cell>
          <cell r="AQ376">
            <v>-1</v>
          </cell>
        </row>
        <row r="377">
          <cell r="C377">
            <v>42115</v>
          </cell>
          <cell r="D377" t="str">
            <v>TUE</v>
          </cell>
          <cell r="G377">
            <v>41751</v>
          </cell>
          <cell r="H377">
            <v>300713</v>
          </cell>
          <cell r="I377">
            <v>240951.7598858141</v>
          </cell>
          <cell r="J377">
            <v>374060.76750000002</v>
          </cell>
          <cell r="K377">
            <v>-1</v>
          </cell>
          <cell r="L377">
            <v>-1</v>
          </cell>
          <cell r="M377">
            <v>-1</v>
          </cell>
          <cell r="P377">
            <v>0</v>
          </cell>
          <cell r="R377">
            <v>164</v>
          </cell>
          <cell r="S377">
            <v>-1</v>
          </cell>
          <cell r="U377">
            <v>300</v>
          </cell>
          <cell r="V377">
            <v>-1</v>
          </cell>
          <cell r="X377">
            <v>0.79</v>
          </cell>
          <cell r="Y377">
            <v>-1</v>
          </cell>
          <cell r="AA377">
            <v>0.19</v>
          </cell>
          <cell r="AB377">
            <v>-1</v>
          </cell>
          <cell r="AD377">
            <v>0.02</v>
          </cell>
          <cell r="AE377">
            <v>-1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1.8292682926829269</v>
          </cell>
          <cell r="AK377">
            <v>-1</v>
          </cell>
          <cell r="AL377">
            <v>0</v>
          </cell>
          <cell r="AM377">
            <v>1002.3766666666667</v>
          </cell>
          <cell r="AN377">
            <v>-1</v>
          </cell>
          <cell r="AO377">
            <v>0</v>
          </cell>
          <cell r="AP377">
            <v>1833.6158536585365</v>
          </cell>
          <cell r="AQ377">
            <v>-1</v>
          </cell>
        </row>
        <row r="378">
          <cell r="C378">
            <v>42116</v>
          </cell>
          <cell r="D378" t="str">
            <v>WED</v>
          </cell>
          <cell r="G378">
            <v>41752</v>
          </cell>
          <cell r="H378">
            <v>291177</v>
          </cell>
          <cell r="I378">
            <v>361427.08659577061</v>
          </cell>
          <cell r="J378">
            <v>561018.15</v>
          </cell>
          <cell r="K378">
            <v>-1</v>
          </cell>
          <cell r="L378">
            <v>-1</v>
          </cell>
          <cell r="M378">
            <v>-1</v>
          </cell>
          <cell r="P378">
            <v>0</v>
          </cell>
          <cell r="R378">
            <v>180</v>
          </cell>
          <cell r="S378">
            <v>-1</v>
          </cell>
          <cell r="U378">
            <v>312</v>
          </cell>
          <cell r="V378">
            <v>-1</v>
          </cell>
          <cell r="X378">
            <v>0.75</v>
          </cell>
          <cell r="Y378">
            <v>-1</v>
          </cell>
          <cell r="AA378">
            <v>0.22</v>
          </cell>
          <cell r="AB378">
            <v>-1</v>
          </cell>
          <cell r="AD378">
            <v>0.03</v>
          </cell>
          <cell r="AE378">
            <v>-1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1.7333333333333334</v>
          </cell>
          <cell r="AK378">
            <v>-1</v>
          </cell>
          <cell r="AL378">
            <v>0</v>
          </cell>
          <cell r="AM378">
            <v>933.25961538461536</v>
          </cell>
          <cell r="AN378">
            <v>-1</v>
          </cell>
          <cell r="AO378">
            <v>0</v>
          </cell>
          <cell r="AP378">
            <v>1617.65</v>
          </cell>
          <cell r="AQ378">
            <v>-1</v>
          </cell>
        </row>
        <row r="379">
          <cell r="C379">
            <v>42117</v>
          </cell>
          <cell r="D379" t="str">
            <v>THU</v>
          </cell>
          <cell r="G379">
            <v>41753</v>
          </cell>
          <cell r="H379">
            <v>226595</v>
          </cell>
          <cell r="I379">
            <v>361427.08659577061</v>
          </cell>
          <cell r="J379">
            <v>561018.15</v>
          </cell>
          <cell r="K379">
            <v>-1</v>
          </cell>
          <cell r="L379">
            <v>-1</v>
          </cell>
          <cell r="M379">
            <v>-1</v>
          </cell>
          <cell r="P379">
            <v>0</v>
          </cell>
          <cell r="R379">
            <v>143</v>
          </cell>
          <cell r="S379">
            <v>-1</v>
          </cell>
          <cell r="U379">
            <v>251</v>
          </cell>
          <cell r="V379">
            <v>-1</v>
          </cell>
          <cell r="X379">
            <v>0.64</v>
          </cell>
          <cell r="Y379">
            <v>-1</v>
          </cell>
          <cell r="AA379">
            <v>0.31</v>
          </cell>
          <cell r="AB379">
            <v>-1</v>
          </cell>
          <cell r="AD379">
            <v>0.05</v>
          </cell>
          <cell r="AE379">
            <v>-1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1.7552447552447552</v>
          </cell>
          <cell r="AK379">
            <v>-1</v>
          </cell>
          <cell r="AL379">
            <v>0</v>
          </cell>
          <cell r="AM379">
            <v>902.76892430278883</v>
          </cell>
          <cell r="AN379">
            <v>-1</v>
          </cell>
          <cell r="AO379">
            <v>0</v>
          </cell>
          <cell r="AP379">
            <v>1584.5804195804196</v>
          </cell>
          <cell r="AQ379">
            <v>-1</v>
          </cell>
        </row>
        <row r="380">
          <cell r="C380">
            <v>42118</v>
          </cell>
          <cell r="D380" t="str">
            <v>FRI</v>
          </cell>
          <cell r="G380">
            <v>41754</v>
          </cell>
          <cell r="H380">
            <v>335583</v>
          </cell>
          <cell r="I380">
            <v>481902.41330572707</v>
          </cell>
          <cell r="J380">
            <v>748048.77</v>
          </cell>
          <cell r="K380">
            <v>-1</v>
          </cell>
          <cell r="L380">
            <v>-1</v>
          </cell>
          <cell r="M380">
            <v>-1</v>
          </cell>
          <cell r="P380">
            <v>0</v>
          </cell>
          <cell r="R380">
            <v>175</v>
          </cell>
          <cell r="S380">
            <v>-1</v>
          </cell>
          <cell r="U380">
            <v>350</v>
          </cell>
          <cell r="V380">
            <v>-1</v>
          </cell>
          <cell r="X380">
            <v>0.7</v>
          </cell>
          <cell r="Y380">
            <v>-1</v>
          </cell>
          <cell r="AA380">
            <v>0.24</v>
          </cell>
          <cell r="AB380">
            <v>-1</v>
          </cell>
          <cell r="AD380">
            <v>0.06</v>
          </cell>
          <cell r="AE380">
            <v>-1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2</v>
          </cell>
          <cell r="AK380">
            <v>-1</v>
          </cell>
          <cell r="AL380">
            <v>0</v>
          </cell>
          <cell r="AM380">
            <v>958.80857142857144</v>
          </cell>
          <cell r="AN380">
            <v>-1</v>
          </cell>
          <cell r="AO380">
            <v>0</v>
          </cell>
          <cell r="AP380">
            <v>1917.6171428571429</v>
          </cell>
          <cell r="AQ380">
            <v>-1</v>
          </cell>
        </row>
        <row r="381">
          <cell r="C381">
            <v>42119</v>
          </cell>
          <cell r="D381" t="str">
            <v>SAT</v>
          </cell>
          <cell r="G381">
            <v>41755</v>
          </cell>
          <cell r="H381">
            <v>423306</v>
          </cell>
          <cell r="I381">
            <v>602378.29324863409</v>
          </cell>
          <cell r="J381">
            <v>935078.91749999998</v>
          </cell>
          <cell r="K381">
            <v>-1</v>
          </cell>
          <cell r="L381">
            <v>-1</v>
          </cell>
          <cell r="M381">
            <v>-1</v>
          </cell>
          <cell r="P381">
            <v>0</v>
          </cell>
          <cell r="R381">
            <v>253</v>
          </cell>
          <cell r="S381">
            <v>-1</v>
          </cell>
          <cell r="U381">
            <v>440</v>
          </cell>
          <cell r="V381">
            <v>-1</v>
          </cell>
          <cell r="X381">
            <v>0.71</v>
          </cell>
          <cell r="Y381">
            <v>-1</v>
          </cell>
          <cell r="AA381">
            <v>0.25</v>
          </cell>
          <cell r="AB381">
            <v>-1</v>
          </cell>
          <cell r="AD381">
            <v>0.04</v>
          </cell>
          <cell r="AE381">
            <v>-1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1.7391304347826086</v>
          </cell>
          <cell r="AK381">
            <v>-1</v>
          </cell>
          <cell r="AL381">
            <v>0</v>
          </cell>
          <cell r="AM381">
            <v>962.05909090909086</v>
          </cell>
          <cell r="AN381">
            <v>-1</v>
          </cell>
          <cell r="AO381">
            <v>0</v>
          </cell>
          <cell r="AP381">
            <v>1673.1462450592885</v>
          </cell>
          <cell r="AQ381">
            <v>-1</v>
          </cell>
        </row>
        <row r="382">
          <cell r="F382">
            <v>0</v>
          </cell>
          <cell r="H382">
            <v>2258071</v>
          </cell>
          <cell r="I382">
            <v>2891416.6927661644</v>
          </cell>
          <cell r="J382">
            <v>4488364.4399999995</v>
          </cell>
          <cell r="K382">
            <v>-1</v>
          </cell>
          <cell r="L382">
            <v>-1</v>
          </cell>
          <cell r="M382">
            <v>-1</v>
          </cell>
          <cell r="N382">
            <v>0</v>
          </cell>
          <cell r="P382">
            <v>0</v>
          </cell>
          <cell r="Q382">
            <v>0</v>
          </cell>
          <cell r="R382">
            <v>1375</v>
          </cell>
          <cell r="S382">
            <v>-1</v>
          </cell>
          <cell r="T382">
            <v>0</v>
          </cell>
          <cell r="U382">
            <v>2420</v>
          </cell>
          <cell r="V382">
            <v>-1</v>
          </cell>
          <cell r="W382">
            <v>0</v>
          </cell>
          <cell r="X382">
            <v>0.70571428571428574</v>
          </cell>
          <cell r="Y382">
            <v>-1</v>
          </cell>
          <cell r="Z382">
            <v>0</v>
          </cell>
          <cell r="AA382">
            <v>0.25</v>
          </cell>
          <cell r="AB382">
            <v>-1</v>
          </cell>
          <cell r="AC382">
            <v>0</v>
          </cell>
          <cell r="AD382">
            <v>4.4285714285714282E-2</v>
          </cell>
          <cell r="AE382">
            <v>-1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1.76</v>
          </cell>
          <cell r="AK382">
            <v>-1</v>
          </cell>
          <cell r="AL382">
            <v>0</v>
          </cell>
          <cell r="AM382">
            <v>933.08719008264461</v>
          </cell>
          <cell r="AN382">
            <v>-1</v>
          </cell>
          <cell r="AO382">
            <v>0</v>
          </cell>
          <cell r="AP382">
            <v>1642.2334545454546</v>
          </cell>
          <cell r="AQ382">
            <v>-1</v>
          </cell>
        </row>
        <row r="383">
          <cell r="C383">
            <v>42120</v>
          </cell>
          <cell r="D383" t="str">
            <v>SUN</v>
          </cell>
          <cell r="G383">
            <v>41756</v>
          </cell>
          <cell r="H383">
            <v>416551</v>
          </cell>
          <cell r="I383">
            <v>526447.72751131887</v>
          </cell>
          <cell r="J383">
            <v>817213.32000000007</v>
          </cell>
          <cell r="K383">
            <v>-1</v>
          </cell>
          <cell r="L383">
            <v>-1</v>
          </cell>
          <cell r="M383">
            <v>-1</v>
          </cell>
          <cell r="P383">
            <v>0</v>
          </cell>
          <cell r="R383">
            <v>286</v>
          </cell>
          <cell r="S383">
            <v>-1</v>
          </cell>
          <cell r="U383">
            <v>461</v>
          </cell>
          <cell r="V383">
            <v>-1</v>
          </cell>
          <cell r="X383">
            <v>0.69</v>
          </cell>
          <cell r="Y383">
            <v>-1</v>
          </cell>
          <cell r="AA383">
            <v>0.28000000000000003</v>
          </cell>
          <cell r="AB383">
            <v>-1</v>
          </cell>
          <cell r="AD383">
            <v>0.03</v>
          </cell>
          <cell r="AE383">
            <v>-1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1.6118881118881119</v>
          </cell>
          <cell r="AK383">
            <v>-1</v>
          </cell>
          <cell r="AL383">
            <v>0</v>
          </cell>
          <cell r="AM383">
            <v>903.58134490238615</v>
          </cell>
          <cell r="AN383">
            <v>-1</v>
          </cell>
          <cell r="AO383">
            <v>0</v>
          </cell>
          <cell r="AP383">
            <v>1456.4720279720279</v>
          </cell>
          <cell r="AQ383">
            <v>-1</v>
          </cell>
        </row>
        <row r="384">
          <cell r="C384">
            <v>42121</v>
          </cell>
          <cell r="D384" t="str">
            <v>MON</v>
          </cell>
          <cell r="G384">
            <v>41757</v>
          </cell>
          <cell r="H384">
            <v>261525</v>
          </cell>
          <cell r="I384">
            <v>240951.7598858141</v>
          </cell>
          <cell r="J384">
            <v>374060.76750000002</v>
          </cell>
          <cell r="K384">
            <v>-1</v>
          </cell>
          <cell r="L384">
            <v>-1</v>
          </cell>
          <cell r="M384">
            <v>-1</v>
          </cell>
          <cell r="P384">
            <v>0</v>
          </cell>
          <cell r="R384">
            <v>165</v>
          </cell>
          <cell r="S384">
            <v>-1</v>
          </cell>
          <cell r="U384">
            <v>289</v>
          </cell>
          <cell r="V384">
            <v>-1</v>
          </cell>
          <cell r="X384">
            <v>0.69</v>
          </cell>
          <cell r="Y384">
            <v>-1</v>
          </cell>
          <cell r="AA384">
            <v>0.3</v>
          </cell>
          <cell r="AB384">
            <v>-1</v>
          </cell>
          <cell r="AD384">
            <v>0.01</v>
          </cell>
          <cell r="AE384">
            <v>-1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1.7515151515151515</v>
          </cell>
          <cell r="AK384">
            <v>-1</v>
          </cell>
          <cell r="AL384">
            <v>0</v>
          </cell>
          <cell r="AM384">
            <v>904.93079584775091</v>
          </cell>
          <cell r="AN384">
            <v>-1</v>
          </cell>
          <cell r="AO384">
            <v>0</v>
          </cell>
          <cell r="AP384">
            <v>1585</v>
          </cell>
          <cell r="AQ384">
            <v>-1</v>
          </cell>
        </row>
        <row r="385">
          <cell r="C385">
            <v>42122</v>
          </cell>
          <cell r="D385" t="str">
            <v>TUE</v>
          </cell>
          <cell r="G385">
            <v>41758</v>
          </cell>
          <cell r="H385">
            <v>233511</v>
          </cell>
          <cell r="I385">
            <v>361427.08659577061</v>
          </cell>
          <cell r="J385">
            <v>561018.15</v>
          </cell>
          <cell r="K385">
            <v>-1</v>
          </cell>
          <cell r="L385">
            <v>-1</v>
          </cell>
          <cell r="M385">
            <v>-1</v>
          </cell>
          <cell r="P385">
            <v>0</v>
          </cell>
          <cell r="R385">
            <v>154</v>
          </cell>
          <cell r="S385">
            <v>-1</v>
          </cell>
          <cell r="U385">
            <v>297</v>
          </cell>
          <cell r="V385">
            <v>-1</v>
          </cell>
          <cell r="X385">
            <v>0.63</v>
          </cell>
          <cell r="Y385">
            <v>-1</v>
          </cell>
          <cell r="AA385">
            <v>0.34</v>
          </cell>
          <cell r="AB385">
            <v>-1</v>
          </cell>
          <cell r="AD385">
            <v>0.03</v>
          </cell>
          <cell r="AE385">
            <v>-1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1.9285714285714286</v>
          </cell>
          <cell r="AK385">
            <v>-1</v>
          </cell>
          <cell r="AL385">
            <v>0</v>
          </cell>
          <cell r="AM385">
            <v>786.23232323232321</v>
          </cell>
          <cell r="AN385">
            <v>-1</v>
          </cell>
          <cell r="AO385">
            <v>0</v>
          </cell>
          <cell r="AP385">
            <v>1516.3051948051948</v>
          </cell>
          <cell r="AQ385">
            <v>-1</v>
          </cell>
        </row>
        <row r="386">
          <cell r="C386">
            <v>42123</v>
          </cell>
          <cell r="D386" t="str">
            <v>WED</v>
          </cell>
          <cell r="G386">
            <v>41759</v>
          </cell>
          <cell r="H386">
            <v>348606</v>
          </cell>
          <cell r="I386">
            <v>361427.08659577061</v>
          </cell>
          <cell r="J386">
            <v>561018.15</v>
          </cell>
          <cell r="K386">
            <v>-1</v>
          </cell>
          <cell r="L386">
            <v>-1</v>
          </cell>
          <cell r="M386">
            <v>-1</v>
          </cell>
          <cell r="P386">
            <v>0</v>
          </cell>
          <cell r="R386">
            <v>183</v>
          </cell>
          <cell r="S386">
            <v>-1</v>
          </cell>
          <cell r="U386">
            <v>389</v>
          </cell>
          <cell r="V386">
            <v>-1</v>
          </cell>
          <cell r="X386">
            <v>0.64</v>
          </cell>
          <cell r="Y386">
            <v>-1</v>
          </cell>
          <cell r="AA386">
            <v>0.35</v>
          </cell>
          <cell r="AB386">
            <v>-1</v>
          </cell>
          <cell r="AD386">
            <v>0.01</v>
          </cell>
          <cell r="AE386">
            <v>-1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2.1256830601092895</v>
          </cell>
          <cell r="AK386">
            <v>-1</v>
          </cell>
          <cell r="AL386">
            <v>0</v>
          </cell>
          <cell r="AM386">
            <v>896.15938303341898</v>
          </cell>
          <cell r="AN386">
            <v>-1</v>
          </cell>
          <cell r="AO386">
            <v>0</v>
          </cell>
          <cell r="AP386">
            <v>1904.950819672131</v>
          </cell>
          <cell r="AQ386">
            <v>-1</v>
          </cell>
        </row>
        <row r="387">
          <cell r="C387">
            <v>42124</v>
          </cell>
          <cell r="D387" t="str">
            <v>THU</v>
          </cell>
          <cell r="G387">
            <v>41760</v>
          </cell>
          <cell r="H387">
            <v>386828</v>
          </cell>
          <cell r="I387">
            <v>398366.38566524623</v>
          </cell>
          <cell r="J387">
            <v>618373.98</v>
          </cell>
          <cell r="K387">
            <v>-1</v>
          </cell>
          <cell r="L387">
            <v>-1</v>
          </cell>
          <cell r="M387">
            <v>-1</v>
          </cell>
          <cell r="P387">
            <v>0</v>
          </cell>
          <cell r="R387">
            <v>237</v>
          </cell>
          <cell r="S387">
            <v>-1</v>
          </cell>
          <cell r="U387">
            <v>462</v>
          </cell>
          <cell r="V387">
            <v>-1</v>
          </cell>
          <cell r="X387">
            <v>0.63</v>
          </cell>
          <cell r="Y387">
            <v>-1</v>
          </cell>
          <cell r="AA387">
            <v>0.32</v>
          </cell>
          <cell r="AB387">
            <v>-1</v>
          </cell>
          <cell r="AD387">
            <v>0.05</v>
          </cell>
          <cell r="AE387">
            <v>-1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1.9493670886075949</v>
          </cell>
          <cell r="AK387">
            <v>-1</v>
          </cell>
          <cell r="AL387">
            <v>0</v>
          </cell>
          <cell r="AM387">
            <v>837.29004329004329</v>
          </cell>
          <cell r="AN387">
            <v>-1</v>
          </cell>
          <cell r="AO387">
            <v>0</v>
          </cell>
          <cell r="AP387">
            <v>1632.1856540084389</v>
          </cell>
          <cell r="AQ387">
            <v>-1</v>
          </cell>
        </row>
        <row r="388">
          <cell r="C388">
            <v>42125</v>
          </cell>
          <cell r="D388" t="str">
            <v>FRI</v>
          </cell>
          <cell r="G388">
            <v>41761</v>
          </cell>
          <cell r="H388">
            <v>347469</v>
          </cell>
          <cell r="I388">
            <v>462895.00314811297</v>
          </cell>
          <cell r="J388">
            <v>568751.08499999996</v>
          </cell>
          <cell r="K388">
            <v>-1</v>
          </cell>
          <cell r="L388">
            <v>-1</v>
          </cell>
          <cell r="M388">
            <v>-1</v>
          </cell>
          <cell r="P388">
            <v>0</v>
          </cell>
          <cell r="R388">
            <v>220</v>
          </cell>
          <cell r="S388">
            <v>-1</v>
          </cell>
          <cell r="U388">
            <v>355</v>
          </cell>
          <cell r="V388">
            <v>-1</v>
          </cell>
          <cell r="X388">
            <v>0.72</v>
          </cell>
          <cell r="Y388">
            <v>-1</v>
          </cell>
          <cell r="AA388">
            <v>0.26</v>
          </cell>
          <cell r="AB388">
            <v>-1</v>
          </cell>
          <cell r="AD388">
            <v>0.02</v>
          </cell>
          <cell r="AE388">
            <v>-1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1.6136363636363635</v>
          </cell>
          <cell r="AK388">
            <v>-1</v>
          </cell>
          <cell r="AL388">
            <v>0</v>
          </cell>
          <cell r="AM388">
            <v>978.78591549295777</v>
          </cell>
          <cell r="AN388">
            <v>-1</v>
          </cell>
          <cell r="AO388">
            <v>0</v>
          </cell>
          <cell r="AP388">
            <v>1579.4045454545455</v>
          </cell>
          <cell r="AQ388">
            <v>-1</v>
          </cell>
        </row>
        <row r="389">
          <cell r="C389">
            <v>42126</v>
          </cell>
          <cell r="D389" t="str">
            <v>SAT</v>
          </cell>
          <cell r="G389">
            <v>41762</v>
          </cell>
          <cell r="H389">
            <v>335121</v>
          </cell>
          <cell r="I389">
            <v>578618.21110007481</v>
          </cell>
          <cell r="J389">
            <v>710923.97250000003</v>
          </cell>
          <cell r="K389">
            <v>-1</v>
          </cell>
          <cell r="L389">
            <v>-1</v>
          </cell>
          <cell r="M389">
            <v>-1</v>
          </cell>
          <cell r="P389">
            <v>0</v>
          </cell>
          <cell r="R389">
            <v>211</v>
          </cell>
          <cell r="S389">
            <v>-1</v>
          </cell>
          <cell r="U389">
            <v>349</v>
          </cell>
          <cell r="V389">
            <v>-1</v>
          </cell>
          <cell r="X389">
            <v>0.73</v>
          </cell>
          <cell r="Y389">
            <v>-1</v>
          </cell>
          <cell r="AA389">
            <v>0.24</v>
          </cell>
          <cell r="AB389">
            <v>-1</v>
          </cell>
          <cell r="AD389">
            <v>0.03</v>
          </cell>
          <cell r="AE389">
            <v>-1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1.6540284360189574</v>
          </cell>
          <cell r="AK389">
            <v>-1</v>
          </cell>
          <cell r="AL389">
            <v>0</v>
          </cell>
          <cell r="AM389">
            <v>960.23209169054439</v>
          </cell>
          <cell r="AN389">
            <v>-1</v>
          </cell>
          <cell r="AO389">
            <v>0</v>
          </cell>
          <cell r="AP389">
            <v>1588.2511848341233</v>
          </cell>
          <cell r="AQ389">
            <v>-1</v>
          </cell>
        </row>
        <row r="390">
          <cell r="F390">
            <v>0</v>
          </cell>
          <cell r="H390">
            <v>2329611</v>
          </cell>
          <cell r="I390">
            <v>2930133.2605021084</v>
          </cell>
          <cell r="J390">
            <v>4211359.4249999998</v>
          </cell>
          <cell r="K390">
            <v>-1</v>
          </cell>
          <cell r="L390">
            <v>-1</v>
          </cell>
          <cell r="M390">
            <v>-1</v>
          </cell>
          <cell r="N390">
            <v>0</v>
          </cell>
          <cell r="P390">
            <v>0</v>
          </cell>
          <cell r="Q390">
            <v>0</v>
          </cell>
          <cell r="R390">
            <v>1456</v>
          </cell>
          <cell r="S390">
            <v>-1</v>
          </cell>
          <cell r="T390">
            <v>0</v>
          </cell>
          <cell r="U390">
            <v>2602</v>
          </cell>
          <cell r="V390">
            <v>-1</v>
          </cell>
          <cell r="W390">
            <v>0</v>
          </cell>
          <cell r="X390">
            <v>0.67571428571428582</v>
          </cell>
          <cell r="Y390">
            <v>-1</v>
          </cell>
          <cell r="Z390">
            <v>0</v>
          </cell>
          <cell r="AA390">
            <v>0.29857142857142854</v>
          </cell>
          <cell r="AB390">
            <v>-1</v>
          </cell>
          <cell r="AC390">
            <v>0</v>
          </cell>
          <cell r="AD390">
            <v>2.5714285714285714E-2</v>
          </cell>
          <cell r="AE390">
            <v>-1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1.7870879120879122</v>
          </cell>
          <cell r="AK390">
            <v>-1</v>
          </cell>
          <cell r="AL390">
            <v>0</v>
          </cell>
          <cell r="AM390">
            <v>895.31552651806305</v>
          </cell>
          <cell r="AN390">
            <v>-1</v>
          </cell>
          <cell r="AO390">
            <v>0</v>
          </cell>
          <cell r="AP390">
            <v>1600.0075549450548</v>
          </cell>
          <cell r="AQ390">
            <v>-1</v>
          </cell>
        </row>
        <row r="391">
          <cell r="C391">
            <v>42127</v>
          </cell>
          <cell r="D391" t="str">
            <v>SUN</v>
          </cell>
          <cell r="G391">
            <v>41763</v>
          </cell>
          <cell r="H391">
            <v>298084.90000000002</v>
          </cell>
          <cell r="I391">
            <v>578618.21110007481</v>
          </cell>
          <cell r="J391">
            <v>710923.97250000003</v>
          </cell>
          <cell r="K391">
            <v>-1</v>
          </cell>
          <cell r="L391">
            <v>-1</v>
          </cell>
          <cell r="M391">
            <v>-1</v>
          </cell>
          <cell r="P391">
            <v>0</v>
          </cell>
          <cell r="R391">
            <v>172</v>
          </cell>
          <cell r="S391">
            <v>-1</v>
          </cell>
          <cell r="U391">
            <v>306</v>
          </cell>
          <cell r="V391">
            <v>-1</v>
          </cell>
          <cell r="X391">
            <v>0.73</v>
          </cell>
          <cell r="Y391">
            <v>-1</v>
          </cell>
          <cell r="AA391">
            <v>0.26</v>
          </cell>
          <cell r="AB391">
            <v>-1</v>
          </cell>
          <cell r="AD391">
            <v>0.01</v>
          </cell>
          <cell r="AE391">
            <v>-1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1.7790697674418605</v>
          </cell>
          <cell r="AK391">
            <v>-1</v>
          </cell>
          <cell r="AL391">
            <v>0</v>
          </cell>
          <cell r="AM391">
            <v>974.13366013071902</v>
          </cell>
          <cell r="AN391">
            <v>-1</v>
          </cell>
          <cell r="AO391">
            <v>0</v>
          </cell>
          <cell r="AP391">
            <v>1733.0517441860466</v>
          </cell>
          <cell r="AQ391">
            <v>-1</v>
          </cell>
        </row>
        <row r="392">
          <cell r="C392">
            <v>42128</v>
          </cell>
          <cell r="D392" t="str">
            <v>MON</v>
          </cell>
          <cell r="G392">
            <v>41764</v>
          </cell>
          <cell r="H392">
            <v>218218</v>
          </cell>
          <cell r="I392">
            <v>231447.50157405648</v>
          </cell>
          <cell r="J392">
            <v>284346.2475</v>
          </cell>
          <cell r="K392">
            <v>-1</v>
          </cell>
          <cell r="L392">
            <v>-1</v>
          </cell>
          <cell r="M392">
            <v>-1</v>
          </cell>
          <cell r="P392">
            <v>0</v>
          </cell>
          <cell r="R392">
            <v>136</v>
          </cell>
          <cell r="S392">
            <v>-1</v>
          </cell>
          <cell r="U392">
            <v>238</v>
          </cell>
          <cell r="V392">
            <v>-1</v>
          </cell>
          <cell r="X392">
            <v>0.64</v>
          </cell>
          <cell r="Y392">
            <v>-1</v>
          </cell>
          <cell r="AA392">
            <v>0.33</v>
          </cell>
          <cell r="AB392">
            <v>-1</v>
          </cell>
          <cell r="AD392">
            <v>0.03</v>
          </cell>
          <cell r="AE392">
            <v>-1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1.75</v>
          </cell>
          <cell r="AK392">
            <v>-1</v>
          </cell>
          <cell r="AL392">
            <v>0</v>
          </cell>
          <cell r="AM392">
            <v>916.88235294117646</v>
          </cell>
          <cell r="AN392">
            <v>-1</v>
          </cell>
          <cell r="AO392">
            <v>0</v>
          </cell>
          <cell r="AP392">
            <v>1604.5441176470588</v>
          </cell>
          <cell r="AQ392">
            <v>-1</v>
          </cell>
        </row>
        <row r="393">
          <cell r="C393">
            <v>42129</v>
          </cell>
          <cell r="D393" t="str">
            <v>TUE</v>
          </cell>
          <cell r="G393">
            <v>41765</v>
          </cell>
          <cell r="H393">
            <v>221826</v>
          </cell>
          <cell r="I393">
            <v>231447.50157405648</v>
          </cell>
          <cell r="J393">
            <v>284346.2475</v>
          </cell>
          <cell r="K393">
            <v>-1</v>
          </cell>
          <cell r="L393">
            <v>-1</v>
          </cell>
          <cell r="M393">
            <v>-1</v>
          </cell>
          <cell r="P393">
            <v>0</v>
          </cell>
          <cell r="R393">
            <v>133</v>
          </cell>
          <cell r="S393">
            <v>-1</v>
          </cell>
          <cell r="U393">
            <v>242</v>
          </cell>
          <cell r="V393">
            <v>-1</v>
          </cell>
          <cell r="X393">
            <v>0.59</v>
          </cell>
          <cell r="Y393">
            <v>-1</v>
          </cell>
          <cell r="AA393">
            <v>0.37</v>
          </cell>
          <cell r="AB393">
            <v>-1</v>
          </cell>
          <cell r="AD393">
            <v>0.04</v>
          </cell>
          <cell r="AE393">
            <v>-1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1.8195488721804511</v>
          </cell>
          <cell r="AK393">
            <v>-1</v>
          </cell>
          <cell r="AL393">
            <v>0</v>
          </cell>
          <cell r="AM393">
            <v>916.63636363636363</v>
          </cell>
          <cell r="AN393">
            <v>-1</v>
          </cell>
          <cell r="AO393">
            <v>0</v>
          </cell>
          <cell r="AP393">
            <v>1667.8646616541353</v>
          </cell>
          <cell r="AQ393">
            <v>-1</v>
          </cell>
        </row>
        <row r="394">
          <cell r="C394">
            <v>42130</v>
          </cell>
          <cell r="D394" t="str">
            <v>WED</v>
          </cell>
          <cell r="G394">
            <v>41766</v>
          </cell>
          <cell r="H394">
            <v>219518</v>
          </cell>
          <cell r="I394">
            <v>347171.25236108468</v>
          </cell>
          <cell r="J394">
            <v>426577.72500000003</v>
          </cell>
          <cell r="K394">
            <v>-1</v>
          </cell>
          <cell r="L394">
            <v>-1</v>
          </cell>
          <cell r="M394">
            <v>-1</v>
          </cell>
          <cell r="P394">
            <v>0</v>
          </cell>
          <cell r="R394">
            <v>159</v>
          </cell>
          <cell r="S394">
            <v>-1</v>
          </cell>
          <cell r="U394">
            <v>243</v>
          </cell>
          <cell r="V394">
            <v>-1</v>
          </cell>
          <cell r="X394">
            <v>0.64</v>
          </cell>
          <cell r="Y394">
            <v>-1</v>
          </cell>
          <cell r="AA394">
            <v>0.35</v>
          </cell>
          <cell r="AB394">
            <v>-1</v>
          </cell>
          <cell r="AD394">
            <v>0.01</v>
          </cell>
          <cell r="AE394">
            <v>-1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1.5283018867924529</v>
          </cell>
          <cell r="AK394">
            <v>-1</v>
          </cell>
          <cell r="AL394">
            <v>0</v>
          </cell>
          <cell r="AM394">
            <v>903.36625514403295</v>
          </cell>
          <cell r="AN394">
            <v>-1</v>
          </cell>
          <cell r="AO394">
            <v>0</v>
          </cell>
          <cell r="AP394">
            <v>1380.6163522012578</v>
          </cell>
          <cell r="AQ394">
            <v>-1</v>
          </cell>
        </row>
        <row r="395">
          <cell r="C395">
            <v>42131</v>
          </cell>
          <cell r="D395" t="str">
            <v>THU</v>
          </cell>
          <cell r="G395">
            <v>41767</v>
          </cell>
          <cell r="H395">
            <v>262711.59999999998</v>
          </cell>
          <cell r="I395">
            <v>347171.25236108468</v>
          </cell>
          <cell r="J395">
            <v>426577.72500000003</v>
          </cell>
          <cell r="K395">
            <v>-1</v>
          </cell>
          <cell r="L395">
            <v>-1</v>
          </cell>
          <cell r="M395">
            <v>-1</v>
          </cell>
          <cell r="P395">
            <v>0</v>
          </cell>
          <cell r="R395">
            <v>186</v>
          </cell>
          <cell r="S395">
            <v>-1</v>
          </cell>
          <cell r="U395">
            <v>290</v>
          </cell>
          <cell r="V395">
            <v>-1</v>
          </cell>
          <cell r="X395">
            <v>0.65</v>
          </cell>
          <cell r="Y395">
            <v>-1</v>
          </cell>
          <cell r="AA395">
            <v>0.33</v>
          </cell>
          <cell r="AB395">
            <v>-1</v>
          </cell>
          <cell r="AD395">
            <v>0.02</v>
          </cell>
          <cell r="AE395">
            <v>-1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1.5591397849462365</v>
          </cell>
          <cell r="AK395">
            <v>-1</v>
          </cell>
          <cell r="AL395">
            <v>0</v>
          </cell>
          <cell r="AM395">
            <v>905.90206896551717</v>
          </cell>
          <cell r="AN395">
            <v>-1</v>
          </cell>
          <cell r="AO395">
            <v>0</v>
          </cell>
          <cell r="AP395">
            <v>1412.4279569892471</v>
          </cell>
          <cell r="AQ395">
            <v>-1</v>
          </cell>
        </row>
        <row r="396">
          <cell r="C396">
            <v>42132</v>
          </cell>
          <cell r="D396" t="str">
            <v>FRI</v>
          </cell>
          <cell r="G396">
            <v>41768</v>
          </cell>
          <cell r="H396">
            <v>323704</v>
          </cell>
          <cell r="I396">
            <v>506641.18989160331</v>
          </cell>
          <cell r="J396">
            <v>622508.35499999998</v>
          </cell>
          <cell r="K396">
            <v>-1</v>
          </cell>
          <cell r="L396">
            <v>-1</v>
          </cell>
          <cell r="M396">
            <v>-1</v>
          </cell>
          <cell r="P396">
            <v>0</v>
          </cell>
          <cell r="R396">
            <v>192</v>
          </cell>
          <cell r="S396">
            <v>-1</v>
          </cell>
          <cell r="U396">
            <v>311</v>
          </cell>
          <cell r="V396">
            <v>-1</v>
          </cell>
          <cell r="X396">
            <v>0.73</v>
          </cell>
          <cell r="Y396">
            <v>-1</v>
          </cell>
          <cell r="AA396">
            <v>0.23</v>
          </cell>
          <cell r="AB396">
            <v>-1</v>
          </cell>
          <cell r="AD396">
            <v>0.04</v>
          </cell>
          <cell r="AE396">
            <v>-1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1.6197916666666667</v>
          </cell>
          <cell r="AK396">
            <v>-1</v>
          </cell>
          <cell r="AL396">
            <v>0</v>
          </cell>
          <cell r="AM396">
            <v>1040.8488745980708</v>
          </cell>
          <cell r="AN396">
            <v>-1</v>
          </cell>
          <cell r="AO396">
            <v>0</v>
          </cell>
          <cell r="AP396">
            <v>1685.9583333333333</v>
          </cell>
          <cell r="AQ396">
            <v>-1</v>
          </cell>
        </row>
        <row r="397">
          <cell r="C397">
            <v>42133</v>
          </cell>
          <cell r="D397" t="str">
            <v>SAT</v>
          </cell>
          <cell r="G397">
            <v>41769</v>
          </cell>
          <cell r="H397">
            <v>355546.47</v>
          </cell>
          <cell r="I397">
            <v>622377.40576427721</v>
          </cell>
          <cell r="J397">
            <v>764681.71499999997</v>
          </cell>
          <cell r="K397">
            <v>-1</v>
          </cell>
          <cell r="L397">
            <v>-1</v>
          </cell>
          <cell r="M397">
            <v>-1</v>
          </cell>
          <cell r="P397">
            <v>0</v>
          </cell>
          <cell r="R397">
            <v>222</v>
          </cell>
          <cell r="S397">
            <v>-1</v>
          </cell>
          <cell r="U397">
            <v>380</v>
          </cell>
          <cell r="V397">
            <v>-1</v>
          </cell>
          <cell r="X397">
            <v>0.71</v>
          </cell>
          <cell r="Y397">
            <v>-1</v>
          </cell>
          <cell r="AA397">
            <v>0.27</v>
          </cell>
          <cell r="AB397">
            <v>-1</v>
          </cell>
          <cell r="AD397">
            <v>0.02</v>
          </cell>
          <cell r="AE397">
            <v>-1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1.7117117117117118</v>
          </cell>
          <cell r="AK397">
            <v>-1</v>
          </cell>
          <cell r="AL397">
            <v>0</v>
          </cell>
          <cell r="AM397">
            <v>935.64860526315783</v>
          </cell>
          <cell r="AN397">
            <v>-1</v>
          </cell>
          <cell r="AO397">
            <v>0</v>
          </cell>
          <cell r="AP397">
            <v>1601.5606756756756</v>
          </cell>
          <cell r="AQ397">
            <v>-1</v>
          </cell>
        </row>
        <row r="398">
          <cell r="F398">
            <v>0</v>
          </cell>
          <cell r="H398">
            <v>1899608.97</v>
          </cell>
          <cell r="I398">
            <v>2864874.3146262374</v>
          </cell>
          <cell r="J398">
            <v>3519961.9874999998</v>
          </cell>
          <cell r="K398">
            <v>-1</v>
          </cell>
          <cell r="L398">
            <v>-1</v>
          </cell>
          <cell r="M398">
            <v>-1</v>
          </cell>
          <cell r="N398">
            <v>0</v>
          </cell>
          <cell r="P398">
            <v>0</v>
          </cell>
          <cell r="Q398">
            <v>0</v>
          </cell>
          <cell r="R398">
            <v>1200</v>
          </cell>
          <cell r="S398">
            <v>-1</v>
          </cell>
          <cell r="T398">
            <v>0</v>
          </cell>
          <cell r="U398">
            <v>2010</v>
          </cell>
          <cell r="V398">
            <v>-1</v>
          </cell>
          <cell r="W398">
            <v>0</v>
          </cell>
          <cell r="X398">
            <v>0.66999999999999993</v>
          </cell>
          <cell r="Y398">
            <v>-1</v>
          </cell>
          <cell r="Z398">
            <v>0</v>
          </cell>
          <cell r="AA398">
            <v>0.30571428571428572</v>
          </cell>
          <cell r="AB398">
            <v>-1</v>
          </cell>
          <cell r="AC398">
            <v>0</v>
          </cell>
          <cell r="AD398">
            <v>2.4285714285714282E-2</v>
          </cell>
          <cell r="AE398">
            <v>-1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1.675</v>
          </cell>
          <cell r="AK398">
            <v>-1</v>
          </cell>
          <cell r="AL398">
            <v>0</v>
          </cell>
          <cell r="AM398">
            <v>945.07908955223877</v>
          </cell>
          <cell r="AN398">
            <v>-1</v>
          </cell>
          <cell r="AO398">
            <v>0</v>
          </cell>
          <cell r="AP398">
            <v>1583.0074749999999</v>
          </cell>
          <cell r="AQ398">
            <v>-1</v>
          </cell>
        </row>
        <row r="399">
          <cell r="C399">
            <v>42134</v>
          </cell>
          <cell r="D399" t="str">
            <v>SUN</v>
          </cell>
          <cell r="G399">
            <v>41770</v>
          </cell>
          <cell r="H399">
            <v>332001</v>
          </cell>
          <cell r="I399">
            <v>622377.40576427721</v>
          </cell>
          <cell r="J399">
            <v>764681.71499999997</v>
          </cell>
          <cell r="K399">
            <v>-1</v>
          </cell>
          <cell r="L399">
            <v>-1</v>
          </cell>
          <cell r="M399">
            <v>-1</v>
          </cell>
          <cell r="P399">
            <v>0</v>
          </cell>
          <cell r="R399">
            <v>202</v>
          </cell>
          <cell r="S399">
            <v>-1</v>
          </cell>
          <cell r="U399">
            <v>323</v>
          </cell>
          <cell r="V399">
            <v>-1</v>
          </cell>
          <cell r="X399">
            <v>0.77</v>
          </cell>
          <cell r="Y399">
            <v>-1</v>
          </cell>
          <cell r="AA399">
            <v>0.22</v>
          </cell>
          <cell r="AB399">
            <v>-1</v>
          </cell>
          <cell r="AD399">
            <v>0.01</v>
          </cell>
          <cell r="AE399">
            <v>-1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1.5990099009900991</v>
          </cell>
          <cell r="AK399">
            <v>-1</v>
          </cell>
          <cell r="AL399">
            <v>0</v>
          </cell>
          <cell r="AM399">
            <v>1027.8668730650154</v>
          </cell>
          <cell r="AN399">
            <v>-1</v>
          </cell>
          <cell r="AO399">
            <v>0</v>
          </cell>
          <cell r="AP399">
            <v>1643.5693069306931</v>
          </cell>
          <cell r="AQ399">
            <v>-1</v>
          </cell>
        </row>
        <row r="400">
          <cell r="C400">
            <v>42135</v>
          </cell>
          <cell r="D400" t="str">
            <v>MON</v>
          </cell>
          <cell r="G400">
            <v>41771</v>
          </cell>
          <cell r="H400">
            <v>184424</v>
          </cell>
          <cell r="I400">
            <v>231447.50157405648</v>
          </cell>
          <cell r="J400">
            <v>284346.2475</v>
          </cell>
          <cell r="K400">
            <v>-1</v>
          </cell>
          <cell r="L400">
            <v>-1</v>
          </cell>
          <cell r="M400">
            <v>-1</v>
          </cell>
          <cell r="P400">
            <v>0</v>
          </cell>
          <cell r="R400">
            <v>125</v>
          </cell>
          <cell r="S400">
            <v>-1</v>
          </cell>
          <cell r="U400">
            <v>204</v>
          </cell>
          <cell r="V400">
            <v>-1</v>
          </cell>
          <cell r="X400">
            <v>0.62</v>
          </cell>
          <cell r="Y400">
            <v>-1</v>
          </cell>
          <cell r="AA400">
            <v>0.34</v>
          </cell>
          <cell r="AB400">
            <v>-1</v>
          </cell>
          <cell r="AD400">
            <v>0.04</v>
          </cell>
          <cell r="AE400">
            <v>-1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1.6319999999999999</v>
          </cell>
          <cell r="AK400">
            <v>-1</v>
          </cell>
          <cell r="AL400">
            <v>0</v>
          </cell>
          <cell r="AM400">
            <v>904.03921568627447</v>
          </cell>
          <cell r="AN400">
            <v>-1</v>
          </cell>
          <cell r="AO400">
            <v>0</v>
          </cell>
          <cell r="AP400">
            <v>1475.3920000000001</v>
          </cell>
          <cell r="AQ400">
            <v>-1</v>
          </cell>
        </row>
        <row r="401">
          <cell r="C401">
            <v>42136</v>
          </cell>
          <cell r="D401" t="str">
            <v>TUE</v>
          </cell>
          <cell r="G401">
            <v>41772</v>
          </cell>
          <cell r="H401">
            <v>273800</v>
          </cell>
          <cell r="I401">
            <v>231447.50157405648</v>
          </cell>
          <cell r="J401">
            <v>284346.2475</v>
          </cell>
          <cell r="K401">
            <v>-1</v>
          </cell>
          <cell r="L401">
            <v>-1</v>
          </cell>
          <cell r="M401">
            <v>-1</v>
          </cell>
          <cell r="P401">
            <v>0</v>
          </cell>
          <cell r="R401">
            <v>148</v>
          </cell>
          <cell r="S401">
            <v>-1</v>
          </cell>
          <cell r="U401">
            <v>316</v>
          </cell>
          <cell r="V401">
            <v>-1</v>
          </cell>
          <cell r="X401">
            <v>0.67</v>
          </cell>
          <cell r="Y401">
            <v>-1</v>
          </cell>
          <cell r="AA401">
            <v>0.28000000000000003</v>
          </cell>
          <cell r="AB401">
            <v>-1</v>
          </cell>
          <cell r="AD401">
            <v>0.05</v>
          </cell>
          <cell r="AE401">
            <v>-1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2.1351351351351351</v>
          </cell>
          <cell r="AK401">
            <v>-1</v>
          </cell>
          <cell r="AL401">
            <v>0</v>
          </cell>
          <cell r="AM401">
            <v>866.45569620253161</v>
          </cell>
          <cell r="AN401">
            <v>-1</v>
          </cell>
          <cell r="AO401">
            <v>0</v>
          </cell>
          <cell r="AP401">
            <v>1850</v>
          </cell>
          <cell r="AQ401">
            <v>-1</v>
          </cell>
        </row>
        <row r="402">
          <cell r="C402">
            <v>42137</v>
          </cell>
          <cell r="D402" t="str">
            <v>WED</v>
          </cell>
          <cell r="G402">
            <v>41773</v>
          </cell>
          <cell r="H402">
            <v>285631</v>
          </cell>
          <cell r="I402">
            <v>231447.50157405648</v>
          </cell>
          <cell r="J402">
            <v>284346.2475</v>
          </cell>
          <cell r="K402">
            <v>-1</v>
          </cell>
          <cell r="L402">
            <v>-1</v>
          </cell>
          <cell r="M402">
            <v>-1</v>
          </cell>
          <cell r="P402">
            <v>0</v>
          </cell>
          <cell r="R402">
            <v>149</v>
          </cell>
          <cell r="S402">
            <v>-1</v>
          </cell>
          <cell r="U402">
            <v>325</v>
          </cell>
          <cell r="V402">
            <v>-1</v>
          </cell>
          <cell r="X402">
            <v>0.72</v>
          </cell>
          <cell r="Y402">
            <v>-1</v>
          </cell>
          <cell r="AA402">
            <v>0.27</v>
          </cell>
          <cell r="AB402">
            <v>-1</v>
          </cell>
          <cell r="AD402">
            <v>0.01</v>
          </cell>
          <cell r="AE402">
            <v>-1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2.1812080536912752</v>
          </cell>
          <cell r="AK402">
            <v>-1</v>
          </cell>
          <cell r="AL402">
            <v>0</v>
          </cell>
          <cell r="AM402">
            <v>878.86461538461538</v>
          </cell>
          <cell r="AN402">
            <v>-1</v>
          </cell>
          <cell r="AO402">
            <v>0</v>
          </cell>
          <cell r="AP402">
            <v>1916.9865771812081</v>
          </cell>
          <cell r="AQ402">
            <v>-1</v>
          </cell>
        </row>
        <row r="403">
          <cell r="C403">
            <v>42138</v>
          </cell>
          <cell r="D403" t="str">
            <v>THU</v>
          </cell>
          <cell r="G403">
            <v>41774</v>
          </cell>
          <cell r="H403">
            <v>209531</v>
          </cell>
          <cell r="I403">
            <v>347171.25236108468</v>
          </cell>
          <cell r="J403">
            <v>426577.72500000003</v>
          </cell>
          <cell r="K403">
            <v>-1</v>
          </cell>
          <cell r="L403">
            <v>-1</v>
          </cell>
          <cell r="M403">
            <v>-1</v>
          </cell>
          <cell r="P403">
            <v>0</v>
          </cell>
          <cell r="R403">
            <v>148</v>
          </cell>
          <cell r="S403">
            <v>-1</v>
          </cell>
          <cell r="U403">
            <v>259</v>
          </cell>
          <cell r="V403">
            <v>-1</v>
          </cell>
          <cell r="X403">
            <v>0.53</v>
          </cell>
          <cell r="Y403">
            <v>-1</v>
          </cell>
          <cell r="AA403">
            <v>0.45</v>
          </cell>
          <cell r="AB403">
            <v>-1</v>
          </cell>
          <cell r="AD403">
            <v>0.02</v>
          </cell>
          <cell r="AE403">
            <v>-1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1.75</v>
          </cell>
          <cell r="AK403">
            <v>-1</v>
          </cell>
          <cell r="AL403">
            <v>0</v>
          </cell>
          <cell r="AM403">
            <v>809</v>
          </cell>
          <cell r="AN403">
            <v>-1</v>
          </cell>
          <cell r="AO403">
            <v>0</v>
          </cell>
          <cell r="AP403">
            <v>1415.75</v>
          </cell>
          <cell r="AQ403">
            <v>-1</v>
          </cell>
        </row>
        <row r="404">
          <cell r="C404">
            <v>42139</v>
          </cell>
          <cell r="D404" t="str">
            <v>FRI</v>
          </cell>
          <cell r="G404">
            <v>41775</v>
          </cell>
          <cell r="H404">
            <v>258182</v>
          </cell>
          <cell r="I404">
            <v>347171.25236108468</v>
          </cell>
          <cell r="J404">
            <v>426577.72500000003</v>
          </cell>
          <cell r="K404">
            <v>-1</v>
          </cell>
          <cell r="L404">
            <v>-1</v>
          </cell>
          <cell r="M404">
            <v>-1</v>
          </cell>
          <cell r="P404">
            <v>0</v>
          </cell>
          <cell r="R404">
            <v>173</v>
          </cell>
          <cell r="S404">
            <v>-1</v>
          </cell>
          <cell r="U404">
            <v>301</v>
          </cell>
          <cell r="V404">
            <v>-1</v>
          </cell>
          <cell r="X404">
            <v>0.61</v>
          </cell>
          <cell r="Y404">
            <v>-1</v>
          </cell>
          <cell r="AA404">
            <v>0.34</v>
          </cell>
          <cell r="AB404">
            <v>-1</v>
          </cell>
          <cell r="AD404">
            <v>0.05</v>
          </cell>
          <cell r="AE404">
            <v>-1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1.7398843930635839</v>
          </cell>
          <cell r="AK404">
            <v>-1</v>
          </cell>
          <cell r="AL404">
            <v>0</v>
          </cell>
          <cell r="AM404">
            <v>857.74750830564778</v>
          </cell>
          <cell r="AN404">
            <v>-1</v>
          </cell>
          <cell r="AO404">
            <v>0</v>
          </cell>
          <cell r="AP404">
            <v>1492.3815028901734</v>
          </cell>
          <cell r="AQ404">
            <v>-1</v>
          </cell>
        </row>
        <row r="405">
          <cell r="C405">
            <v>42140</v>
          </cell>
          <cell r="D405" t="str">
            <v>SAT</v>
          </cell>
          <cell r="G405">
            <v>41776</v>
          </cell>
          <cell r="H405">
            <v>382930.6</v>
          </cell>
          <cell r="I405">
            <v>534897.27282952738</v>
          </cell>
          <cell r="J405">
            <v>657224.34750000003</v>
          </cell>
          <cell r="K405">
            <v>-1</v>
          </cell>
          <cell r="L405">
            <v>-1</v>
          </cell>
          <cell r="M405">
            <v>-1</v>
          </cell>
          <cell r="P405">
            <v>0</v>
          </cell>
          <cell r="R405">
            <v>248</v>
          </cell>
          <cell r="S405">
            <v>-1</v>
          </cell>
          <cell r="U405">
            <v>433</v>
          </cell>
          <cell r="V405">
            <v>-1</v>
          </cell>
          <cell r="X405">
            <v>0.59</v>
          </cell>
          <cell r="Y405">
            <v>-1</v>
          </cell>
          <cell r="AA405">
            <v>0.34</v>
          </cell>
          <cell r="AB405">
            <v>-1</v>
          </cell>
          <cell r="AD405">
            <v>7.0000000000000007E-2</v>
          </cell>
          <cell r="AE405">
            <v>-1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1.7459677419354838</v>
          </cell>
          <cell r="AK405">
            <v>-1</v>
          </cell>
          <cell r="AL405">
            <v>0</v>
          </cell>
          <cell r="AM405">
            <v>884.36628175519627</v>
          </cell>
          <cell r="AN405">
            <v>-1</v>
          </cell>
          <cell r="AO405">
            <v>0</v>
          </cell>
          <cell r="AP405">
            <v>1544.0749999999998</v>
          </cell>
          <cell r="AQ405">
            <v>-1</v>
          </cell>
        </row>
        <row r="406">
          <cell r="F406">
            <v>0</v>
          </cell>
          <cell r="H406">
            <v>1926499.6</v>
          </cell>
          <cell r="I406">
            <v>2545959.6880381438</v>
          </cell>
          <cell r="J406">
            <v>3128100.2550000004</v>
          </cell>
          <cell r="K406">
            <v>-1</v>
          </cell>
          <cell r="L406">
            <v>-1</v>
          </cell>
          <cell r="M406">
            <v>-1</v>
          </cell>
          <cell r="N406">
            <v>0</v>
          </cell>
          <cell r="P406">
            <v>0</v>
          </cell>
          <cell r="Q406">
            <v>0</v>
          </cell>
          <cell r="R406">
            <v>1193</v>
          </cell>
          <cell r="S406">
            <v>-1</v>
          </cell>
          <cell r="T406">
            <v>0</v>
          </cell>
          <cell r="U406">
            <v>2161</v>
          </cell>
          <cell r="V406">
            <v>-1</v>
          </cell>
          <cell r="W406">
            <v>0</v>
          </cell>
          <cell r="X406">
            <v>0.64428571428571435</v>
          </cell>
          <cell r="Y406">
            <v>-1</v>
          </cell>
          <cell r="Z406">
            <v>0</v>
          </cell>
          <cell r="AA406">
            <v>0.32</v>
          </cell>
          <cell r="AB406">
            <v>-1</v>
          </cell>
          <cell r="AC406">
            <v>0</v>
          </cell>
          <cell r="AD406">
            <v>3.5714285714285712E-2</v>
          </cell>
          <cell r="AE406">
            <v>-1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1.8113998323554066</v>
          </cell>
          <cell r="AK406">
            <v>-1</v>
          </cell>
          <cell r="AL406">
            <v>0</v>
          </cell>
          <cell r="AM406">
            <v>891.48523831559464</v>
          </cell>
          <cell r="AN406">
            <v>-1</v>
          </cell>
          <cell r="AO406">
            <v>0</v>
          </cell>
          <cell r="AP406">
            <v>1614.8362112321879</v>
          </cell>
          <cell r="AQ406">
            <v>-1</v>
          </cell>
        </row>
        <row r="407">
          <cell r="C407">
            <v>42141</v>
          </cell>
          <cell r="D407" t="str">
            <v>SUN</v>
          </cell>
          <cell r="G407">
            <v>41777</v>
          </cell>
          <cell r="H407">
            <v>259128</v>
          </cell>
          <cell r="I407">
            <v>534897.27282952738</v>
          </cell>
          <cell r="J407">
            <v>657224.34750000003</v>
          </cell>
          <cell r="K407">
            <v>-1</v>
          </cell>
          <cell r="L407">
            <v>-1</v>
          </cell>
          <cell r="M407">
            <v>-1</v>
          </cell>
          <cell r="P407">
            <v>0</v>
          </cell>
          <cell r="R407">
            <v>217</v>
          </cell>
          <cell r="S407">
            <v>-1</v>
          </cell>
          <cell r="U407">
            <v>318</v>
          </cell>
          <cell r="V407">
            <v>-1</v>
          </cell>
          <cell r="X407">
            <v>0.6</v>
          </cell>
          <cell r="Y407">
            <v>-1</v>
          </cell>
          <cell r="AA407">
            <v>0.32</v>
          </cell>
          <cell r="AB407">
            <v>-1</v>
          </cell>
          <cell r="AD407">
            <v>0.08</v>
          </cell>
          <cell r="AE407">
            <v>-1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1.4654377880184333</v>
          </cell>
          <cell r="AK407">
            <v>-1</v>
          </cell>
          <cell r="AL407">
            <v>0</v>
          </cell>
          <cell r="AM407">
            <v>814.86792452830184</v>
          </cell>
          <cell r="AN407">
            <v>-1</v>
          </cell>
          <cell r="AO407">
            <v>0</v>
          </cell>
          <cell r="AP407">
            <v>1194.1382488479262</v>
          </cell>
          <cell r="AQ407">
            <v>-1</v>
          </cell>
        </row>
        <row r="408">
          <cell r="C408">
            <v>42142</v>
          </cell>
          <cell r="D408" t="str">
            <v>MON</v>
          </cell>
          <cell r="G408">
            <v>41778</v>
          </cell>
          <cell r="H408">
            <v>109817</v>
          </cell>
          <cell r="I408">
            <v>231447.50157405648</v>
          </cell>
          <cell r="J408">
            <v>284346.2475</v>
          </cell>
          <cell r="K408">
            <v>-1</v>
          </cell>
          <cell r="L408">
            <v>-1</v>
          </cell>
          <cell r="M408">
            <v>-1</v>
          </cell>
          <cell r="P408">
            <v>0</v>
          </cell>
          <cell r="R408">
            <v>117</v>
          </cell>
          <cell r="S408">
            <v>-1</v>
          </cell>
          <cell r="U408">
            <v>169</v>
          </cell>
          <cell r="V408">
            <v>-1</v>
          </cell>
          <cell r="X408">
            <v>0.41</v>
          </cell>
          <cell r="Y408">
            <v>-1</v>
          </cell>
          <cell r="AA408">
            <v>0.51</v>
          </cell>
          <cell r="AB408">
            <v>-1</v>
          </cell>
          <cell r="AD408">
            <v>0.08</v>
          </cell>
          <cell r="AE408">
            <v>-1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1.4444444444444444</v>
          </cell>
          <cell r="AK408">
            <v>-1</v>
          </cell>
          <cell r="AL408">
            <v>0</v>
          </cell>
          <cell r="AM408">
            <v>649.80473372781069</v>
          </cell>
          <cell r="AN408">
            <v>-1</v>
          </cell>
          <cell r="AO408">
            <v>0</v>
          </cell>
          <cell r="AP408">
            <v>938.60683760683764</v>
          </cell>
          <cell r="AQ408">
            <v>-1</v>
          </cell>
        </row>
        <row r="409">
          <cell r="C409">
            <v>42143</v>
          </cell>
          <cell r="D409" t="str">
            <v>TUE</v>
          </cell>
          <cell r="G409">
            <v>41779</v>
          </cell>
          <cell r="H409">
            <v>197696</v>
          </cell>
          <cell r="I409">
            <v>231447.50157405648</v>
          </cell>
          <cell r="J409">
            <v>284346.2475</v>
          </cell>
          <cell r="K409">
            <v>-1</v>
          </cell>
          <cell r="L409">
            <v>-1</v>
          </cell>
          <cell r="M409">
            <v>-1</v>
          </cell>
          <cell r="P409">
            <v>0</v>
          </cell>
          <cell r="R409">
            <v>141</v>
          </cell>
          <cell r="S409">
            <v>-1</v>
          </cell>
          <cell r="U409">
            <v>273</v>
          </cell>
          <cell r="V409">
            <v>-1</v>
          </cell>
          <cell r="X409">
            <v>0.57999999999999996</v>
          </cell>
          <cell r="Y409">
            <v>-1</v>
          </cell>
          <cell r="AA409">
            <v>0.34</v>
          </cell>
          <cell r="AB409">
            <v>-1</v>
          </cell>
          <cell r="AD409">
            <v>0.08</v>
          </cell>
          <cell r="AE409">
            <v>-1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1.9361702127659575</v>
          </cell>
          <cell r="AK409">
            <v>-1</v>
          </cell>
          <cell r="AL409">
            <v>0</v>
          </cell>
          <cell r="AM409">
            <v>724.1611721611722</v>
          </cell>
          <cell r="AN409">
            <v>-1</v>
          </cell>
          <cell r="AO409">
            <v>0</v>
          </cell>
          <cell r="AP409">
            <v>1402.0992907801419</v>
          </cell>
          <cell r="AQ409">
            <v>-1</v>
          </cell>
        </row>
        <row r="410">
          <cell r="C410">
            <v>42144</v>
          </cell>
          <cell r="D410" t="str">
            <v>WED</v>
          </cell>
          <cell r="G410">
            <v>41780</v>
          </cell>
          <cell r="H410">
            <v>171364</v>
          </cell>
          <cell r="I410">
            <v>231447.50157405648</v>
          </cell>
          <cell r="J410">
            <v>284346.2475</v>
          </cell>
          <cell r="K410">
            <v>-1</v>
          </cell>
          <cell r="L410">
            <v>-1</v>
          </cell>
          <cell r="M410">
            <v>-1</v>
          </cell>
          <cell r="P410">
            <v>0</v>
          </cell>
          <cell r="R410">
            <v>142</v>
          </cell>
          <cell r="S410">
            <v>-1</v>
          </cell>
          <cell r="U410">
            <v>203</v>
          </cell>
          <cell r="V410">
            <v>-1</v>
          </cell>
          <cell r="X410">
            <v>0.63</v>
          </cell>
          <cell r="Y410">
            <v>-1</v>
          </cell>
          <cell r="AA410">
            <v>0.33</v>
          </cell>
          <cell r="AB410">
            <v>-1</v>
          </cell>
          <cell r="AD410">
            <v>0.04</v>
          </cell>
          <cell r="AE410">
            <v>-1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1.4295774647887325</v>
          </cell>
          <cell r="AK410">
            <v>-1</v>
          </cell>
          <cell r="AL410">
            <v>0</v>
          </cell>
          <cell r="AM410">
            <v>844.1576354679803</v>
          </cell>
          <cell r="AN410">
            <v>-1</v>
          </cell>
          <cell r="AO410">
            <v>0</v>
          </cell>
          <cell r="AP410">
            <v>1206.7887323943662</v>
          </cell>
          <cell r="AQ410">
            <v>-1</v>
          </cell>
        </row>
        <row r="411">
          <cell r="C411">
            <v>42145</v>
          </cell>
          <cell r="D411" t="str">
            <v>THU</v>
          </cell>
          <cell r="G411">
            <v>41781</v>
          </cell>
          <cell r="H411">
            <v>242321</v>
          </cell>
          <cell r="I411">
            <v>347171.25236108468</v>
          </cell>
          <cell r="J411">
            <v>426577.72500000003</v>
          </cell>
          <cell r="K411">
            <v>-1</v>
          </cell>
          <cell r="L411">
            <v>-1</v>
          </cell>
          <cell r="M411">
            <v>-1</v>
          </cell>
          <cell r="P411">
            <v>0</v>
          </cell>
          <cell r="R411">
            <v>155</v>
          </cell>
          <cell r="S411">
            <v>-1</v>
          </cell>
          <cell r="U411">
            <v>254</v>
          </cell>
          <cell r="V411">
            <v>-1</v>
          </cell>
          <cell r="X411">
            <v>0.56999999999999995</v>
          </cell>
          <cell r="Y411">
            <v>-1</v>
          </cell>
          <cell r="AA411">
            <v>0.3</v>
          </cell>
          <cell r="AB411">
            <v>-1</v>
          </cell>
          <cell r="AD411">
            <v>0.13</v>
          </cell>
          <cell r="AE411">
            <v>-1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1.6387096774193548</v>
          </cell>
          <cell r="AK411">
            <v>-1</v>
          </cell>
          <cell r="AL411">
            <v>0</v>
          </cell>
          <cell r="AM411">
            <v>954.01968503937007</v>
          </cell>
          <cell r="AN411">
            <v>-1</v>
          </cell>
          <cell r="AO411">
            <v>0</v>
          </cell>
          <cell r="AP411">
            <v>1563.3612903225805</v>
          </cell>
          <cell r="AQ411">
            <v>-1</v>
          </cell>
        </row>
        <row r="412">
          <cell r="C412">
            <v>42146</v>
          </cell>
          <cell r="D412" t="str">
            <v>FRI</v>
          </cell>
          <cell r="G412">
            <v>41782</v>
          </cell>
          <cell r="H412">
            <v>222462</v>
          </cell>
          <cell r="I412">
            <v>347171.25236108468</v>
          </cell>
          <cell r="J412">
            <v>426577.72500000003</v>
          </cell>
          <cell r="K412">
            <v>-1</v>
          </cell>
          <cell r="L412">
            <v>-1</v>
          </cell>
          <cell r="M412">
            <v>-1</v>
          </cell>
          <cell r="P412">
            <v>0</v>
          </cell>
          <cell r="R412">
            <v>137</v>
          </cell>
          <cell r="S412">
            <v>-1</v>
          </cell>
          <cell r="U412">
            <v>257</v>
          </cell>
          <cell r="V412">
            <v>-1</v>
          </cell>
          <cell r="X412">
            <v>0.64</v>
          </cell>
          <cell r="Y412">
            <v>-1</v>
          </cell>
          <cell r="AA412">
            <v>0.29659999999999997</v>
          </cell>
          <cell r="AB412">
            <v>-1</v>
          </cell>
          <cell r="AD412">
            <v>0.06</v>
          </cell>
          <cell r="AE412">
            <v>-1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1.8759124087591241</v>
          </cell>
          <cell r="AK412">
            <v>-1</v>
          </cell>
          <cell r="AL412">
            <v>0</v>
          </cell>
          <cell r="AM412">
            <v>865.61089494163423</v>
          </cell>
          <cell r="AN412">
            <v>-1</v>
          </cell>
          <cell r="AO412">
            <v>0</v>
          </cell>
          <cell r="AP412">
            <v>1623.8102189781023</v>
          </cell>
          <cell r="AQ412">
            <v>-1</v>
          </cell>
        </row>
        <row r="413">
          <cell r="C413">
            <v>42147</v>
          </cell>
          <cell r="D413" t="str">
            <v>SAT</v>
          </cell>
          <cell r="G413">
            <v>41783</v>
          </cell>
          <cell r="H413">
            <v>382807</v>
          </cell>
          <cell r="I413">
            <v>462895.00314811297</v>
          </cell>
          <cell r="J413">
            <v>568751.08499999996</v>
          </cell>
          <cell r="K413">
            <v>-1</v>
          </cell>
          <cell r="L413">
            <v>-1</v>
          </cell>
          <cell r="M413">
            <v>-1</v>
          </cell>
          <cell r="P413">
            <v>0</v>
          </cell>
          <cell r="R413">
            <v>277</v>
          </cell>
          <cell r="S413">
            <v>-1</v>
          </cell>
          <cell r="U413">
            <v>459</v>
          </cell>
          <cell r="V413">
            <v>-1</v>
          </cell>
          <cell r="X413">
            <v>0.67</v>
          </cell>
          <cell r="Y413">
            <v>-1</v>
          </cell>
          <cell r="AA413">
            <v>0.27</v>
          </cell>
          <cell r="AB413">
            <v>-1</v>
          </cell>
          <cell r="AD413">
            <v>0.06</v>
          </cell>
          <cell r="AE413">
            <v>-1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1.6570397111913358</v>
          </cell>
          <cell r="AK413">
            <v>-1</v>
          </cell>
          <cell r="AL413">
            <v>0</v>
          </cell>
          <cell r="AM413">
            <v>834.00217864923752</v>
          </cell>
          <cell r="AN413">
            <v>-1</v>
          </cell>
          <cell r="AO413">
            <v>0</v>
          </cell>
          <cell r="AP413">
            <v>1381.9747292418772</v>
          </cell>
          <cell r="AQ413">
            <v>-1</v>
          </cell>
        </row>
        <row r="414">
          <cell r="F414">
            <v>0</v>
          </cell>
          <cell r="H414">
            <v>1585595</v>
          </cell>
          <cell r="I414">
            <v>2386477.2854219791</v>
          </cell>
          <cell r="J414">
            <v>2932169.625</v>
          </cell>
          <cell r="K414">
            <v>-1</v>
          </cell>
          <cell r="L414">
            <v>-1</v>
          </cell>
          <cell r="M414">
            <v>-1</v>
          </cell>
          <cell r="N414">
            <v>0</v>
          </cell>
          <cell r="P414">
            <v>0</v>
          </cell>
          <cell r="Q414">
            <v>0</v>
          </cell>
          <cell r="R414">
            <v>1186</v>
          </cell>
          <cell r="S414">
            <v>-1</v>
          </cell>
          <cell r="T414">
            <v>0</v>
          </cell>
          <cell r="U414">
            <v>1933</v>
          </cell>
          <cell r="V414">
            <v>-1</v>
          </cell>
          <cell r="W414">
            <v>0</v>
          </cell>
          <cell r="X414">
            <v>0.58571428571428563</v>
          </cell>
          <cell r="Y414">
            <v>-1</v>
          </cell>
          <cell r="Z414">
            <v>0</v>
          </cell>
          <cell r="AA414">
            <v>0.33808571428571438</v>
          </cell>
          <cell r="AB414">
            <v>-1</v>
          </cell>
          <cell r="AC414">
            <v>0</v>
          </cell>
          <cell r="AD414">
            <v>7.571428571428572E-2</v>
          </cell>
          <cell r="AE414">
            <v>-1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1.6298482293423271</v>
          </cell>
          <cell r="AK414">
            <v>-1</v>
          </cell>
          <cell r="AL414">
            <v>0</v>
          </cell>
          <cell r="AM414">
            <v>820.27677185721677</v>
          </cell>
          <cell r="AN414">
            <v>-1</v>
          </cell>
          <cell r="AO414">
            <v>0</v>
          </cell>
          <cell r="AP414">
            <v>1336.9266441821248</v>
          </cell>
          <cell r="AQ414">
            <v>-1</v>
          </cell>
        </row>
        <row r="415">
          <cell r="C415">
            <v>42148</v>
          </cell>
          <cell r="D415" t="str">
            <v>SUN</v>
          </cell>
          <cell r="G415">
            <v>41784</v>
          </cell>
          <cell r="H415">
            <v>387634</v>
          </cell>
          <cell r="I415">
            <v>462895.00314811297</v>
          </cell>
          <cell r="J415">
            <v>568751.08499999996</v>
          </cell>
          <cell r="K415">
            <v>-1</v>
          </cell>
          <cell r="L415">
            <v>-1</v>
          </cell>
          <cell r="M415">
            <v>-1</v>
          </cell>
          <cell r="P415">
            <v>0</v>
          </cell>
          <cell r="R415">
            <v>257</v>
          </cell>
          <cell r="S415">
            <v>-1</v>
          </cell>
          <cell r="U415">
            <v>480</v>
          </cell>
          <cell r="V415">
            <v>-1</v>
          </cell>
          <cell r="X415">
            <v>0.61</v>
          </cell>
          <cell r="Y415">
            <v>-1</v>
          </cell>
          <cell r="AA415">
            <v>0.33</v>
          </cell>
          <cell r="AB415">
            <v>-1</v>
          </cell>
          <cell r="AD415">
            <v>0.06</v>
          </cell>
          <cell r="AE415">
            <v>-1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1.867704280155642</v>
          </cell>
          <cell r="AK415">
            <v>-1</v>
          </cell>
          <cell r="AL415">
            <v>0</v>
          </cell>
          <cell r="AM415">
            <v>807.57083333333333</v>
          </cell>
          <cell r="AN415">
            <v>-1</v>
          </cell>
          <cell r="AO415">
            <v>0</v>
          </cell>
          <cell r="AP415">
            <v>1508.3035019455253</v>
          </cell>
          <cell r="AQ415">
            <v>-1</v>
          </cell>
        </row>
        <row r="416">
          <cell r="C416">
            <v>42149</v>
          </cell>
          <cell r="D416" t="str">
            <v>MON</v>
          </cell>
          <cell r="G416">
            <v>41785</v>
          </cell>
          <cell r="H416">
            <v>261521</v>
          </cell>
          <cell r="I416">
            <v>231447.50157405648</v>
          </cell>
          <cell r="J416">
            <v>284346.2475</v>
          </cell>
          <cell r="K416">
            <v>-1</v>
          </cell>
          <cell r="L416">
            <v>-1</v>
          </cell>
          <cell r="M416">
            <v>-1</v>
          </cell>
          <cell r="P416">
            <v>0</v>
          </cell>
          <cell r="R416">
            <v>161</v>
          </cell>
          <cell r="S416">
            <v>-1</v>
          </cell>
          <cell r="U416">
            <v>335</v>
          </cell>
          <cell r="V416">
            <v>-1</v>
          </cell>
          <cell r="X416">
            <v>0.53</v>
          </cell>
          <cell r="Y416">
            <v>-1</v>
          </cell>
          <cell r="AA416">
            <v>0.44</v>
          </cell>
          <cell r="AB416">
            <v>-1</v>
          </cell>
          <cell r="AD416">
            <v>0.03</v>
          </cell>
          <cell r="AE416">
            <v>-1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2.0807453416149069</v>
          </cell>
          <cell r="AK416">
            <v>-1</v>
          </cell>
          <cell r="AL416">
            <v>0</v>
          </cell>
          <cell r="AM416">
            <v>780.65970149253735</v>
          </cell>
          <cell r="AN416">
            <v>-1</v>
          </cell>
          <cell r="AO416">
            <v>0</v>
          </cell>
          <cell r="AP416">
            <v>1624.3540372670807</v>
          </cell>
          <cell r="AQ416">
            <v>-1</v>
          </cell>
        </row>
        <row r="417">
          <cell r="C417">
            <v>42150</v>
          </cell>
          <cell r="D417" t="str">
            <v>TUE</v>
          </cell>
          <cell r="G417">
            <v>41786</v>
          </cell>
          <cell r="H417">
            <v>283316</v>
          </cell>
          <cell r="I417">
            <v>231447.50157405648</v>
          </cell>
          <cell r="J417">
            <v>284346.2475</v>
          </cell>
          <cell r="K417">
            <v>-1</v>
          </cell>
          <cell r="L417">
            <v>-1</v>
          </cell>
          <cell r="M417">
            <v>-1</v>
          </cell>
          <cell r="P417">
            <v>0</v>
          </cell>
          <cell r="R417">
            <v>167</v>
          </cell>
          <cell r="S417">
            <v>-1</v>
          </cell>
          <cell r="U417">
            <v>348</v>
          </cell>
          <cell r="V417">
            <v>-1</v>
          </cell>
          <cell r="X417">
            <v>0.56999999999999995</v>
          </cell>
          <cell r="Y417">
            <v>-1</v>
          </cell>
          <cell r="AA417">
            <v>0.39</v>
          </cell>
          <cell r="AB417">
            <v>-1</v>
          </cell>
          <cell r="AD417">
            <v>0.05</v>
          </cell>
          <cell r="AE417">
            <v>-1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2.0838323353293413</v>
          </cell>
          <cell r="AK417">
            <v>-1</v>
          </cell>
          <cell r="AL417">
            <v>0</v>
          </cell>
          <cell r="AM417">
            <v>814.12643678160919</v>
          </cell>
          <cell r="AN417">
            <v>-1</v>
          </cell>
          <cell r="AO417">
            <v>0</v>
          </cell>
          <cell r="AP417">
            <v>1696.5029940119759</v>
          </cell>
          <cell r="AQ417">
            <v>-1</v>
          </cell>
        </row>
        <row r="418">
          <cell r="C418">
            <v>42151</v>
          </cell>
          <cell r="D418" t="str">
            <v>WED</v>
          </cell>
          <cell r="G418">
            <v>41787</v>
          </cell>
          <cell r="I418">
            <v>329668.8809646045</v>
          </cell>
          <cell r="J418">
            <v>405039.75750000001</v>
          </cell>
          <cell r="K418">
            <v>0</v>
          </cell>
          <cell r="L418">
            <v>-1</v>
          </cell>
          <cell r="M418">
            <v>-1</v>
          </cell>
          <cell r="P418">
            <v>0</v>
          </cell>
          <cell r="R418">
            <v>125</v>
          </cell>
          <cell r="S418">
            <v>-1</v>
          </cell>
          <cell r="U418">
            <v>238</v>
          </cell>
          <cell r="V418">
            <v>-1</v>
          </cell>
          <cell r="X418">
            <v>0.5</v>
          </cell>
          <cell r="Y418">
            <v>-1</v>
          </cell>
          <cell r="AA418">
            <v>0.47</v>
          </cell>
          <cell r="AB418">
            <v>-1</v>
          </cell>
          <cell r="AD418">
            <v>0.03</v>
          </cell>
          <cell r="AE418">
            <v>-1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1.9039999999999999</v>
          </cell>
          <cell r="AK418">
            <v>-1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</row>
        <row r="419">
          <cell r="C419">
            <v>42152</v>
          </cell>
          <cell r="D419" t="str">
            <v>THU</v>
          </cell>
          <cell r="G419">
            <v>41788</v>
          </cell>
          <cell r="I419">
            <v>329668.8809646045</v>
          </cell>
          <cell r="J419">
            <v>405039.75750000001</v>
          </cell>
          <cell r="K419">
            <v>0</v>
          </cell>
          <cell r="L419">
            <v>-1</v>
          </cell>
          <cell r="M419">
            <v>-1</v>
          </cell>
          <cell r="P419">
            <v>0</v>
          </cell>
          <cell r="S419">
            <v>0</v>
          </cell>
          <cell r="V419">
            <v>0</v>
          </cell>
          <cell r="Y419" t="e">
            <v>#DIV/0!</v>
          </cell>
          <cell r="AB419" t="e">
            <v>#DIV/0!</v>
          </cell>
          <cell r="AE419" t="e">
            <v>#DIV/0!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</row>
        <row r="420">
          <cell r="C420">
            <v>42153</v>
          </cell>
          <cell r="D420" t="str">
            <v>FRI</v>
          </cell>
          <cell r="G420">
            <v>41789</v>
          </cell>
          <cell r="I420">
            <v>338329.41412514477</v>
          </cell>
          <cell r="J420">
            <v>415663.44750000001</v>
          </cell>
          <cell r="K420">
            <v>0</v>
          </cell>
          <cell r="L420">
            <v>-1</v>
          </cell>
          <cell r="M420">
            <v>-1</v>
          </cell>
          <cell r="P420">
            <v>0</v>
          </cell>
          <cell r="S420">
            <v>0</v>
          </cell>
          <cell r="V420">
            <v>0</v>
          </cell>
          <cell r="Y420" t="e">
            <v>#DIV/0!</v>
          </cell>
          <cell r="AB420" t="e">
            <v>#DIV/0!</v>
          </cell>
          <cell r="AE420" t="e">
            <v>#DIV/0!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</row>
        <row r="421">
          <cell r="C421">
            <v>42154</v>
          </cell>
          <cell r="D421" t="str">
            <v>SAT</v>
          </cell>
          <cell r="G421">
            <v>41790</v>
          </cell>
          <cell r="I421">
            <v>462901.12342422846</v>
          </cell>
          <cell r="J421">
            <v>568751.08499999996</v>
          </cell>
          <cell r="K421">
            <v>0</v>
          </cell>
          <cell r="L421">
            <v>-1</v>
          </cell>
          <cell r="M421">
            <v>-1</v>
          </cell>
          <cell r="P421">
            <v>0</v>
          </cell>
          <cell r="S421">
            <v>0</v>
          </cell>
          <cell r="V421">
            <v>0</v>
          </cell>
          <cell r="Y421" t="e">
            <v>#DIV/0!</v>
          </cell>
          <cell r="AB421" t="e">
            <v>#DIV/0!</v>
          </cell>
          <cell r="AE421" t="e">
            <v>#DIV/0!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</row>
        <row r="422">
          <cell r="F422">
            <v>0</v>
          </cell>
          <cell r="H422">
            <v>932471</v>
          </cell>
          <cell r="I422">
            <v>2386358.3057748079</v>
          </cell>
          <cell r="J422">
            <v>568751.08499999996</v>
          </cell>
          <cell r="K422">
            <v>-1</v>
          </cell>
          <cell r="L422">
            <v>-1</v>
          </cell>
          <cell r="M422">
            <v>-1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710</v>
          </cell>
          <cell r="S422">
            <v>-1</v>
          </cell>
          <cell r="T422">
            <v>0</v>
          </cell>
          <cell r="U422">
            <v>1401</v>
          </cell>
          <cell r="V422">
            <v>-1</v>
          </cell>
          <cell r="W422">
            <v>0</v>
          </cell>
          <cell r="X422">
            <v>0.5754098411639611</v>
          </cell>
          <cell r="Y422">
            <v>-1</v>
          </cell>
          <cell r="Z422">
            <v>0</v>
          </cell>
          <cell r="AA422">
            <v>0.37908063628788458</v>
          </cell>
          <cell r="AB422">
            <v>-1</v>
          </cell>
          <cell r="AC422">
            <v>0</v>
          </cell>
          <cell r="AD422">
            <v>4.8547858324816534E-2</v>
          </cell>
          <cell r="AE422">
            <v>-1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1.9732394366197183</v>
          </cell>
          <cell r="AK422">
            <v>-1</v>
          </cell>
          <cell r="AL422">
            <v>0</v>
          </cell>
          <cell r="AM422">
            <v>665.57530335474667</v>
          </cell>
          <cell r="AN422">
            <v>-1</v>
          </cell>
          <cell r="AO422">
            <v>0</v>
          </cell>
          <cell r="AP422">
            <v>1313.3394366197183</v>
          </cell>
          <cell r="AQ422">
            <v>-1</v>
          </cell>
        </row>
        <row r="423">
          <cell r="C423">
            <v>42155</v>
          </cell>
          <cell r="D423" t="str">
            <v>SUN</v>
          </cell>
          <cell r="G423">
            <v>41791</v>
          </cell>
          <cell r="I423">
            <v>462895.00314811297</v>
          </cell>
          <cell r="J423">
            <v>568751.08499999996</v>
          </cell>
          <cell r="K423">
            <v>0</v>
          </cell>
          <cell r="L423">
            <v>-1</v>
          </cell>
          <cell r="M423">
            <v>-1</v>
          </cell>
          <cell r="P423">
            <v>0</v>
          </cell>
          <cell r="S423">
            <v>0</v>
          </cell>
          <cell r="V423">
            <v>0</v>
          </cell>
          <cell r="Y423" t="e">
            <v>#DIV/0!</v>
          </cell>
          <cell r="AB423" t="e">
            <v>#DIV/0!</v>
          </cell>
          <cell r="AE423" t="e">
            <v>#DIV/0!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</row>
        <row r="424">
          <cell r="C424">
            <v>42156</v>
          </cell>
          <cell r="D424" t="str">
            <v>MON</v>
          </cell>
          <cell r="G424">
            <v>41792</v>
          </cell>
          <cell r="K424">
            <v>0</v>
          </cell>
          <cell r="L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  <cell r="Y424" t="e">
            <v>#DIV/0!</v>
          </cell>
          <cell r="AB424" t="e">
            <v>#DIV/0!</v>
          </cell>
          <cell r="AE424" t="e">
            <v>#DIV/0!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C425">
            <v>42157</v>
          </cell>
          <cell r="D425" t="str">
            <v>TUE</v>
          </cell>
          <cell r="G425">
            <v>41793</v>
          </cell>
          <cell r="K425">
            <v>0</v>
          </cell>
          <cell r="L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  <cell r="Y425" t="e">
            <v>#DIV/0!</v>
          </cell>
          <cell r="AB425" t="e">
            <v>#DIV/0!</v>
          </cell>
          <cell r="AE425" t="e">
            <v>#DIV/0!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</row>
        <row r="426">
          <cell r="C426">
            <v>42158</v>
          </cell>
          <cell r="D426" t="str">
            <v>WED</v>
          </cell>
          <cell r="G426">
            <v>41794</v>
          </cell>
          <cell r="K426">
            <v>0</v>
          </cell>
          <cell r="L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  <cell r="Y426" t="e">
            <v>#DIV/0!</v>
          </cell>
          <cell r="AB426" t="e">
            <v>#DIV/0!</v>
          </cell>
          <cell r="AE426" t="e">
            <v>#DIV/0!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</row>
        <row r="427">
          <cell r="C427">
            <v>42159</v>
          </cell>
          <cell r="D427" t="str">
            <v>THU</v>
          </cell>
          <cell r="G427">
            <v>41795</v>
          </cell>
          <cell r="K427">
            <v>0</v>
          </cell>
          <cell r="L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  <cell r="Y427" t="e">
            <v>#DIV/0!</v>
          </cell>
          <cell r="AB427" t="e">
            <v>#DIV/0!</v>
          </cell>
          <cell r="AE427" t="e">
            <v>#DIV/0!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</row>
        <row r="428">
          <cell r="C428">
            <v>42160</v>
          </cell>
          <cell r="D428" t="str">
            <v>FRI</v>
          </cell>
          <cell r="G428">
            <v>41796</v>
          </cell>
          <cell r="K428">
            <v>0</v>
          </cell>
          <cell r="L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  <cell r="Y428" t="e">
            <v>#DIV/0!</v>
          </cell>
          <cell r="AB428" t="e">
            <v>#DIV/0!</v>
          </cell>
          <cell r="AE428" t="e">
            <v>#DIV/0!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C429">
            <v>42161</v>
          </cell>
          <cell r="D429" t="str">
            <v>SAT</v>
          </cell>
          <cell r="G429">
            <v>41797</v>
          </cell>
          <cell r="K429">
            <v>0</v>
          </cell>
          <cell r="L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  <cell r="Y429" t="e">
            <v>#DIV/0!</v>
          </cell>
          <cell r="AB429" t="e">
            <v>#DIV/0!</v>
          </cell>
          <cell r="AE429" t="e">
            <v>#DIV/0!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</row>
      </sheetData>
      <sheetData sheetId="1"/>
      <sheetData sheetId="2">
        <row r="7">
          <cell r="B7" t="str">
            <v>JUN</v>
          </cell>
          <cell r="C7">
            <v>110844.735716</v>
          </cell>
          <cell r="D7">
            <v>130198.62112400001</v>
          </cell>
          <cell r="E7">
            <v>137136.46343183957</v>
          </cell>
          <cell r="F7">
            <v>141250.56874928996</v>
          </cell>
          <cell r="G7">
            <v>-0.14864892762241735</v>
          </cell>
          <cell r="H7">
            <v>-0.19171945271074642</v>
          </cell>
          <cell r="I7">
            <v>-0.21526166798845409</v>
          </cell>
          <cell r="J7">
            <v>0</v>
          </cell>
          <cell r="K7">
            <v>0</v>
          </cell>
          <cell r="L7" t="e">
            <v>#DIV/0!</v>
          </cell>
          <cell r="M7">
            <v>3963</v>
          </cell>
          <cell r="N7">
            <v>2720</v>
          </cell>
          <cell r="O7">
            <v>0.45698529411764705</v>
          </cell>
          <cell r="P7">
            <v>7340</v>
          </cell>
          <cell r="Q7">
            <v>9065</v>
          </cell>
          <cell r="R7">
            <v>-0.190292333149476</v>
          </cell>
          <cell r="S7">
            <v>0</v>
          </cell>
          <cell r="T7">
            <v>0</v>
          </cell>
          <cell r="U7" t="e">
            <v>#DIV/0!</v>
          </cell>
          <cell r="V7">
            <v>1.8521322230633359</v>
          </cell>
          <cell r="W7">
            <v>3.3327205882352939</v>
          </cell>
          <cell r="X7">
            <v>-0.44425817465722295</v>
          </cell>
          <cell r="Y7">
            <v>15.101462631607628</v>
          </cell>
          <cell r="Z7">
            <v>14.362782253061226</v>
          </cell>
          <cell r="AA7">
            <v>5.1430173174766496E-2</v>
          </cell>
          <cell r="AB7">
            <v>27.969905555387331</v>
          </cell>
          <cell r="AC7">
            <v>47.86714011911765</v>
          </cell>
          <cell r="AD7">
            <v>-0.41567627633938309</v>
          </cell>
        </row>
        <row r="8">
          <cell r="B8" t="str">
            <v>JUL</v>
          </cell>
          <cell r="C8">
            <v>126814.62874079996</v>
          </cell>
          <cell r="D8">
            <v>87478.49156903995</v>
          </cell>
          <cell r="E8">
            <v>95066.165582282178</v>
          </cell>
          <cell r="F8">
            <v>97918.142081760074</v>
          </cell>
          <cell r="G8">
            <v>0.44966638617350951</v>
          </cell>
          <cell r="H8">
            <v>0.33396175141868623</v>
          </cell>
          <cell r="I8">
            <v>0.29510860852437115</v>
          </cell>
          <cell r="J8">
            <v>0</v>
          </cell>
          <cell r="K8">
            <v>0</v>
          </cell>
          <cell r="L8" t="e">
            <v>#DIV/0!</v>
          </cell>
          <cell r="M8">
            <v>3908</v>
          </cell>
          <cell r="N8">
            <v>1651</v>
          </cell>
          <cell r="O8">
            <v>1.3670502725620837</v>
          </cell>
          <cell r="P8">
            <v>7174</v>
          </cell>
          <cell r="Q8">
            <v>4758</v>
          </cell>
          <cell r="R8">
            <v>0.50777637662883568</v>
          </cell>
          <cell r="S8">
            <v>0</v>
          </cell>
          <cell r="T8">
            <v>0</v>
          </cell>
          <cell r="U8" t="e">
            <v>#DIV/0!</v>
          </cell>
          <cell r="V8">
            <v>1.8357215967246674</v>
          </cell>
          <cell r="W8">
            <v>2.8818897637795278</v>
          </cell>
          <cell r="X8">
            <v>-0.36301463720209631</v>
          </cell>
          <cell r="Y8">
            <v>17.67697640657931</v>
          </cell>
          <cell r="Z8">
            <v>18.385559388196711</v>
          </cell>
          <cell r="AA8">
            <v>-3.854019160669659E-2</v>
          </cell>
          <cell r="AB8">
            <v>32.450007354350042</v>
          </cell>
          <cell r="AC8">
            <v>52.985155402204697</v>
          </cell>
          <cell r="AD8">
            <v>-0.3875641751349887</v>
          </cell>
        </row>
        <row r="9">
          <cell r="B9" t="str">
            <v>AUG</v>
          </cell>
          <cell r="C9">
            <v>196385.26393199994</v>
          </cell>
          <cell r="D9">
            <v>144740.79430667998</v>
          </cell>
          <cell r="E9">
            <v>150807.91203642162</v>
          </cell>
          <cell r="F9">
            <v>155332.12466772005</v>
          </cell>
          <cell r="G9">
            <v>0.3568065925898854</v>
          </cell>
          <cell r="H9">
            <v>0.30222122486896402</v>
          </cell>
          <cell r="I9">
            <v>0.26429265261193741</v>
          </cell>
          <cell r="J9">
            <v>0</v>
          </cell>
          <cell r="K9">
            <v>0</v>
          </cell>
          <cell r="L9" t="e">
            <v>#DIV/0!</v>
          </cell>
          <cell r="M9">
            <v>5412</v>
          </cell>
          <cell r="N9">
            <v>2477</v>
          </cell>
          <cell r="O9">
            <v>1.1849010900282599</v>
          </cell>
          <cell r="P9">
            <v>9855</v>
          </cell>
          <cell r="Q9">
            <v>5910</v>
          </cell>
          <cell r="R9">
            <v>0.6675126903553299</v>
          </cell>
          <cell r="S9">
            <v>0</v>
          </cell>
          <cell r="T9">
            <v>0</v>
          </cell>
          <cell r="U9" t="e">
            <v>#DIV/0!</v>
          </cell>
          <cell r="V9">
            <v>1.8209534368070954</v>
          </cell>
          <cell r="W9">
            <v>2.3859507468712153</v>
          </cell>
          <cell r="X9">
            <v>-0.23680174907425125</v>
          </cell>
          <cell r="Y9">
            <v>19.927474777473357</v>
          </cell>
          <cell r="Z9">
            <v>24.490828139878168</v>
          </cell>
          <cell r="AA9">
            <v>-0.18632907537227575</v>
          </cell>
          <cell r="AB9">
            <v>36.287003682926816</v>
          </cell>
          <cell r="AC9">
            <v>58.433909691836888</v>
          </cell>
          <cell r="AD9">
            <v>-0.3790077734949841</v>
          </cell>
        </row>
        <row r="10">
          <cell r="B10" t="str">
            <v>SEP</v>
          </cell>
          <cell r="C10">
            <v>215754.67715515997</v>
          </cell>
          <cell r="D10">
            <v>140324.14936883206</v>
          </cell>
          <cell r="E10">
            <v>164950.75098317183</v>
          </cell>
          <cell r="F10">
            <v>178334.80166501994</v>
          </cell>
          <cell r="G10">
            <v>0.53754487823805808</v>
          </cell>
          <cell r="H10">
            <v>0.30799451272077638</v>
          </cell>
          <cell r="I10">
            <v>0.20982934985639354</v>
          </cell>
          <cell r="J10">
            <v>0</v>
          </cell>
          <cell r="K10">
            <v>0</v>
          </cell>
          <cell r="L10" t="e">
            <v>#DIV/0!</v>
          </cell>
          <cell r="M10">
            <v>5590</v>
          </cell>
          <cell r="N10">
            <v>2215</v>
          </cell>
          <cell r="O10">
            <v>1.5237020316027088</v>
          </cell>
          <cell r="P10">
            <v>10432</v>
          </cell>
          <cell r="Q10">
            <v>5993</v>
          </cell>
          <cell r="R10">
            <v>0.7406974803937928</v>
          </cell>
          <cell r="S10">
            <v>0</v>
          </cell>
          <cell r="T10">
            <v>0</v>
          </cell>
          <cell r="U10" t="e">
            <v>#DIV/0!</v>
          </cell>
          <cell r="V10">
            <v>1.8661896243291591</v>
          </cell>
          <cell r="W10">
            <v>2.705643340857788</v>
          </cell>
          <cell r="X10">
            <v>-0.31026030070263855</v>
          </cell>
          <cell r="Y10">
            <v>20.682005095394935</v>
          </cell>
          <cell r="Z10">
            <v>23.414675349379621</v>
          </cell>
          <cell r="AA10">
            <v>-0.11670758672539482</v>
          </cell>
          <cell r="AB10">
            <v>38.596543319348832</v>
          </cell>
          <cell r="AC10">
            <v>63.351760437395967</v>
          </cell>
          <cell r="AD10">
            <v>-0.390758156476333</v>
          </cell>
        </row>
        <row r="11">
          <cell r="B11" t="str">
            <v>OCT</v>
          </cell>
          <cell r="C11">
            <v>256478.91600760011</v>
          </cell>
          <cell r="D11">
            <v>139640.86004153983</v>
          </cell>
          <cell r="E11">
            <v>155812.24413794951</v>
          </cell>
          <cell r="F11">
            <v>171658.17834165005</v>
          </cell>
          <cell r="G11">
            <v>0.83670392699746876</v>
          </cell>
          <cell r="H11">
            <v>0.6460767728916389</v>
          </cell>
          <cell r="I11">
            <v>0.49412581728050231</v>
          </cell>
          <cell r="J11">
            <v>0</v>
          </cell>
          <cell r="K11">
            <v>0</v>
          </cell>
          <cell r="L11" t="e">
            <v>#DIV/0!</v>
          </cell>
          <cell r="M11">
            <v>5882</v>
          </cell>
          <cell r="N11">
            <v>1956</v>
          </cell>
          <cell r="O11">
            <v>2.0071574642126788</v>
          </cell>
          <cell r="P11">
            <v>11297</v>
          </cell>
          <cell r="Q11">
            <v>5337</v>
          </cell>
          <cell r="R11">
            <v>1.1167322465804759</v>
          </cell>
          <cell r="S11">
            <v>0</v>
          </cell>
          <cell r="T11">
            <v>0</v>
          </cell>
          <cell r="U11" t="e">
            <v>#DIV/0!</v>
          </cell>
          <cell r="V11">
            <v>1.9206052363141788</v>
          </cell>
          <cell r="W11">
            <v>2.7285276073619631</v>
          </cell>
          <cell r="X11">
            <v>-0.2961019594846292</v>
          </cell>
          <cell r="Y11">
            <v>22.70327662278482</v>
          </cell>
          <cell r="Z11">
            <v>26.164673045070231</v>
          </cell>
          <cell r="AA11">
            <v>-0.13229274511945729</v>
          </cell>
          <cell r="AB11">
            <v>43.604031963209813</v>
          </cell>
          <cell r="AC11">
            <v>71.391032741073531</v>
          </cell>
          <cell r="AD11">
            <v>-0.38922256354861462</v>
          </cell>
        </row>
        <row r="12">
          <cell r="B12" t="str">
            <v>NOV</v>
          </cell>
          <cell r="C12">
            <v>249967.22093199947</v>
          </cell>
          <cell r="D12">
            <v>122153.49054480011</v>
          </cell>
          <cell r="E12">
            <v>130636.99448398824</v>
          </cell>
          <cell r="F12">
            <v>141606.54241448012</v>
          </cell>
          <cell r="G12">
            <v>1.0463371109344055</v>
          </cell>
          <cell r="H12">
            <v>0.91344895769656709</v>
          </cell>
          <cell r="I12">
            <v>0.76522367307259964</v>
          </cell>
          <cell r="J12">
            <v>0</v>
          </cell>
          <cell r="K12">
            <v>0</v>
          </cell>
          <cell r="L12" t="e">
            <v>#DIV/0!</v>
          </cell>
          <cell r="M12">
            <v>5237</v>
          </cell>
          <cell r="N12">
            <v>1843</v>
          </cell>
          <cell r="O12">
            <v>1.8415626695604992</v>
          </cell>
          <cell r="P12">
            <v>10472</v>
          </cell>
          <cell r="Q12">
            <v>5281</v>
          </cell>
          <cell r="R12">
            <v>0.98295777314902477</v>
          </cell>
          <cell r="S12">
            <v>0</v>
          </cell>
          <cell r="T12">
            <v>0</v>
          </cell>
          <cell r="U12" t="e">
            <v>#DIV/0!</v>
          </cell>
          <cell r="V12">
            <v>1.9996181019667749</v>
          </cell>
          <cell r="W12">
            <v>2.8654367878459035</v>
          </cell>
          <cell r="X12">
            <v>-0.30215940883833248</v>
          </cell>
          <cell r="Y12">
            <v>23.870055474789865</v>
          </cell>
          <cell r="Z12">
            <v>23.130749961143742</v>
          </cell>
          <cell r="AA12">
            <v>3.1962020898070639E-2</v>
          </cell>
          <cell r="AB12">
            <v>47.730995022340934</v>
          </cell>
          <cell r="AC12">
            <v>66.279701869126484</v>
          </cell>
          <cell r="AD12">
            <v>-0.27985501328010132</v>
          </cell>
        </row>
        <row r="13">
          <cell r="B13" t="str">
            <v>DEC</v>
          </cell>
          <cell r="C13">
            <v>300886.01657399989</v>
          </cell>
          <cell r="D13">
            <v>119828.44863704026</v>
          </cell>
          <cell r="E13">
            <v>135460.9336373262</v>
          </cell>
          <cell r="F13">
            <v>160000.17915327859</v>
          </cell>
          <cell r="G13">
            <v>1.5109731453286359</v>
          </cell>
          <cell r="H13">
            <v>1.2212014083674592</v>
          </cell>
          <cell r="I13">
            <v>0.88053549793687458</v>
          </cell>
          <cell r="J13">
            <v>0</v>
          </cell>
          <cell r="K13">
            <v>0</v>
          </cell>
          <cell r="L13" t="e">
            <v>#DIV/0!</v>
          </cell>
          <cell r="M13">
            <v>6511</v>
          </cell>
          <cell r="N13">
            <v>2441</v>
          </cell>
          <cell r="O13">
            <v>1.6673494469479722</v>
          </cell>
          <cell r="P13">
            <v>14116</v>
          </cell>
          <cell r="Q13">
            <v>5817</v>
          </cell>
          <cell r="R13">
            <v>1.426680419460203</v>
          </cell>
          <cell r="S13">
            <v>0</v>
          </cell>
          <cell r="T13">
            <v>0</v>
          </cell>
          <cell r="U13" t="e">
            <v>#DIV/0!</v>
          </cell>
          <cell r="V13">
            <v>2.1680233451082782</v>
          </cell>
          <cell r="W13">
            <v>2.3830397378123718</v>
          </cell>
          <cell r="X13">
            <v>-9.0227783151227856E-2</v>
          </cell>
          <cell r="Y13">
            <v>21.315246286058365</v>
          </cell>
          <cell r="Z13">
            <v>20.599698923335097</v>
          </cell>
          <cell r="AA13">
            <v>3.473581654694495E-2</v>
          </cell>
          <cell r="AB13">
            <v>46.211951554907067</v>
          </cell>
          <cell r="AC13">
            <v>49.089901121278274</v>
          </cell>
          <cell r="AD13">
            <v>-5.8626102327261453E-2</v>
          </cell>
        </row>
        <row r="14">
          <cell r="B14" t="str">
            <v>JAN</v>
          </cell>
          <cell r="C14">
            <v>236146.55157807967</v>
          </cell>
          <cell r="D14">
            <v>118616.33640999992</v>
          </cell>
          <cell r="E14">
            <v>110922.20228600813</v>
          </cell>
          <cell r="F14">
            <v>150000.36920619837</v>
          </cell>
          <cell r="G14">
            <v>0.99084340930775372</v>
          </cell>
          <cell r="H14">
            <v>1.1289385417103956</v>
          </cell>
          <cell r="I14">
            <v>0.57430646889582138</v>
          </cell>
          <cell r="J14">
            <v>0</v>
          </cell>
          <cell r="K14">
            <v>0</v>
          </cell>
          <cell r="L14" t="e">
            <v>#DIV/0!</v>
          </cell>
          <cell r="M14">
            <v>5484</v>
          </cell>
          <cell r="N14">
            <v>2722</v>
          </cell>
          <cell r="O14">
            <v>1.014695077149155</v>
          </cell>
          <cell r="P14">
            <v>11195</v>
          </cell>
          <cell r="Q14">
            <v>6052</v>
          </cell>
          <cell r="R14">
            <v>0.84980171844018504</v>
          </cell>
          <cell r="S14">
            <v>0</v>
          </cell>
          <cell r="T14">
            <v>0</v>
          </cell>
          <cell r="U14" t="e">
            <v>#DIV/0!</v>
          </cell>
          <cell r="V14">
            <v>2.0413931436907369</v>
          </cell>
          <cell r="W14">
            <v>2.2233651726671564</v>
          </cell>
          <cell r="X14">
            <v>-8.1845317725349295E-2</v>
          </cell>
          <cell r="Y14">
            <v>21.093930467001311</v>
          </cell>
          <cell r="Z14">
            <v>19.599526835756762</v>
          </cell>
          <cell r="AA14">
            <v>7.6246923906254982E-2</v>
          </cell>
          <cell r="AB14">
            <v>43.061005028825612</v>
          </cell>
          <cell r="AC14">
            <v>43.576905367376895</v>
          </cell>
          <cell r="AD14">
            <v>-1.1838847531782356E-2</v>
          </cell>
        </row>
        <row r="15">
          <cell r="B15" t="str">
            <v>FEB</v>
          </cell>
          <cell r="C15">
            <v>136002.40367999973</v>
          </cell>
          <cell r="D15">
            <v>147950.07427200017</v>
          </cell>
          <cell r="E15">
            <v>140557.1083766004</v>
          </cell>
          <cell r="F15">
            <v>140000.02925912093</v>
          </cell>
          <cell r="G15">
            <v>-8.0754745482825116E-2</v>
          </cell>
          <cell r="H15">
            <v>-3.2404655653537409E-2</v>
          </cell>
          <cell r="I15">
            <v>-2.8554462454590947E-2</v>
          </cell>
          <cell r="J15">
            <v>0</v>
          </cell>
          <cell r="K15">
            <v>0</v>
          </cell>
          <cell r="L15" t="e">
            <v>#DIV/0!</v>
          </cell>
          <cell r="M15">
            <v>3678</v>
          </cell>
          <cell r="N15">
            <v>3704</v>
          </cell>
          <cell r="O15">
            <v>-7.0194384449244057E-3</v>
          </cell>
          <cell r="P15">
            <v>6406</v>
          </cell>
          <cell r="Q15">
            <v>7372</v>
          </cell>
          <cell r="R15">
            <v>-0.13103635377102552</v>
          </cell>
          <cell r="S15">
            <v>0</v>
          </cell>
          <cell r="T15">
            <v>0</v>
          </cell>
          <cell r="U15" t="e">
            <v>#DIV/0!</v>
          </cell>
          <cell r="V15">
            <v>1.7417074497009244</v>
          </cell>
          <cell r="W15">
            <v>1.9902807775377971</v>
          </cell>
          <cell r="X15">
            <v>-0.12489359825119051</v>
          </cell>
          <cell r="Y15">
            <v>21.230472007492931</v>
          </cell>
          <cell r="Z15">
            <v>20.069190758545872</v>
          </cell>
          <cell r="AA15">
            <v>5.7863880159321417E-2</v>
          </cell>
          <cell r="AB15">
            <v>36.977271256117383</v>
          </cell>
          <cell r="AC15">
            <v>39.94332458747305</v>
          </cell>
          <cell r="AD15">
            <v>-7.4256546293742287E-2</v>
          </cell>
        </row>
        <row r="16">
          <cell r="B16" t="str">
            <v>MRT</v>
          </cell>
          <cell r="C16">
            <v>203784.2620930335</v>
          </cell>
          <cell r="D16">
            <v>241523.58239151898</v>
          </cell>
          <cell r="E16">
            <v>226050.33000063009</v>
          </cell>
          <cell r="F16">
            <v>408104.18189541111</v>
          </cell>
          <cell r="G16">
            <v>-0.15625521915830398</v>
          </cell>
          <cell r="H16">
            <v>-9.8500488398024125E-2</v>
          </cell>
          <cell r="I16">
            <v>-0.50065627569271198</v>
          </cell>
          <cell r="J16">
            <v>0</v>
          </cell>
          <cell r="K16">
            <v>0</v>
          </cell>
          <cell r="L16" t="e">
            <v>#DIV/0!</v>
          </cell>
          <cell r="M16">
            <v>4756</v>
          </cell>
          <cell r="N16">
            <v>6534</v>
          </cell>
          <cell r="O16">
            <v>-0.2721150902969085</v>
          </cell>
          <cell r="P16">
            <v>7799</v>
          </cell>
          <cell r="Q16">
            <v>12933</v>
          </cell>
          <cell r="R16">
            <v>-0.39696899404623831</v>
          </cell>
          <cell r="S16">
            <v>0</v>
          </cell>
          <cell r="T16">
            <v>0</v>
          </cell>
          <cell r="U16" t="e">
            <v>#DIV/0!</v>
          </cell>
          <cell r="V16">
            <v>1.6398233809924305</v>
          </cell>
          <cell r="W16">
            <v>1.9793388429752066</v>
          </cell>
          <cell r="X16">
            <v>-0.17152973235873029</v>
          </cell>
          <cell r="Y16">
            <v>26.129537388515644</v>
          </cell>
          <cell r="Z16">
            <v>18.674985107207839</v>
          </cell>
          <cell r="AA16">
            <v>0.39917313125088544</v>
          </cell>
          <cell r="AB16">
            <v>42.847826344203845</v>
          </cell>
          <cell r="AC16">
            <v>36.964123414679982</v>
          </cell>
          <cell r="AD16">
            <v>0.15917333852389429</v>
          </cell>
        </row>
        <row r="17">
          <cell r="B17" t="str">
            <v>APR</v>
          </cell>
          <cell r="C17">
            <v>1.7462298274040222E-10</v>
          </cell>
          <cell r="D17">
            <v>213859.33174892014</v>
          </cell>
          <cell r="E17">
            <v>257363.37446755657</v>
          </cell>
          <cell r="F17">
            <v>399502.43049717089</v>
          </cell>
          <cell r="G17">
            <v>-0.99999999999999922</v>
          </cell>
          <cell r="H17">
            <v>-0.99999999999999933</v>
          </cell>
          <cell r="I17">
            <v>-0.99999999999999956</v>
          </cell>
          <cell r="J17">
            <v>0</v>
          </cell>
          <cell r="K17">
            <v>0</v>
          </cell>
          <cell r="L17" t="e">
            <v>#DIV/0!</v>
          </cell>
          <cell r="M17">
            <v>0</v>
          </cell>
          <cell r="N17">
            <v>5996</v>
          </cell>
          <cell r="O17">
            <v>-1</v>
          </cell>
          <cell r="P17">
            <v>0</v>
          </cell>
          <cell r="Q17">
            <v>11847</v>
          </cell>
          <cell r="R17">
            <v>-1</v>
          </cell>
          <cell r="S17">
            <v>0</v>
          </cell>
          <cell r="T17">
            <v>0</v>
          </cell>
          <cell r="U17" t="e">
            <v>#DIV/0!</v>
          </cell>
          <cell r="V17">
            <v>0</v>
          </cell>
          <cell r="W17">
            <v>1.9758172114743162</v>
          </cell>
          <cell r="X17">
            <v>-1</v>
          </cell>
          <cell r="Y17">
            <v>0</v>
          </cell>
          <cell r="Z17">
            <v>18.051771060092861</v>
          </cell>
          <cell r="AA17">
            <v>-1</v>
          </cell>
          <cell r="AB17">
            <v>0</v>
          </cell>
          <cell r="AC17">
            <v>35.666999958125444</v>
          </cell>
          <cell r="AD17">
            <v>-1</v>
          </cell>
        </row>
        <row r="18">
          <cell r="B18" t="str">
            <v>MAY</v>
          </cell>
          <cell r="C18">
            <v>-2.9103830456733704E-10</v>
          </cell>
          <cell r="D18">
            <v>148714.44535948004</v>
          </cell>
          <cell r="E18">
            <v>247366.47879745226</v>
          </cell>
          <cell r="F18">
            <v>303927.64607204823</v>
          </cell>
          <cell r="G18">
            <v>-1.000000000000002</v>
          </cell>
          <cell r="H18">
            <v>-1.0000000000000011</v>
          </cell>
          <cell r="I18">
            <v>-1.0000000000000009</v>
          </cell>
          <cell r="J18">
            <v>0</v>
          </cell>
          <cell r="K18">
            <v>0</v>
          </cell>
          <cell r="L18" t="e">
            <v>#DIV/0!</v>
          </cell>
          <cell r="M18">
            <v>0</v>
          </cell>
          <cell r="N18">
            <v>4720</v>
          </cell>
          <cell r="O18">
            <v>-1</v>
          </cell>
          <cell r="P18">
            <v>0</v>
          </cell>
          <cell r="Q18">
            <v>8209</v>
          </cell>
          <cell r="R18">
            <v>-1</v>
          </cell>
          <cell r="S18">
            <v>0</v>
          </cell>
          <cell r="T18">
            <v>0</v>
          </cell>
          <cell r="U18" t="e">
            <v>#DIV/0!</v>
          </cell>
          <cell r="V18">
            <v>0</v>
          </cell>
          <cell r="W18">
            <v>1.7391949152542372</v>
          </cell>
          <cell r="X18">
            <v>-1</v>
          </cell>
          <cell r="Y18">
            <v>0</v>
          </cell>
          <cell r="Z18">
            <v>18.116024529111957</v>
          </cell>
          <cell r="AA18">
            <v>-1</v>
          </cell>
          <cell r="AB18">
            <v>0</v>
          </cell>
          <cell r="AC18">
            <v>31.507297745652551</v>
          </cell>
          <cell r="AD18">
            <v>-1</v>
          </cell>
        </row>
        <row r="25">
          <cell r="C25">
            <v>2033064.6764086722</v>
          </cell>
          <cell r="D25">
            <v>1755028.6257738515</v>
          </cell>
          <cell r="E25">
            <v>1952130.9582212265</v>
          </cell>
          <cell r="F25">
            <v>2447635.1940031485</v>
          </cell>
          <cell r="G25">
            <v>0.15842251604997337</v>
          </cell>
          <cell r="H25">
            <v>4.1459164328397434E-2</v>
          </cell>
          <cell r="I25">
            <v>-0.16937594238316175</v>
          </cell>
          <cell r="J25">
            <v>0</v>
          </cell>
          <cell r="K25">
            <v>0</v>
          </cell>
          <cell r="L25" t="e">
            <v>#DIV/0!</v>
          </cell>
          <cell r="M25">
            <v>50421</v>
          </cell>
          <cell r="N25">
            <v>38979</v>
          </cell>
          <cell r="O25">
            <v>0.29354267682598323</v>
          </cell>
          <cell r="P25">
            <v>96086</v>
          </cell>
          <cell r="Q25">
            <v>88574</v>
          </cell>
          <cell r="R25">
            <v>8.4810440987197144E-2</v>
          </cell>
          <cell r="S25">
            <v>0</v>
          </cell>
          <cell r="T25">
            <v>0</v>
          </cell>
          <cell r="U25" t="e">
            <v>#DIV/0!</v>
          </cell>
          <cell r="V25">
            <v>1.9056742230419865</v>
          </cell>
          <cell r="W25">
            <v>2.2723517791631389</v>
          </cell>
          <cell r="X25">
            <v>-0.1613647849261228</v>
          </cell>
          <cell r="Y25">
            <v>21.158802285542869</v>
          </cell>
          <cell r="Z25">
            <v>19.81426407042531</v>
          </cell>
          <cell r="AA25">
            <v>6.7857085700417791E-2</v>
          </cell>
          <cell r="AB25">
            <v>40.321784106000919</v>
          </cell>
          <cell r="AC25">
            <v>45.024978213239223</v>
          </cell>
          <cell r="AD25">
            <v>-0.10445744326546655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0" sqref="I20"/>
    </sheetView>
  </sheetViews>
  <sheetFormatPr defaultColWidth="8.85546875" defaultRowHeight="15"/>
  <sheetData>
    <row r="1" spans="1:1">
      <c r="A1" t="s">
        <v>1</v>
      </c>
    </row>
    <row r="2" spans="1:1">
      <c r="A2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106"/>
  <sheetViews>
    <sheetView showGridLines="0" tabSelected="1" zoomScale="40" zoomScaleNormal="40" zoomScalePageLayoutView="50" workbookViewId="0">
      <selection activeCell="AA2" sqref="AA2"/>
    </sheetView>
  </sheetViews>
  <sheetFormatPr defaultColWidth="8.85546875" defaultRowHeight="20.25"/>
  <cols>
    <col min="1" max="2" width="8.28515625" style="10" customWidth="1"/>
    <col min="3" max="3" width="21.28515625" style="10" customWidth="1"/>
    <col min="4" max="4" width="12.5703125" style="10" customWidth="1"/>
    <col min="5" max="5" width="21.140625" style="10" customWidth="1"/>
    <col min="6" max="6" width="15" style="10" customWidth="1"/>
    <col min="7" max="7" width="24.140625" style="10" customWidth="1"/>
    <col min="8" max="8" width="16" style="10" customWidth="1"/>
    <col min="9" max="9" width="17.42578125" style="10" customWidth="1"/>
    <col min="10" max="10" width="27" style="10" customWidth="1"/>
    <col min="11" max="11" width="22.42578125" style="10" bestFit="1" customWidth="1"/>
    <col min="12" max="12" width="8.28515625" style="10" customWidth="1"/>
    <col min="13" max="13" width="11" style="10" customWidth="1"/>
    <col min="14" max="14" width="11.42578125" style="10" customWidth="1"/>
    <col min="15" max="15" width="19.7109375" style="10" customWidth="1"/>
    <col min="16" max="16" width="10.7109375" style="10" customWidth="1"/>
    <col min="17" max="17" width="14.7109375" style="10" customWidth="1"/>
    <col min="18" max="20" width="8.28515625" style="10" customWidth="1"/>
    <col min="21" max="21" width="13" style="10" customWidth="1"/>
    <col min="22" max="23" width="8.28515625" style="10" customWidth="1"/>
    <col min="24" max="24" width="7.140625" style="10" customWidth="1"/>
    <col min="25" max="25" width="49.140625" style="10" customWidth="1"/>
    <col min="26" max="26" width="38" style="10" customWidth="1"/>
    <col min="27" max="30" width="14" style="10" customWidth="1"/>
    <col min="31" max="31" width="16.5703125" style="10" customWidth="1"/>
    <col min="32" max="32" width="15.7109375" style="10" customWidth="1"/>
    <col min="33" max="41" width="14" style="10" customWidth="1"/>
    <col min="42" max="16384" width="8.85546875" style="10"/>
  </cols>
  <sheetData>
    <row r="1" spans="1:36" ht="86.1" customHeight="1">
      <c r="A1" s="151" t="s">
        <v>193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AI1" s="26"/>
      <c r="AJ1" s="26"/>
    </row>
    <row r="2" spans="1:36" ht="45" customHeight="1" thickBot="1">
      <c r="A2" s="152">
        <f ca="1">Z6</f>
        <v>42092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AD2" s="101"/>
      <c r="AE2" s="101"/>
    </row>
    <row r="3" spans="1:36" ht="42.75" customHeight="1" thickTop="1">
      <c r="A3" s="154" t="s">
        <v>111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6"/>
      <c r="AD3" s="101"/>
      <c r="AE3" s="101"/>
    </row>
    <row r="4" spans="1:36" ht="21" customHeight="1" thickBot="1">
      <c r="A4" s="30"/>
      <c r="B4" s="26"/>
      <c r="C4" s="26"/>
      <c r="D4" s="26"/>
      <c r="E4" s="159"/>
      <c r="F4" s="159"/>
      <c r="G4" s="159"/>
      <c r="H4" s="150"/>
      <c r="I4" s="150"/>
      <c r="J4" s="150"/>
      <c r="M4" s="26"/>
      <c r="N4" s="55"/>
      <c r="O4" s="56"/>
      <c r="P4" s="26"/>
      <c r="Q4" s="26"/>
      <c r="R4" s="26"/>
      <c r="S4" s="26"/>
      <c r="T4" s="26"/>
      <c r="U4" s="26"/>
      <c r="V4" s="26"/>
      <c r="W4" s="31"/>
      <c r="X4" s="28"/>
      <c r="AD4" s="101"/>
      <c r="AE4" s="101"/>
    </row>
    <row r="5" spans="1:36" s="11" customFormat="1" ht="42.95" customHeight="1" thickBot="1">
      <c r="A5" s="157" t="s">
        <v>112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58"/>
      <c r="X5" s="23"/>
      <c r="Y5" s="62" t="s">
        <v>137</v>
      </c>
      <c r="Z5" s="63" t="s">
        <v>138</v>
      </c>
      <c r="AD5" s="101"/>
      <c r="AE5" s="101"/>
    </row>
    <row r="6" spans="1:36" s="11" customFormat="1" ht="33" customHeight="1" thickBot="1">
      <c r="A6" s="32"/>
      <c r="B6" s="117" t="s">
        <v>113</v>
      </c>
      <c r="C6" s="117"/>
      <c r="D6" s="117"/>
      <c r="E6" s="117"/>
      <c r="F6" s="117"/>
      <c r="G6" s="117"/>
      <c r="H6" s="117"/>
      <c r="I6" s="117"/>
      <c r="J6" s="117" t="s">
        <v>114</v>
      </c>
      <c r="K6" s="117"/>
      <c r="L6" s="117"/>
      <c r="M6" s="117"/>
      <c r="N6" s="117"/>
      <c r="O6" s="117" t="s">
        <v>139</v>
      </c>
      <c r="P6" s="117"/>
      <c r="Q6" s="117"/>
      <c r="R6" s="117"/>
      <c r="S6" s="117" t="s">
        <v>2</v>
      </c>
      <c r="T6" s="117"/>
      <c r="U6" s="117"/>
      <c r="V6" s="117"/>
      <c r="W6" s="33"/>
      <c r="X6" s="23"/>
      <c r="Y6" s="85">
        <f ca="1">Z6-1</f>
        <v>42091</v>
      </c>
      <c r="Z6" s="86">
        <f ca="1">TODAY()</f>
        <v>42092</v>
      </c>
      <c r="AD6" s="101"/>
      <c r="AE6" s="101"/>
    </row>
    <row r="7" spans="1:36" s="11" customFormat="1" ht="33" customHeight="1">
      <c r="A7" s="32"/>
      <c r="B7" s="117" t="s">
        <v>5</v>
      </c>
      <c r="C7" s="117"/>
      <c r="D7" s="117" t="s">
        <v>6</v>
      </c>
      <c r="E7" s="117"/>
      <c r="F7" s="57" t="s">
        <v>7</v>
      </c>
      <c r="G7" s="117" t="s">
        <v>115</v>
      </c>
      <c r="H7" s="117"/>
      <c r="I7" s="57" t="s">
        <v>7</v>
      </c>
      <c r="J7" s="117" t="s">
        <v>5</v>
      </c>
      <c r="K7" s="117"/>
      <c r="L7" s="117" t="s">
        <v>6</v>
      </c>
      <c r="M7" s="117"/>
      <c r="N7" s="58" t="s">
        <v>7</v>
      </c>
      <c r="O7" s="117" t="s">
        <v>5</v>
      </c>
      <c r="P7" s="117"/>
      <c r="Q7" s="117" t="s">
        <v>6</v>
      </c>
      <c r="R7" s="117"/>
      <c r="S7" s="117" t="s">
        <v>5</v>
      </c>
      <c r="T7" s="117"/>
      <c r="U7" s="117" t="s">
        <v>6</v>
      </c>
      <c r="V7" s="117"/>
      <c r="W7" s="33"/>
      <c r="X7" s="23"/>
      <c r="AD7" s="101"/>
      <c r="AE7" s="101"/>
    </row>
    <row r="8" spans="1:36" s="13" customFormat="1" ht="42.95" customHeight="1">
      <c r="A8" s="34"/>
      <c r="B8" s="120"/>
      <c r="C8" s="120"/>
      <c r="D8" s="120"/>
      <c r="E8" s="120"/>
      <c r="F8" s="25"/>
      <c r="G8" s="120"/>
      <c r="H8" s="120"/>
      <c r="I8" s="25"/>
      <c r="J8" s="118"/>
      <c r="K8" s="119"/>
      <c r="L8" s="118"/>
      <c r="M8" s="119"/>
      <c r="N8" s="64"/>
      <c r="O8" s="123"/>
      <c r="P8" s="124"/>
      <c r="Q8" s="123"/>
      <c r="R8" s="124"/>
      <c r="S8" s="121"/>
      <c r="T8" s="122"/>
      <c r="U8" s="121"/>
      <c r="V8" s="122"/>
      <c r="W8" s="35"/>
      <c r="X8" s="24"/>
      <c r="AD8" s="101"/>
      <c r="AE8" s="101"/>
    </row>
    <row r="9" spans="1:36" s="12" customFormat="1" ht="21" customHeight="1">
      <c r="A9" s="3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2"/>
      <c r="P9" s="22"/>
      <c r="Q9" s="22"/>
      <c r="R9" s="22"/>
      <c r="S9" s="22"/>
      <c r="T9" s="22"/>
      <c r="U9" s="22"/>
      <c r="V9" s="22"/>
      <c r="W9" s="36"/>
      <c r="X9" s="29"/>
      <c r="AD9" s="101"/>
      <c r="AE9" s="101"/>
      <c r="AF9" s="11"/>
    </row>
    <row r="10" spans="1:36" s="12" customFormat="1" ht="33" customHeight="1" thickBot="1">
      <c r="A10" s="30"/>
      <c r="B10" s="26"/>
      <c r="C10" s="26"/>
      <c r="D10" s="26"/>
      <c r="E10" s="26"/>
      <c r="F10" s="26"/>
      <c r="G10" s="26"/>
      <c r="H10" s="26"/>
      <c r="I10" s="117" t="s">
        <v>113</v>
      </c>
      <c r="J10" s="117"/>
      <c r="K10" s="117"/>
      <c r="L10" s="117"/>
      <c r="M10" s="117"/>
      <c r="N10" s="117"/>
      <c r="O10" s="117"/>
      <c r="P10" s="117"/>
      <c r="Q10" s="117" t="s">
        <v>114</v>
      </c>
      <c r="R10" s="117"/>
      <c r="S10" s="117"/>
      <c r="T10" s="117"/>
      <c r="U10" s="117"/>
      <c r="V10" s="27"/>
      <c r="W10" s="36"/>
      <c r="X10" s="29"/>
      <c r="AD10" s="101"/>
      <c r="AE10" s="101"/>
      <c r="AF10" s="11"/>
    </row>
    <row r="11" spans="1:36" ht="33" customHeight="1" thickBot="1">
      <c r="A11" s="30"/>
      <c r="B11" s="26"/>
      <c r="C11" s="27"/>
      <c r="D11" s="27"/>
      <c r="E11" s="27"/>
      <c r="F11" s="26"/>
      <c r="G11" s="26"/>
      <c r="H11" s="22"/>
      <c r="I11" s="117" t="s">
        <v>5</v>
      </c>
      <c r="J11" s="117"/>
      <c r="K11" s="117" t="s">
        <v>6</v>
      </c>
      <c r="L11" s="117"/>
      <c r="M11" s="57" t="s">
        <v>7</v>
      </c>
      <c r="N11" s="149" t="s">
        <v>115</v>
      </c>
      <c r="O11" s="149"/>
      <c r="P11" s="57" t="s">
        <v>7</v>
      </c>
      <c r="Q11" s="117" t="s">
        <v>5</v>
      </c>
      <c r="R11" s="117"/>
      <c r="S11" s="117" t="s">
        <v>6</v>
      </c>
      <c r="T11" s="117"/>
      <c r="U11" s="57" t="s">
        <v>7</v>
      </c>
      <c r="V11" s="22"/>
      <c r="W11" s="31"/>
      <c r="X11" s="28"/>
      <c r="Y11" s="62" t="s">
        <v>159</v>
      </c>
      <c r="Z11" s="62" t="s">
        <v>165</v>
      </c>
      <c r="AD11" s="101"/>
      <c r="AE11" s="101"/>
      <c r="AF11" s="11"/>
    </row>
    <row r="12" spans="1:36" ht="42.95" customHeight="1" thickBot="1">
      <c r="A12" s="37"/>
      <c r="B12" s="27"/>
      <c r="C12" s="27"/>
      <c r="D12" s="147" t="s">
        <v>116</v>
      </c>
      <c r="E12" s="147"/>
      <c r="F12" s="147"/>
      <c r="G12" s="147"/>
      <c r="H12" s="147"/>
      <c r="I12" s="148"/>
      <c r="J12" s="148"/>
      <c r="K12" s="148"/>
      <c r="L12" s="148"/>
      <c r="M12" s="25"/>
      <c r="N12" s="148"/>
      <c r="O12" s="148"/>
      <c r="P12" s="25"/>
      <c r="Q12" s="146"/>
      <c r="R12" s="146"/>
      <c r="S12" s="146"/>
      <c r="T12" s="146"/>
      <c r="U12" s="64"/>
      <c r="V12" s="22"/>
      <c r="W12" s="31"/>
      <c r="Y12" s="78" t="str">
        <f ca="1">VLOOKUP(H66,months,2,0)</f>
        <v>MRT</v>
      </c>
      <c r="Z12" s="90">
        <f ca="1">IF(NOW()&lt;DATE(YEAR(A2),6,1),WEEKNUM(A2-DATE(YEAR(A2)-1,5,31),21),WEEKNUM(A2-DATE(YEAR(A2),5,31),21))</f>
        <v>43</v>
      </c>
      <c r="AD12" s="101"/>
      <c r="AE12" s="101"/>
      <c r="AF12" s="11"/>
    </row>
    <row r="13" spans="1:36" ht="42.95" customHeight="1" thickBot="1">
      <c r="A13" s="37"/>
      <c r="B13" s="27"/>
      <c r="C13" s="27"/>
      <c r="D13" s="147" t="s">
        <v>117</v>
      </c>
      <c r="E13" s="147"/>
      <c r="F13" s="147"/>
      <c r="G13" s="147"/>
      <c r="H13" s="147"/>
      <c r="I13" s="148"/>
      <c r="J13" s="148"/>
      <c r="K13" s="148"/>
      <c r="L13" s="148"/>
      <c r="M13" s="25"/>
      <c r="N13" s="148"/>
      <c r="O13" s="148"/>
      <c r="P13" s="25"/>
      <c r="Q13" s="146"/>
      <c r="R13" s="146"/>
      <c r="S13" s="146"/>
      <c r="T13" s="146"/>
      <c r="U13" s="64"/>
      <c r="V13" s="22"/>
      <c r="W13" s="31"/>
      <c r="Y13" s="99"/>
      <c r="Z13" s="92">
        <f ca="1">VLOOKUP(Z12,weeks,2,0)</f>
        <v>350</v>
      </c>
      <c r="AD13" s="101"/>
      <c r="AE13" s="101"/>
      <c r="AF13" s="11"/>
    </row>
    <row r="14" spans="1:36" ht="42.95" customHeight="1">
      <c r="A14" s="37"/>
      <c r="B14" s="27"/>
      <c r="C14" s="27"/>
      <c r="D14" s="147" t="s">
        <v>118</v>
      </c>
      <c r="E14" s="147"/>
      <c r="F14" s="147"/>
      <c r="G14" s="147"/>
      <c r="H14" s="147"/>
      <c r="I14" s="148"/>
      <c r="J14" s="148"/>
      <c r="K14" s="148"/>
      <c r="L14" s="148"/>
      <c r="M14" s="25"/>
      <c r="N14" s="148"/>
      <c r="O14" s="148"/>
      <c r="P14" s="25"/>
      <c r="Q14" s="146"/>
      <c r="R14" s="146"/>
      <c r="S14" s="146"/>
      <c r="T14" s="146"/>
      <c r="U14" s="64"/>
      <c r="V14" s="22"/>
      <c r="W14" s="31"/>
      <c r="AE14" s="11"/>
      <c r="AF14" s="11"/>
    </row>
    <row r="15" spans="1:36" ht="21" customHeight="1">
      <c r="A15" s="30"/>
      <c r="B15" s="26"/>
      <c r="C15" s="26"/>
      <c r="D15" s="26"/>
      <c r="E15" s="27"/>
      <c r="F15" s="26"/>
      <c r="G15" s="26"/>
      <c r="H15" s="27"/>
      <c r="I15" s="26"/>
      <c r="J15" s="52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31"/>
      <c r="AE15" s="11"/>
      <c r="AF15" s="11"/>
    </row>
    <row r="16" spans="1:36" ht="33" customHeight="1">
      <c r="A16" s="38"/>
      <c r="B16" s="27"/>
      <c r="C16" s="27"/>
      <c r="D16" s="117" t="s">
        <v>113</v>
      </c>
      <c r="E16" s="117"/>
      <c r="F16" s="117"/>
      <c r="G16" s="117"/>
      <c r="H16" s="117"/>
      <c r="I16" s="117"/>
      <c r="J16" s="117" t="s">
        <v>114</v>
      </c>
      <c r="K16" s="117"/>
      <c r="L16" s="117"/>
      <c r="M16" s="117"/>
      <c r="N16" s="117" t="s">
        <v>139</v>
      </c>
      <c r="O16" s="117"/>
      <c r="P16" s="117"/>
      <c r="Q16" s="117"/>
      <c r="R16" s="117" t="s">
        <v>2</v>
      </c>
      <c r="S16" s="117"/>
      <c r="T16" s="117"/>
      <c r="U16" s="117"/>
      <c r="V16" s="26"/>
      <c r="W16" s="39"/>
      <c r="AE16" s="11"/>
      <c r="AF16" s="11"/>
    </row>
    <row r="17" spans="1:32" ht="33" customHeight="1">
      <c r="A17" s="30"/>
      <c r="B17" s="26"/>
      <c r="C17" s="26"/>
      <c r="D17" s="117" t="s">
        <v>119</v>
      </c>
      <c r="E17" s="117"/>
      <c r="F17" s="117" t="s">
        <v>6</v>
      </c>
      <c r="G17" s="117"/>
      <c r="H17" s="117" t="s">
        <v>115</v>
      </c>
      <c r="I17" s="117"/>
      <c r="J17" s="117" t="s">
        <v>119</v>
      </c>
      <c r="K17" s="117"/>
      <c r="L17" s="117" t="s">
        <v>6</v>
      </c>
      <c r="M17" s="117"/>
      <c r="N17" s="117" t="s">
        <v>119</v>
      </c>
      <c r="O17" s="117"/>
      <c r="P17" s="117" t="s">
        <v>6</v>
      </c>
      <c r="Q17" s="117"/>
      <c r="R17" s="117" t="s">
        <v>119</v>
      </c>
      <c r="S17" s="117"/>
      <c r="T17" s="117" t="s">
        <v>6</v>
      </c>
      <c r="U17" s="117"/>
      <c r="V17" s="26"/>
      <c r="W17" s="39"/>
      <c r="AE17" s="11"/>
      <c r="AF17" s="11"/>
    </row>
    <row r="18" spans="1:32" ht="46.5" customHeight="1">
      <c r="A18" s="139" t="s">
        <v>120</v>
      </c>
      <c r="B18" s="140"/>
      <c r="C18" s="140"/>
      <c r="D18" s="120"/>
      <c r="E18" s="120"/>
      <c r="F18" s="120"/>
      <c r="G18" s="120"/>
      <c r="H18" s="120"/>
      <c r="I18" s="120"/>
      <c r="J18" s="137"/>
      <c r="K18" s="137"/>
      <c r="L18" s="137"/>
      <c r="M18" s="137"/>
      <c r="N18" s="123"/>
      <c r="O18" s="124"/>
      <c r="P18" s="123"/>
      <c r="Q18" s="124"/>
      <c r="R18" s="121"/>
      <c r="S18" s="122"/>
      <c r="T18" s="121"/>
      <c r="U18" s="122"/>
      <c r="V18" s="26"/>
      <c r="W18" s="39"/>
      <c r="Y18" s="89"/>
      <c r="AE18" s="11"/>
      <c r="AF18" s="11"/>
    </row>
    <row r="19" spans="1:32" ht="23.1" customHeight="1" thickBot="1">
      <c r="A19" s="40"/>
      <c r="B19" s="41"/>
      <c r="C19" s="41"/>
      <c r="D19" s="41"/>
      <c r="E19" s="41"/>
      <c r="F19" s="41"/>
      <c r="G19" s="41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1"/>
      <c r="W19" s="42"/>
      <c r="AE19" s="11"/>
      <c r="AF19" s="11"/>
    </row>
    <row r="20" spans="1:32" ht="42.95" customHeight="1" thickTop="1">
      <c r="A20" s="125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7"/>
      <c r="Y20" s="91"/>
      <c r="AE20" s="11"/>
      <c r="AF20" s="11"/>
    </row>
    <row r="21" spans="1:32" s="12" customFormat="1" ht="21" customHeight="1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9"/>
      <c r="Y21" s="100"/>
      <c r="AE21" s="11"/>
      <c r="AF21" s="11"/>
    </row>
    <row r="22" spans="1:32" ht="42.95" customHeight="1">
      <c r="A22" s="142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6"/>
    </row>
    <row r="23" spans="1:32" ht="42.95" customHeight="1" thickBot="1">
      <c r="A23" s="141"/>
      <c r="B23" s="135"/>
      <c r="C23" s="135"/>
      <c r="D23" s="143"/>
      <c r="E23" s="143"/>
      <c r="F23" s="143"/>
      <c r="G23" s="143"/>
      <c r="H23" s="135"/>
      <c r="I23" s="135"/>
      <c r="J23" s="135"/>
      <c r="K23" s="135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5"/>
    </row>
    <row r="24" spans="1:32" ht="42.95" customHeight="1" thickBot="1">
      <c r="A24" s="142"/>
      <c r="B24" s="135"/>
      <c r="C24" s="135"/>
      <c r="D24" s="143"/>
      <c r="E24" s="143"/>
      <c r="F24" s="143"/>
      <c r="G24" s="143"/>
      <c r="H24" s="135"/>
      <c r="I24" s="135"/>
      <c r="J24" s="135"/>
      <c r="K24" s="135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5"/>
      <c r="Y24" s="62" t="s">
        <v>158</v>
      </c>
      <c r="Z24" s="79">
        <f ca="1">VLOOKUP($Y$12,month,12,0)</f>
        <v>4756</v>
      </c>
    </row>
    <row r="25" spans="1:32" ht="21.95" customHeight="1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38"/>
      <c r="M25" s="138"/>
      <c r="N25" s="111"/>
      <c r="O25" s="111"/>
      <c r="P25" s="111"/>
      <c r="Q25" s="111"/>
      <c r="R25" s="111"/>
      <c r="S25" s="111"/>
      <c r="T25" s="111"/>
      <c r="U25" s="111"/>
      <c r="V25" s="111"/>
      <c r="W25" s="112"/>
    </row>
    <row r="26" spans="1:32" ht="45.95" customHeight="1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7"/>
    </row>
    <row r="27" spans="1:32" ht="111" customHeight="1" thickBot="1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30"/>
    </row>
    <row r="28" spans="1:32" ht="21.95" customHeight="1">
      <c r="A28" s="113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5"/>
    </row>
    <row r="29" spans="1:32" ht="42.95" customHeight="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7"/>
    </row>
    <row r="30" spans="1:32" ht="327" customHeight="1" thickBot="1">
      <c r="A30" s="131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3"/>
    </row>
    <row r="31" spans="1:32" ht="23.1" customHeight="1" thickTop="1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32" ht="66" customHeight="1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</row>
    <row r="33" spans="2:23" ht="23.1" customHeight="1">
      <c r="B33" s="46"/>
      <c r="C33" s="45"/>
    </row>
    <row r="34" spans="2:23" ht="23.1" customHeight="1"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</row>
    <row r="35" spans="2:23" ht="23.1" customHeight="1"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2:23" ht="23.1" customHeight="1"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2:23" ht="23.1" customHeight="1"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pans="2:23" ht="23.1" customHeight="1"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2:23" ht="23.1" customHeight="1"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2:23" ht="23.1" customHeight="1"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</row>
    <row r="41" spans="2:23" ht="23.1" customHeight="1"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</row>
    <row r="42" spans="2:23" ht="47.1" customHeight="1"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</row>
    <row r="43" spans="2:23"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 spans="2:23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 spans="2:23"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9" spans="4:8">
      <c r="G49" s="99"/>
      <c r="H49" s="99"/>
    </row>
    <row r="50" spans="4:8">
      <c r="G50" s="99"/>
      <c r="H50" s="99"/>
    </row>
    <row r="51" spans="4:8">
      <c r="G51" s="99"/>
      <c r="H51" s="99"/>
    </row>
    <row r="52" spans="4:8" ht="21" thickBot="1">
      <c r="G52" s="99"/>
      <c r="H52" s="99"/>
    </row>
    <row r="53" spans="4:8">
      <c r="D53" s="98" t="s">
        <v>171</v>
      </c>
      <c r="E53" s="97" t="s">
        <v>172</v>
      </c>
      <c r="G53" s="98" t="s">
        <v>174</v>
      </c>
      <c r="H53" s="97"/>
    </row>
    <row r="54" spans="4:8">
      <c r="D54" s="96">
        <v>1</v>
      </c>
      <c r="E54" s="95">
        <v>14</v>
      </c>
      <c r="G54" s="96" t="s">
        <v>175</v>
      </c>
      <c r="H54" s="95" t="s">
        <v>175</v>
      </c>
    </row>
    <row r="55" spans="4:8">
      <c r="D55" s="96">
        <v>2</v>
      </c>
      <c r="E55" s="95">
        <v>22</v>
      </c>
      <c r="G55" s="96" t="s">
        <v>176</v>
      </c>
      <c r="H55" s="95" t="s">
        <v>176</v>
      </c>
    </row>
    <row r="56" spans="4:8">
      <c r="D56" s="96">
        <v>3</v>
      </c>
      <c r="E56" s="95">
        <v>30</v>
      </c>
      <c r="G56" s="96" t="s">
        <v>177</v>
      </c>
      <c r="H56" s="95" t="s">
        <v>173</v>
      </c>
    </row>
    <row r="57" spans="4:8">
      <c r="D57" s="96">
        <v>4</v>
      </c>
      <c r="E57" s="95">
        <v>38</v>
      </c>
      <c r="G57" s="96" t="s">
        <v>178</v>
      </c>
      <c r="H57" s="95" t="s">
        <v>178</v>
      </c>
    </row>
    <row r="58" spans="4:8">
      <c r="D58" s="96">
        <v>5</v>
      </c>
      <c r="E58" s="95">
        <v>46</v>
      </c>
      <c r="G58" s="96" t="s">
        <v>179</v>
      </c>
      <c r="H58" s="95" t="s">
        <v>179</v>
      </c>
    </row>
    <row r="59" spans="4:8">
      <c r="D59" s="96">
        <v>6</v>
      </c>
      <c r="E59" s="95">
        <v>54</v>
      </c>
      <c r="G59" s="96" t="s">
        <v>180</v>
      </c>
      <c r="H59" s="95" t="s">
        <v>180</v>
      </c>
    </row>
    <row r="60" spans="4:8">
      <c r="D60" s="96">
        <v>7</v>
      </c>
      <c r="E60" s="95">
        <v>62</v>
      </c>
      <c r="G60" s="96" t="s">
        <v>181</v>
      </c>
      <c r="H60" s="95" t="s">
        <v>181</v>
      </c>
    </row>
    <row r="61" spans="4:8">
      <c r="D61" s="96">
        <v>8</v>
      </c>
      <c r="E61" s="95">
        <v>70</v>
      </c>
      <c r="G61" s="96" t="s">
        <v>182</v>
      </c>
      <c r="H61" s="95" t="s">
        <v>182</v>
      </c>
    </row>
    <row r="62" spans="4:8">
      <c r="D62" s="96">
        <v>9</v>
      </c>
      <c r="E62" s="95">
        <v>78</v>
      </c>
      <c r="G62" s="96" t="s">
        <v>183</v>
      </c>
      <c r="H62" s="95" t="s">
        <v>183</v>
      </c>
    </row>
    <row r="63" spans="4:8">
      <c r="D63" s="96">
        <v>10</v>
      </c>
      <c r="E63" s="95">
        <v>86</v>
      </c>
      <c r="G63" s="96" t="s">
        <v>184</v>
      </c>
      <c r="H63" s="95" t="s">
        <v>184</v>
      </c>
    </row>
    <row r="64" spans="4:8">
      <c r="D64" s="96">
        <v>11</v>
      </c>
      <c r="E64" s="95">
        <v>94</v>
      </c>
      <c r="G64" s="96" t="s">
        <v>185</v>
      </c>
      <c r="H64" s="95" t="s">
        <v>185</v>
      </c>
    </row>
    <row r="65" spans="4:8" ht="21" thickBot="1">
      <c r="D65" s="96">
        <v>12</v>
      </c>
      <c r="E65" s="95">
        <v>102</v>
      </c>
      <c r="G65" s="102" t="s">
        <v>186</v>
      </c>
      <c r="H65" s="103" t="s">
        <v>186</v>
      </c>
    </row>
    <row r="66" spans="4:8" ht="22.5" customHeight="1" thickBot="1">
      <c r="D66" s="96">
        <v>13</v>
      </c>
      <c r="E66" s="95">
        <v>110</v>
      </c>
      <c r="G66" s="104" t="s">
        <v>187</v>
      </c>
      <c r="H66" s="105" t="str">
        <f ca="1">UPPER(TEXT(TODAY(),"[$-9]МММ"))</f>
        <v>MAR</v>
      </c>
    </row>
    <row r="67" spans="4:8">
      <c r="D67" s="96">
        <v>14</v>
      </c>
      <c r="E67" s="95">
        <v>118</v>
      </c>
      <c r="G67" s="99"/>
      <c r="H67" s="99"/>
    </row>
    <row r="68" spans="4:8">
      <c r="D68" s="96">
        <v>15</v>
      </c>
      <c r="E68" s="95">
        <v>126</v>
      </c>
      <c r="G68" s="99"/>
      <c r="H68" s="99"/>
    </row>
    <row r="69" spans="4:8">
      <c r="D69" s="96">
        <v>16</v>
      </c>
      <c r="E69" s="95">
        <v>134</v>
      </c>
      <c r="G69" s="99"/>
      <c r="H69" s="99"/>
    </row>
    <row r="70" spans="4:8">
      <c r="D70" s="96">
        <v>17</v>
      </c>
      <c r="E70" s="95">
        <v>142</v>
      </c>
      <c r="G70" s="99"/>
      <c r="H70" s="99"/>
    </row>
    <row r="71" spans="4:8">
      <c r="D71" s="96">
        <v>18</v>
      </c>
      <c r="E71" s="95">
        <v>150</v>
      </c>
      <c r="G71" s="99"/>
      <c r="H71" s="99"/>
    </row>
    <row r="72" spans="4:8">
      <c r="D72" s="96">
        <v>19</v>
      </c>
      <c r="E72" s="95">
        <v>158</v>
      </c>
    </row>
    <row r="73" spans="4:8">
      <c r="D73" s="96">
        <v>20</v>
      </c>
      <c r="E73" s="95">
        <v>166</v>
      </c>
    </row>
    <row r="74" spans="4:8">
      <c r="D74" s="96">
        <v>21</v>
      </c>
      <c r="E74" s="95">
        <v>174</v>
      </c>
    </row>
    <row r="75" spans="4:8">
      <c r="D75" s="96">
        <v>22</v>
      </c>
      <c r="E75" s="95">
        <v>182</v>
      </c>
    </row>
    <row r="76" spans="4:8">
      <c r="D76" s="96">
        <v>23</v>
      </c>
      <c r="E76" s="95">
        <v>190</v>
      </c>
    </row>
    <row r="77" spans="4:8">
      <c r="D77" s="96">
        <v>24</v>
      </c>
      <c r="E77" s="95">
        <v>198</v>
      </c>
    </row>
    <row r="78" spans="4:8">
      <c r="D78" s="96">
        <v>25</v>
      </c>
      <c r="E78" s="95">
        <v>206</v>
      </c>
    </row>
    <row r="79" spans="4:8">
      <c r="D79" s="96">
        <v>26</v>
      </c>
      <c r="E79" s="95">
        <v>214</v>
      </c>
    </row>
    <row r="80" spans="4:8">
      <c r="D80" s="96">
        <v>27</v>
      </c>
      <c r="E80" s="95">
        <v>222</v>
      </c>
    </row>
    <row r="81" spans="4:5">
      <c r="D81" s="96">
        <v>28</v>
      </c>
      <c r="E81" s="95">
        <v>230</v>
      </c>
    </row>
    <row r="82" spans="4:5">
      <c r="D82" s="96">
        <v>29</v>
      </c>
      <c r="E82" s="95">
        <v>238</v>
      </c>
    </row>
    <row r="83" spans="4:5">
      <c r="D83" s="96">
        <v>30</v>
      </c>
      <c r="E83" s="95">
        <v>246</v>
      </c>
    </row>
    <row r="84" spans="4:5">
      <c r="D84" s="96">
        <v>31</v>
      </c>
      <c r="E84" s="95">
        <v>254</v>
      </c>
    </row>
    <row r="85" spans="4:5">
      <c r="D85" s="96">
        <v>32</v>
      </c>
      <c r="E85" s="95">
        <v>262</v>
      </c>
    </row>
    <row r="86" spans="4:5">
      <c r="D86" s="96">
        <v>33</v>
      </c>
      <c r="E86" s="95">
        <v>270</v>
      </c>
    </row>
    <row r="87" spans="4:5">
      <c r="D87" s="96">
        <v>34</v>
      </c>
      <c r="E87" s="95">
        <v>278</v>
      </c>
    </row>
    <row r="88" spans="4:5">
      <c r="D88" s="96">
        <v>35</v>
      </c>
      <c r="E88" s="95">
        <v>286</v>
      </c>
    </row>
    <row r="89" spans="4:5">
      <c r="D89" s="96">
        <v>36</v>
      </c>
      <c r="E89" s="95">
        <v>294</v>
      </c>
    </row>
    <row r="90" spans="4:5">
      <c r="D90" s="96">
        <v>37</v>
      </c>
      <c r="E90" s="95">
        <v>302</v>
      </c>
    </row>
    <row r="91" spans="4:5">
      <c r="D91" s="96">
        <v>38</v>
      </c>
      <c r="E91" s="95">
        <v>310</v>
      </c>
    </row>
    <row r="92" spans="4:5">
      <c r="D92" s="96">
        <v>39</v>
      </c>
      <c r="E92" s="95">
        <v>318</v>
      </c>
    </row>
    <row r="93" spans="4:5">
      <c r="D93" s="96">
        <v>40</v>
      </c>
      <c r="E93" s="95">
        <v>326</v>
      </c>
    </row>
    <row r="94" spans="4:5">
      <c r="D94" s="96">
        <v>41</v>
      </c>
      <c r="E94" s="95">
        <v>334</v>
      </c>
    </row>
    <row r="95" spans="4:5">
      <c r="D95" s="96">
        <v>42</v>
      </c>
      <c r="E95" s="95">
        <v>342</v>
      </c>
    </row>
    <row r="96" spans="4:5">
      <c r="D96" s="96">
        <v>43</v>
      </c>
      <c r="E96" s="95">
        <v>350</v>
      </c>
    </row>
    <row r="97" spans="4:5">
      <c r="D97" s="96">
        <v>44</v>
      </c>
      <c r="E97" s="95">
        <v>358</v>
      </c>
    </row>
    <row r="98" spans="4:5">
      <c r="D98" s="96">
        <v>45</v>
      </c>
      <c r="E98" s="95">
        <v>366</v>
      </c>
    </row>
    <row r="99" spans="4:5">
      <c r="D99" s="96">
        <v>46</v>
      </c>
      <c r="E99" s="95">
        <v>374</v>
      </c>
    </row>
    <row r="100" spans="4:5">
      <c r="D100" s="96">
        <v>47</v>
      </c>
      <c r="E100" s="95">
        <v>382</v>
      </c>
    </row>
    <row r="101" spans="4:5">
      <c r="D101" s="96">
        <v>48</v>
      </c>
      <c r="E101" s="95">
        <v>390</v>
      </c>
    </row>
    <row r="102" spans="4:5">
      <c r="D102" s="96">
        <v>49</v>
      </c>
      <c r="E102" s="95">
        <v>398</v>
      </c>
    </row>
    <row r="103" spans="4:5">
      <c r="D103" s="96">
        <v>50</v>
      </c>
      <c r="E103" s="95">
        <v>406</v>
      </c>
    </row>
    <row r="104" spans="4:5">
      <c r="D104" s="96">
        <v>51</v>
      </c>
      <c r="E104" s="95">
        <v>414</v>
      </c>
    </row>
    <row r="105" spans="4:5">
      <c r="D105" s="96">
        <v>52</v>
      </c>
      <c r="E105" s="95">
        <v>422</v>
      </c>
    </row>
    <row r="106" spans="4:5" ht="21" thickBot="1">
      <c r="D106" s="94">
        <v>53</v>
      </c>
      <c r="E106" s="93">
        <v>430</v>
      </c>
    </row>
  </sheetData>
  <mergeCells count="93">
    <mergeCell ref="H4:J4"/>
    <mergeCell ref="A1:W1"/>
    <mergeCell ref="A2:W2"/>
    <mergeCell ref="A3:W3"/>
    <mergeCell ref="A5:W5"/>
    <mergeCell ref="E4:G4"/>
    <mergeCell ref="S12:T12"/>
    <mergeCell ref="I10:P10"/>
    <mergeCell ref="Q10:U10"/>
    <mergeCell ref="I11:J11"/>
    <mergeCell ref="K11:L11"/>
    <mergeCell ref="N11:O11"/>
    <mergeCell ref="Q11:R11"/>
    <mergeCell ref="S11:T11"/>
    <mergeCell ref="D12:H12"/>
    <mergeCell ref="I12:J12"/>
    <mergeCell ref="K12:L12"/>
    <mergeCell ref="N12:O12"/>
    <mergeCell ref="Q12:R12"/>
    <mergeCell ref="S14:T14"/>
    <mergeCell ref="D13:H13"/>
    <mergeCell ref="I13:J13"/>
    <mergeCell ref="K13:L13"/>
    <mergeCell ref="N13:O13"/>
    <mergeCell ref="Q13:R13"/>
    <mergeCell ref="S13:T13"/>
    <mergeCell ref="D14:H14"/>
    <mergeCell ref="I14:J14"/>
    <mergeCell ref="K14:L14"/>
    <mergeCell ref="N14:O14"/>
    <mergeCell ref="Q14:R14"/>
    <mergeCell ref="D16:I16"/>
    <mergeCell ref="J16:M16"/>
    <mergeCell ref="N16:Q16"/>
    <mergeCell ref="R16:U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L25:M25"/>
    <mergeCell ref="P18:Q18"/>
    <mergeCell ref="R18:S18"/>
    <mergeCell ref="A18:C18"/>
    <mergeCell ref="D18:E18"/>
    <mergeCell ref="F18:G18"/>
    <mergeCell ref="H18:I18"/>
    <mergeCell ref="J18:K18"/>
    <mergeCell ref="A23:C24"/>
    <mergeCell ref="D23:G24"/>
    <mergeCell ref="H23:K24"/>
    <mergeCell ref="L23:W23"/>
    <mergeCell ref="L24:W24"/>
    <mergeCell ref="T18:U18"/>
    <mergeCell ref="A20:W20"/>
    <mergeCell ref="A22:C22"/>
    <mergeCell ref="D22:G22"/>
    <mergeCell ref="H22:K22"/>
    <mergeCell ref="L22:W22"/>
    <mergeCell ref="L18:M18"/>
    <mergeCell ref="N18:O18"/>
    <mergeCell ref="A26:W26"/>
    <mergeCell ref="A27:W27"/>
    <mergeCell ref="A29:W29"/>
    <mergeCell ref="A30:W30"/>
    <mergeCell ref="A32:W32"/>
    <mergeCell ref="D7:E7"/>
    <mergeCell ref="G7:H7"/>
    <mergeCell ref="U8:V8"/>
    <mergeCell ref="S8:T8"/>
    <mergeCell ref="Q8:R8"/>
    <mergeCell ref="O8:P8"/>
    <mergeCell ref="L8:M8"/>
    <mergeCell ref="B34:W45"/>
    <mergeCell ref="U7:V7"/>
    <mergeCell ref="S6:V6"/>
    <mergeCell ref="O6:R6"/>
    <mergeCell ref="J6:N6"/>
    <mergeCell ref="B6:I6"/>
    <mergeCell ref="L7:M7"/>
    <mergeCell ref="J7:K7"/>
    <mergeCell ref="O7:P7"/>
    <mergeCell ref="Q7:R7"/>
    <mergeCell ref="S7:T7"/>
    <mergeCell ref="J8:K8"/>
    <mergeCell ref="G8:H8"/>
    <mergeCell ref="D8:E8"/>
    <mergeCell ref="B8:C8"/>
    <mergeCell ref="B7:C7"/>
  </mergeCells>
  <phoneticPr fontId="15" type="noConversion"/>
  <conditionalFormatting sqref="A23:W24">
    <cfRule type="cellIs" dxfId="38" priority="4" operator="equal">
      <formula>0</formula>
    </cfRule>
  </conditionalFormatting>
  <conditionalFormatting sqref="A27:W27">
    <cfRule type="cellIs" dxfId="37" priority="3" operator="equal">
      <formula>0</formula>
    </cfRule>
  </conditionalFormatting>
  <conditionalFormatting sqref="A30:W30">
    <cfRule type="cellIs" dxfId="36" priority="2" operator="equal">
      <formula>0</formula>
    </cfRule>
  </conditionalFormatting>
  <conditionalFormatting sqref="J18:M18">
    <cfRule type="cellIs" dxfId="35" priority="1" operator="equal">
      <formula>0</formula>
    </cfRule>
  </conditionalFormatting>
  <dataValidations disablePrompts="1" count="1">
    <dataValidation type="list" allowBlank="1" showInputMessage="1" showErrorMessage="1" sqref="H4">
      <formula1>#REF!</formula1>
    </dataValidation>
  </dataValidations>
  <printOptions horizontalCentered="1" verticalCentered="1"/>
  <pageMargins left="0.25" right="0.25" top="0.66" bottom="0.55000000000000004" header="0" footer="0"/>
  <pageSetup paperSize="9" scale="33" orientation="landscape" r:id="rId1"/>
  <headerFooter>
    <oddHeader>&amp;C&amp;"Helvetica Neue,Regular"&amp;12&amp;K000000HUDDLE PLANNER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C33"/>
  <sheetViews>
    <sheetView showGridLines="0" showWhiteSpace="0" view="pageLayout" topLeftCell="A4" zoomScale="40" zoomScaleNormal="80" zoomScalePageLayoutView="40" workbookViewId="0">
      <selection activeCell="X18" sqref="X18:Y18"/>
    </sheetView>
  </sheetViews>
  <sheetFormatPr defaultColWidth="8.85546875" defaultRowHeight="12.75"/>
  <cols>
    <col min="1" max="1" width="10.42578125" style="2" customWidth="1"/>
    <col min="2" max="2" width="23.140625" style="2" customWidth="1"/>
    <col min="3" max="3" width="10.42578125" style="2" customWidth="1"/>
    <col min="4" max="4" width="22.140625" style="2" customWidth="1"/>
    <col min="5" max="5" width="13.140625" style="2" customWidth="1"/>
    <col min="6" max="6" width="10.42578125" style="2" customWidth="1"/>
    <col min="7" max="7" width="22.5703125" style="2" customWidth="1"/>
    <col min="8" max="8" width="10.42578125" style="2" customWidth="1"/>
    <col min="9" max="9" width="16.42578125" style="2" customWidth="1"/>
    <col min="10" max="10" width="10.42578125" style="2" customWidth="1"/>
    <col min="11" max="11" width="16.42578125" style="2" customWidth="1"/>
    <col min="12" max="12" width="16.140625" style="2" customWidth="1"/>
    <col min="13" max="13" width="16.85546875" style="2" customWidth="1"/>
    <col min="14" max="14" width="15.85546875" style="2" customWidth="1"/>
    <col min="15" max="15" width="16.140625" style="2" customWidth="1"/>
    <col min="16" max="16" width="10.42578125" style="2" customWidth="1"/>
    <col min="17" max="17" width="18.140625" style="2" customWidth="1"/>
    <col min="18" max="18" width="10.42578125" style="2" customWidth="1"/>
    <col min="19" max="19" width="20.85546875" style="2" customWidth="1"/>
    <col min="20" max="20" width="10.42578125" style="2" customWidth="1"/>
    <col min="21" max="21" width="19.42578125" style="2" customWidth="1"/>
    <col min="22" max="22" width="10.42578125" style="2" customWidth="1"/>
    <col min="23" max="23" width="20.28515625" style="2" customWidth="1"/>
    <col min="24" max="24" width="16.7109375" style="2" customWidth="1"/>
    <col min="25" max="25" width="16.140625" style="2" customWidth="1"/>
    <col min="26" max="26" width="18.28515625" style="2" customWidth="1"/>
    <col min="27" max="27" width="18.5703125" style="2" customWidth="1"/>
    <col min="28" max="28" width="15.85546875" style="2" customWidth="1"/>
    <col min="29" max="29" width="10.42578125" style="2" customWidth="1"/>
    <col min="30" max="16384" width="8.85546875" style="2"/>
  </cols>
  <sheetData>
    <row r="1" spans="1:29" ht="27" customHeight="1">
      <c r="A1" s="174" t="s">
        <v>121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</row>
    <row r="2" spans="1:29" ht="27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 ht="5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</row>
    <row r="4" spans="1:29" ht="33.75" customHeight="1">
      <c r="A4" s="171">
        <f ca="1">'Huddle Planner'!A2</f>
        <v>42092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</row>
    <row r="5" spans="1:29" s="17" customFormat="1" ht="35.1" customHeight="1">
      <c r="A5" s="169" t="s">
        <v>112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R5" s="170" t="s">
        <v>120</v>
      </c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</row>
    <row r="6" spans="1:29" s="19" customFormat="1" ht="21.75" customHeight="1">
      <c r="A6" s="164" t="s">
        <v>113</v>
      </c>
      <c r="B6" s="165"/>
      <c r="C6" s="165"/>
      <c r="D6" s="165"/>
      <c r="E6" s="165"/>
      <c r="F6" s="165"/>
      <c r="G6" s="165"/>
      <c r="H6" s="166"/>
      <c r="I6" s="167" t="s">
        <v>114</v>
      </c>
      <c r="J6" s="165"/>
      <c r="K6" s="166"/>
      <c r="L6" s="167" t="s">
        <v>139</v>
      </c>
      <c r="M6" s="165"/>
      <c r="N6" s="167" t="s">
        <v>2</v>
      </c>
      <c r="O6" s="168"/>
      <c r="R6" s="167" t="s">
        <v>113</v>
      </c>
      <c r="S6" s="165"/>
      <c r="T6" s="165"/>
      <c r="U6" s="165"/>
      <c r="V6" s="165"/>
      <c r="W6" s="166"/>
      <c r="X6" s="167" t="s">
        <v>114</v>
      </c>
      <c r="Y6" s="166"/>
      <c r="Z6" s="167" t="s">
        <v>139</v>
      </c>
      <c r="AA6" s="166"/>
      <c r="AB6" s="167" t="s">
        <v>2</v>
      </c>
      <c r="AC6" s="168"/>
    </row>
    <row r="7" spans="1:29" s="15" customFormat="1" ht="30" customHeight="1">
      <c r="A7" s="190" t="s">
        <v>5</v>
      </c>
      <c r="B7" s="189"/>
      <c r="C7" s="188" t="s">
        <v>6</v>
      </c>
      <c r="D7" s="189"/>
      <c r="E7" s="59" t="s">
        <v>122</v>
      </c>
      <c r="F7" s="188" t="s">
        <v>115</v>
      </c>
      <c r="G7" s="189"/>
      <c r="H7" s="59" t="s">
        <v>123</v>
      </c>
      <c r="I7" s="59" t="s">
        <v>5</v>
      </c>
      <c r="J7" s="59" t="s">
        <v>6</v>
      </c>
      <c r="K7" s="59" t="s">
        <v>122</v>
      </c>
      <c r="L7" s="59" t="s">
        <v>5</v>
      </c>
      <c r="M7" s="59" t="s">
        <v>6</v>
      </c>
      <c r="N7" s="59" t="s">
        <v>5</v>
      </c>
      <c r="O7" s="60" t="s">
        <v>6</v>
      </c>
      <c r="P7" s="61"/>
      <c r="Q7" s="61"/>
      <c r="R7" s="188" t="s">
        <v>119</v>
      </c>
      <c r="S7" s="189"/>
      <c r="T7" s="188" t="s">
        <v>6</v>
      </c>
      <c r="U7" s="189"/>
      <c r="V7" s="188" t="s">
        <v>115</v>
      </c>
      <c r="W7" s="189"/>
      <c r="X7" s="59" t="s">
        <v>119</v>
      </c>
      <c r="Y7" s="59" t="s">
        <v>6</v>
      </c>
      <c r="Z7" s="59" t="s">
        <v>119</v>
      </c>
      <c r="AA7" s="59" t="s">
        <v>6</v>
      </c>
      <c r="AB7" s="59" t="s">
        <v>119</v>
      </c>
      <c r="AC7" s="60" t="s">
        <v>6</v>
      </c>
    </row>
    <row r="8" spans="1:29" ht="26.25" customHeight="1">
      <c r="A8" s="186">
        <f ca="1">VLOOKUP('Huddle Planner'!Y6,store,4,0)</f>
        <v>532662</v>
      </c>
      <c r="B8" s="187"/>
      <c r="C8" s="186">
        <f ca="1">VLOOKUP('Huddle Planner'!Y6,store,6,0)</f>
        <v>402400</v>
      </c>
      <c r="D8" s="185"/>
      <c r="E8" s="48">
        <f ca="1">VLOOKUP('Huddle Planner'!Y6,store,9,0)</f>
        <v>0.3237127236580517</v>
      </c>
      <c r="F8" s="184">
        <f ca="1">VLOOKUP('Huddle Planner'!Y6,store,7,0)</f>
        <v>542862.67361068644</v>
      </c>
      <c r="G8" s="185"/>
      <c r="H8" s="48">
        <f ca="1">VLOOKUP('Huddle Planner'!Y6,store,10,0)</f>
        <v>-1.8790523103826156E-2</v>
      </c>
      <c r="I8" s="65" t="s">
        <v>14</v>
      </c>
      <c r="J8" s="66" t="s">
        <v>14</v>
      </c>
      <c r="K8" s="67" t="s">
        <v>14</v>
      </c>
      <c r="L8" s="49">
        <f ca="1">VLOOKUP('Huddle Planner'!Y6,store,39,0)</f>
        <v>2228.7112970711296</v>
      </c>
      <c r="M8" s="49">
        <f ca="1">VLOOKUP('Huddle Planner'!Y6,store,40,0)</f>
        <v>1690.7563025210084</v>
      </c>
      <c r="N8" s="49">
        <f ca="1">VLOOKUP('Huddle Planner'!Y6,store,33,0)</f>
        <v>1.5188284518828452</v>
      </c>
      <c r="O8" s="50">
        <f ca="1">VLOOKUP('Huddle Planner'!Y6,store,34,0)</f>
        <v>1.9705882352941178</v>
      </c>
      <c r="Q8" s="20"/>
      <c r="R8" s="205">
        <f ca="1">VLOOKUP('Huddle Planner'!Z6,store,8,0)</f>
        <v>784010.745</v>
      </c>
      <c r="S8" s="206"/>
      <c r="T8" s="207">
        <f ca="1">VLOOKUP('Huddle Planner'!Z6,store,6,0)</f>
        <v>445597</v>
      </c>
      <c r="U8" s="208"/>
      <c r="V8" s="207">
        <f ca="1">VLOOKUP('Huddle Planner'!Z6,store,7,0)</f>
        <v>434290.02045900503</v>
      </c>
      <c r="W8" s="208"/>
      <c r="X8" s="68" t="s">
        <v>14</v>
      </c>
      <c r="Y8" s="68" t="s">
        <v>14</v>
      </c>
      <c r="Z8" s="49">
        <f ca="1">AA8+200</f>
        <v>1989.5461847389558</v>
      </c>
      <c r="AA8" s="49">
        <f ca="1">VLOOKUP('Huddle Planner'!Z6,store,40,0)</f>
        <v>1789.5461847389558</v>
      </c>
      <c r="AB8" s="49">
        <f ca="1">AC8+0.25</f>
        <v>2.2821285140562249</v>
      </c>
      <c r="AC8" s="49">
        <f ca="1">VLOOKUP('Huddle Planner'!Z6,store,34,0)</f>
        <v>2.0321285140562249</v>
      </c>
    </row>
    <row r="9" spans="1:29" ht="9" customHeight="1"/>
    <row r="10" spans="1:29" s="44" customFormat="1" ht="24.95" customHeight="1" thickBot="1">
      <c r="A10" s="51"/>
      <c r="B10" s="51"/>
      <c r="C10" s="51"/>
      <c r="D10" s="51"/>
      <c r="E10" s="51"/>
      <c r="F10" s="230">
        <v>0.41666666666666669</v>
      </c>
      <c r="G10" s="231"/>
      <c r="H10" s="230">
        <v>0.45833333333333298</v>
      </c>
      <c r="I10" s="231"/>
      <c r="J10" s="230">
        <v>0.5</v>
      </c>
      <c r="K10" s="231"/>
      <c r="L10" s="230">
        <v>0.54166666666666696</v>
      </c>
      <c r="M10" s="231"/>
      <c r="N10" s="230">
        <v>0.58333333333333304</v>
      </c>
      <c r="O10" s="231"/>
      <c r="P10" s="230">
        <v>0.625</v>
      </c>
      <c r="Q10" s="231"/>
      <c r="R10" s="230">
        <v>0.66666666666666696</v>
      </c>
      <c r="S10" s="231"/>
      <c r="T10" s="230">
        <v>0.70833333333333304</v>
      </c>
      <c r="U10" s="231"/>
      <c r="V10" s="230">
        <v>0.75</v>
      </c>
      <c r="W10" s="231"/>
      <c r="X10" s="230">
        <v>0.79166666666666696</v>
      </c>
      <c r="Y10" s="231"/>
      <c r="Z10" s="230">
        <v>0.83333333333333304</v>
      </c>
      <c r="AA10" s="231"/>
      <c r="AB10" s="230">
        <v>0.875</v>
      </c>
      <c r="AC10" s="231"/>
    </row>
    <row r="11" spans="1:29" s="9" customFormat="1" ht="33.950000000000003" customHeight="1" thickBot="1">
      <c r="A11" s="212" t="s">
        <v>124</v>
      </c>
      <c r="B11" s="213"/>
      <c r="C11" s="213"/>
      <c r="D11" s="213"/>
      <c r="E11" s="213"/>
      <c r="F11" s="209"/>
      <c r="G11" s="211"/>
      <c r="H11" s="209"/>
      <c r="I11" s="210"/>
      <c r="J11" s="209" t="s">
        <v>1</v>
      </c>
      <c r="K11" s="210"/>
      <c r="L11" s="209" t="s">
        <v>1</v>
      </c>
      <c r="M11" s="210"/>
      <c r="N11" s="209" t="s">
        <v>1</v>
      </c>
      <c r="O11" s="210"/>
      <c r="P11" s="209" t="s">
        <v>1</v>
      </c>
      <c r="Q11" s="210"/>
      <c r="R11" s="209" t="s">
        <v>1</v>
      </c>
      <c r="S11" s="210"/>
      <c r="T11" s="209" t="s">
        <v>1</v>
      </c>
      <c r="U11" s="210"/>
      <c r="V11" s="209" t="s">
        <v>1</v>
      </c>
      <c r="W11" s="210"/>
      <c r="X11" s="209" t="s">
        <v>1</v>
      </c>
      <c r="Y11" s="210"/>
      <c r="Z11" s="209" t="s">
        <v>1</v>
      </c>
      <c r="AA11" s="210"/>
      <c r="AB11" s="224" t="s">
        <v>1</v>
      </c>
      <c r="AC11" s="225"/>
    </row>
    <row r="12" spans="1:29" s="5" customFormat="1" ht="9" customHeight="1">
      <c r="A12" s="8"/>
      <c r="B12" s="8"/>
      <c r="C12" s="8"/>
      <c r="D12" s="8"/>
      <c r="E12" s="8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69"/>
      <c r="AC12" s="70"/>
    </row>
    <row r="13" spans="1:29" ht="31.5" customHeight="1">
      <c r="A13" s="219" t="s">
        <v>3</v>
      </c>
      <c r="B13" s="219"/>
      <c r="C13" s="219"/>
      <c r="D13" s="219"/>
      <c r="E13" s="219"/>
      <c r="F13" s="160" t="s">
        <v>140</v>
      </c>
      <c r="G13" s="160"/>
      <c r="H13" s="160" t="s">
        <v>140</v>
      </c>
      <c r="I13" s="160"/>
      <c r="J13" s="160" t="s">
        <v>140</v>
      </c>
      <c r="K13" s="160"/>
      <c r="L13" s="160" t="s">
        <v>140</v>
      </c>
      <c r="M13" s="160"/>
      <c r="N13" s="160" t="s">
        <v>140</v>
      </c>
      <c r="O13" s="160"/>
      <c r="P13" s="160" t="s">
        <v>140</v>
      </c>
      <c r="Q13" s="160"/>
      <c r="R13" s="160" t="s">
        <v>188</v>
      </c>
      <c r="S13" s="160"/>
      <c r="T13" s="160" t="s">
        <v>188</v>
      </c>
      <c r="U13" s="160"/>
      <c r="V13" s="160" t="s">
        <v>188</v>
      </c>
      <c r="W13" s="160"/>
      <c r="X13" s="160" t="s">
        <v>188</v>
      </c>
      <c r="Y13" s="160"/>
      <c r="Z13" s="160" t="s">
        <v>188</v>
      </c>
      <c r="AA13" s="160"/>
      <c r="AB13" s="226"/>
      <c r="AC13" s="227"/>
    </row>
    <row r="14" spans="1:29" ht="31.5" customHeight="1">
      <c r="A14" s="219" t="s">
        <v>4</v>
      </c>
      <c r="B14" s="219"/>
      <c r="C14" s="219"/>
      <c r="D14" s="219"/>
      <c r="E14" s="219"/>
      <c r="F14" s="160" t="s">
        <v>189</v>
      </c>
      <c r="G14" s="160"/>
      <c r="H14" s="160" t="s">
        <v>189</v>
      </c>
      <c r="I14" s="160"/>
      <c r="J14" s="160" t="s">
        <v>189</v>
      </c>
      <c r="K14" s="160"/>
      <c r="L14" s="160" t="s">
        <v>189</v>
      </c>
      <c r="M14" s="160"/>
      <c r="N14" s="160" t="s">
        <v>189</v>
      </c>
      <c r="O14" s="160"/>
      <c r="P14" s="160" t="s">
        <v>189</v>
      </c>
      <c r="Q14" s="160"/>
      <c r="R14" s="160" t="s">
        <v>140</v>
      </c>
      <c r="S14" s="160"/>
      <c r="T14" s="160" t="s">
        <v>140</v>
      </c>
      <c r="U14" s="160"/>
      <c r="V14" s="160" t="s">
        <v>140</v>
      </c>
      <c r="W14" s="160"/>
      <c r="X14" s="160" t="s">
        <v>140</v>
      </c>
      <c r="Y14" s="160"/>
      <c r="Z14" s="160" t="s">
        <v>140</v>
      </c>
      <c r="AA14" s="160"/>
      <c r="AB14" s="221"/>
      <c r="AC14" s="221"/>
    </row>
    <row r="15" spans="1:29" ht="9.75" customHeight="1">
      <c r="C15" s="4"/>
      <c r="D15" s="4"/>
      <c r="E15" s="4"/>
      <c r="F15" s="4"/>
      <c r="AB15" s="71"/>
      <c r="AC15" s="71"/>
    </row>
    <row r="16" spans="1:29" ht="50.1" customHeight="1">
      <c r="A16" s="220" t="s">
        <v>113</v>
      </c>
      <c r="B16" s="220"/>
      <c r="C16" s="220"/>
      <c r="D16" s="214" t="s">
        <v>125</v>
      </c>
      <c r="E16" s="214"/>
      <c r="F16" s="197"/>
      <c r="G16" s="198"/>
      <c r="H16" s="197"/>
      <c r="I16" s="198"/>
      <c r="J16" s="197"/>
      <c r="K16" s="198"/>
      <c r="L16" s="197"/>
      <c r="M16" s="198"/>
      <c r="N16" s="197"/>
      <c r="O16" s="198"/>
      <c r="P16" s="197"/>
      <c r="Q16" s="198"/>
      <c r="R16" s="197"/>
      <c r="S16" s="198"/>
      <c r="T16" s="197"/>
      <c r="U16" s="198"/>
      <c r="V16" s="197"/>
      <c r="W16" s="198"/>
      <c r="X16" s="197"/>
      <c r="Y16" s="198"/>
      <c r="Z16" s="197"/>
      <c r="AA16" s="198"/>
      <c r="AB16" s="161"/>
      <c r="AC16" s="162"/>
    </row>
    <row r="17" spans="1:29" ht="50.1" customHeight="1">
      <c r="A17" s="220"/>
      <c r="B17" s="220"/>
      <c r="C17" s="220"/>
      <c r="D17" s="215" t="s">
        <v>126</v>
      </c>
      <c r="E17" s="218"/>
      <c r="F17" s="199">
        <f>F16</f>
        <v>0</v>
      </c>
      <c r="G17" s="200"/>
      <c r="H17" s="199">
        <f>F17+H16</f>
        <v>0</v>
      </c>
      <c r="I17" s="200"/>
      <c r="J17" s="199">
        <f>H17+J16</f>
        <v>0</v>
      </c>
      <c r="K17" s="200"/>
      <c r="L17" s="199">
        <f>J17+L16</f>
        <v>0</v>
      </c>
      <c r="M17" s="200"/>
      <c r="N17" s="199">
        <f>L17+N16</f>
        <v>0</v>
      </c>
      <c r="O17" s="200"/>
      <c r="P17" s="199">
        <f>N17+P16</f>
        <v>0</v>
      </c>
      <c r="Q17" s="200"/>
      <c r="R17" s="199">
        <f>P17+R16</f>
        <v>0</v>
      </c>
      <c r="S17" s="200"/>
      <c r="T17" s="199">
        <f>R17+T16</f>
        <v>0</v>
      </c>
      <c r="U17" s="200"/>
      <c r="V17" s="199">
        <f>T17+V16</f>
        <v>0</v>
      </c>
      <c r="W17" s="200"/>
      <c r="X17" s="199">
        <f>V17+X16</f>
        <v>0</v>
      </c>
      <c r="Y17" s="200"/>
      <c r="Z17" s="199">
        <f>X17+Z16</f>
        <v>0</v>
      </c>
      <c r="AA17" s="200"/>
      <c r="AB17" s="201"/>
      <c r="AC17" s="202"/>
    </row>
    <row r="18" spans="1:29" ht="50.1" customHeight="1">
      <c r="A18" s="220"/>
      <c r="B18" s="220"/>
      <c r="C18" s="220"/>
      <c r="D18" s="216" t="s">
        <v>127</v>
      </c>
      <c r="E18" s="216"/>
      <c r="F18" s="193">
        <f ca="1">F16/F19</f>
        <v>0</v>
      </c>
      <c r="G18" s="194"/>
      <c r="H18" s="193">
        <f t="shared" ref="H18" ca="1" si="0">H16/H19</f>
        <v>0</v>
      </c>
      <c r="I18" s="194"/>
      <c r="J18" s="193">
        <f t="shared" ref="J18" ca="1" si="1">J16/J19</f>
        <v>0</v>
      </c>
      <c r="K18" s="194"/>
      <c r="L18" s="193">
        <f t="shared" ref="L18" ca="1" si="2">L16/L19</f>
        <v>0</v>
      </c>
      <c r="M18" s="194"/>
      <c r="N18" s="193">
        <f t="shared" ref="N18" ca="1" si="3">N16/N19</f>
        <v>0</v>
      </c>
      <c r="O18" s="194"/>
      <c r="P18" s="193">
        <f t="shared" ref="P18" ca="1" si="4">P16/P19</f>
        <v>0</v>
      </c>
      <c r="Q18" s="194"/>
      <c r="R18" s="193">
        <f t="shared" ref="R18" ca="1" si="5">R16/R19</f>
        <v>0</v>
      </c>
      <c r="S18" s="194"/>
      <c r="T18" s="193">
        <f t="shared" ref="T18" ca="1" si="6">T16/T19</f>
        <v>0</v>
      </c>
      <c r="U18" s="194"/>
      <c r="V18" s="193">
        <f t="shared" ref="V18" ca="1" si="7">V16/V19</f>
        <v>0</v>
      </c>
      <c r="W18" s="194"/>
      <c r="X18" s="193">
        <f t="shared" ref="X18" ca="1" si="8">X16/X19</f>
        <v>0</v>
      </c>
      <c r="Y18" s="194"/>
      <c r="Z18" s="193">
        <f t="shared" ref="Z18" ca="1" si="9">Z16/Z19</f>
        <v>0</v>
      </c>
      <c r="AA18" s="194"/>
      <c r="AB18" s="195"/>
      <c r="AC18" s="196"/>
    </row>
    <row r="19" spans="1:29" ht="50.1" customHeight="1">
      <c r="A19" s="220"/>
      <c r="B19" s="220"/>
      <c r="C19" s="220"/>
      <c r="D19" s="216" t="s">
        <v>128</v>
      </c>
      <c r="E19" s="217"/>
      <c r="F19" s="203">
        <f ca="1">$R$8*0.079954</f>
        <v>62684.795105729994</v>
      </c>
      <c r="G19" s="204"/>
      <c r="H19" s="203">
        <f t="shared" ref="H19" ca="1" si="10">$R$8*0.079954</f>
        <v>62684.795105729994</v>
      </c>
      <c r="I19" s="204"/>
      <c r="J19" s="203">
        <f t="shared" ref="J19" ca="1" si="11">$R$8*0.079954</f>
        <v>62684.795105729994</v>
      </c>
      <c r="K19" s="204"/>
      <c r="L19" s="203">
        <f t="shared" ref="L19" ca="1" si="12">$R$8*0.079954</f>
        <v>62684.795105729994</v>
      </c>
      <c r="M19" s="204"/>
      <c r="N19" s="203">
        <f ca="1">$R$8*0.10660552</f>
        <v>83579.873156312402</v>
      </c>
      <c r="O19" s="204"/>
      <c r="P19" s="203">
        <f t="shared" ref="P19" ca="1" si="13">$R$8*0.10660552</f>
        <v>83579.873156312402</v>
      </c>
      <c r="Q19" s="204"/>
      <c r="R19" s="203">
        <f t="shared" ref="R19" ca="1" si="14">$R$8*0.10660552</f>
        <v>83579.873156312402</v>
      </c>
      <c r="S19" s="204"/>
      <c r="T19" s="203">
        <f t="shared" ref="T19" ca="1" si="15">$R$8*0.10660552</f>
        <v>83579.873156312402</v>
      </c>
      <c r="U19" s="204"/>
      <c r="V19" s="203">
        <f ca="1">$R$8*0.09385366</f>
        <v>73582.2778975767</v>
      </c>
      <c r="W19" s="204"/>
      <c r="X19" s="203">
        <f ca="1">$R$8*0.079954</f>
        <v>62684.795105729994</v>
      </c>
      <c r="Y19" s="204"/>
      <c r="Z19" s="203">
        <f ca="1">$R$8*0.07995408858</f>
        <v>62684.864553401792</v>
      </c>
      <c r="AA19" s="204"/>
      <c r="AB19" s="201"/>
      <c r="AC19" s="202"/>
    </row>
    <row r="20" spans="1:29" ht="50.1" customHeight="1">
      <c r="A20" s="220"/>
      <c r="B20" s="220"/>
      <c r="C20" s="220"/>
      <c r="D20" s="215" t="s">
        <v>129</v>
      </c>
      <c r="E20" s="215"/>
      <c r="F20" s="191">
        <f ca="1">F19</f>
        <v>62684.795105729994</v>
      </c>
      <c r="G20" s="192"/>
      <c r="H20" s="191">
        <f ca="1">F20+H19</f>
        <v>125369.59021145999</v>
      </c>
      <c r="I20" s="192"/>
      <c r="J20" s="191">
        <f ca="1">H20+J19</f>
        <v>188054.38531718997</v>
      </c>
      <c r="K20" s="192"/>
      <c r="L20" s="191">
        <f ca="1">J20+L19</f>
        <v>250739.18042291998</v>
      </c>
      <c r="M20" s="192"/>
      <c r="N20" s="191">
        <f ca="1">L20+N19</f>
        <v>334319.05357923236</v>
      </c>
      <c r="O20" s="192"/>
      <c r="P20" s="191">
        <f ca="1">N20+P19</f>
        <v>417898.92673554475</v>
      </c>
      <c r="Q20" s="192"/>
      <c r="R20" s="191">
        <f ca="1">P20+R19</f>
        <v>501478.79989185714</v>
      </c>
      <c r="S20" s="192"/>
      <c r="T20" s="191">
        <f ca="1">R20+T19</f>
        <v>585058.67304816958</v>
      </c>
      <c r="U20" s="192"/>
      <c r="V20" s="191">
        <f ca="1">T20+V19</f>
        <v>658640.95094574627</v>
      </c>
      <c r="W20" s="192"/>
      <c r="X20" s="191">
        <f ca="1">V20+X19</f>
        <v>721325.74605147622</v>
      </c>
      <c r="Y20" s="192"/>
      <c r="Z20" s="191">
        <f ca="1">X20+Z19</f>
        <v>784010.61060487805</v>
      </c>
      <c r="AA20" s="192"/>
      <c r="AB20" s="161"/>
      <c r="AC20" s="162"/>
    </row>
    <row r="21" spans="1:29" ht="50.1" customHeight="1">
      <c r="A21" s="220" t="s">
        <v>130</v>
      </c>
      <c r="B21" s="220"/>
      <c r="C21" s="220"/>
      <c r="D21" s="214" t="s">
        <v>125</v>
      </c>
      <c r="E21" s="214"/>
      <c r="F21" s="172"/>
      <c r="G21" s="173"/>
      <c r="H21" s="172"/>
      <c r="I21" s="173"/>
      <c r="J21" s="172"/>
      <c r="K21" s="173"/>
      <c r="L21" s="172"/>
      <c r="M21" s="173"/>
      <c r="N21" s="172"/>
      <c r="O21" s="173"/>
      <c r="P21" s="172"/>
      <c r="Q21" s="173"/>
      <c r="R21" s="172"/>
      <c r="S21" s="173"/>
      <c r="T21" s="172"/>
      <c r="U21" s="173"/>
      <c r="V21" s="172"/>
      <c r="W21" s="173"/>
      <c r="X21" s="172"/>
      <c r="Y21" s="173"/>
      <c r="Z21" s="172"/>
      <c r="AA21" s="173"/>
      <c r="AB21" s="161"/>
      <c r="AC21" s="162"/>
    </row>
    <row r="22" spans="1:29" ht="50.1" customHeight="1">
      <c r="A22" s="220"/>
      <c r="B22" s="220"/>
      <c r="C22" s="220"/>
      <c r="D22" s="215" t="s">
        <v>126</v>
      </c>
      <c r="E22" s="215"/>
      <c r="F22" s="172"/>
      <c r="G22" s="173"/>
      <c r="H22" s="172"/>
      <c r="I22" s="173"/>
      <c r="J22" s="172"/>
      <c r="K22" s="173"/>
      <c r="L22" s="172"/>
      <c r="M22" s="173"/>
      <c r="N22" s="172"/>
      <c r="O22" s="173"/>
      <c r="P22" s="172"/>
      <c r="Q22" s="173"/>
      <c r="R22" s="172"/>
      <c r="S22" s="173"/>
      <c r="T22" s="172"/>
      <c r="U22" s="173"/>
      <c r="V22" s="172"/>
      <c r="W22" s="173"/>
      <c r="X22" s="172"/>
      <c r="Y22" s="173"/>
      <c r="Z22" s="172"/>
      <c r="AA22" s="173"/>
      <c r="AB22" s="161"/>
      <c r="AC22" s="162"/>
    </row>
    <row r="23" spans="1:29" ht="50.1" customHeight="1">
      <c r="A23" s="220" t="s">
        <v>131</v>
      </c>
      <c r="B23" s="220"/>
      <c r="C23" s="220"/>
      <c r="D23" s="214" t="s">
        <v>125</v>
      </c>
      <c r="E23" s="214"/>
      <c r="F23" s="161"/>
      <c r="G23" s="162"/>
      <c r="H23" s="161"/>
      <c r="I23" s="162"/>
      <c r="J23" s="161"/>
      <c r="K23" s="162"/>
      <c r="L23" s="161"/>
      <c r="M23" s="162"/>
      <c r="N23" s="161"/>
      <c r="O23" s="162"/>
      <c r="P23" s="161"/>
      <c r="Q23" s="162"/>
      <c r="R23" s="161"/>
      <c r="S23" s="162"/>
      <c r="T23" s="161"/>
      <c r="U23" s="162"/>
      <c r="V23" s="161"/>
      <c r="W23" s="162"/>
      <c r="X23" s="161"/>
      <c r="Y23" s="162"/>
      <c r="Z23" s="161"/>
      <c r="AA23" s="162"/>
      <c r="AB23" s="161"/>
      <c r="AC23" s="162"/>
    </row>
    <row r="24" spans="1:29" ht="50.1" customHeight="1">
      <c r="A24" s="220"/>
      <c r="B24" s="220"/>
      <c r="C24" s="220"/>
      <c r="D24" s="215" t="s">
        <v>126</v>
      </c>
      <c r="E24" s="215"/>
      <c r="F24" s="161"/>
      <c r="G24" s="162"/>
      <c r="H24" s="161"/>
      <c r="I24" s="162"/>
      <c r="J24" s="161"/>
      <c r="K24" s="162"/>
      <c r="L24" s="161"/>
      <c r="M24" s="162"/>
      <c r="N24" s="161"/>
      <c r="O24" s="162"/>
      <c r="P24" s="161"/>
      <c r="Q24" s="162"/>
      <c r="R24" s="161"/>
      <c r="S24" s="162"/>
      <c r="T24" s="161"/>
      <c r="U24" s="162"/>
      <c r="V24" s="161"/>
      <c r="W24" s="162"/>
      <c r="X24" s="161"/>
      <c r="Y24" s="162"/>
      <c r="Z24" s="161"/>
      <c r="AA24" s="162"/>
      <c r="AB24" s="161"/>
      <c r="AC24" s="162"/>
    </row>
    <row r="25" spans="1:29" ht="50.1" customHeight="1">
      <c r="A25" s="220" t="s">
        <v>114</v>
      </c>
      <c r="B25" s="220"/>
      <c r="C25" s="220"/>
      <c r="D25" s="214" t="s">
        <v>125</v>
      </c>
      <c r="E25" s="214"/>
      <c r="F25" s="161"/>
      <c r="G25" s="162"/>
      <c r="H25" s="161"/>
      <c r="I25" s="162"/>
      <c r="J25" s="161"/>
      <c r="K25" s="162"/>
      <c r="L25" s="161"/>
      <c r="M25" s="162"/>
      <c r="N25" s="161"/>
      <c r="O25" s="162"/>
      <c r="P25" s="161"/>
      <c r="Q25" s="162"/>
      <c r="R25" s="161"/>
      <c r="S25" s="162"/>
      <c r="T25" s="161"/>
      <c r="U25" s="162"/>
      <c r="V25" s="161"/>
      <c r="W25" s="162"/>
      <c r="X25" s="161"/>
      <c r="Y25" s="162"/>
      <c r="Z25" s="161"/>
      <c r="AA25" s="162"/>
      <c r="AB25" s="161"/>
      <c r="AC25" s="162"/>
    </row>
    <row r="26" spans="1:29" ht="50.1" customHeight="1">
      <c r="A26" s="220"/>
      <c r="B26" s="220"/>
      <c r="C26" s="220"/>
      <c r="D26" s="215" t="s">
        <v>126</v>
      </c>
      <c r="E26" s="215"/>
      <c r="F26" s="161"/>
      <c r="G26" s="162"/>
      <c r="H26" s="161"/>
      <c r="I26" s="162"/>
      <c r="J26" s="161"/>
      <c r="K26" s="162"/>
      <c r="L26" s="161"/>
      <c r="M26" s="162"/>
      <c r="N26" s="161"/>
      <c r="O26" s="162"/>
      <c r="P26" s="161"/>
      <c r="Q26" s="162"/>
      <c r="R26" s="161"/>
      <c r="S26" s="162"/>
      <c r="T26" s="161"/>
      <c r="U26" s="162"/>
      <c r="V26" s="161"/>
      <c r="W26" s="162"/>
      <c r="X26" s="161"/>
      <c r="Y26" s="162"/>
      <c r="Z26" s="161"/>
      <c r="AA26" s="162"/>
      <c r="AB26" s="161"/>
      <c r="AC26" s="162"/>
    </row>
    <row r="27" spans="1:29" ht="50.1" customHeight="1">
      <c r="A27" s="220" t="s">
        <v>132</v>
      </c>
      <c r="B27" s="220"/>
      <c r="C27" s="220"/>
      <c r="D27" s="214" t="s">
        <v>125</v>
      </c>
      <c r="E27" s="214"/>
      <c r="F27" s="172"/>
      <c r="G27" s="173"/>
      <c r="H27" s="172"/>
      <c r="I27" s="173"/>
      <c r="J27" s="172"/>
      <c r="K27" s="173"/>
      <c r="L27" s="172"/>
      <c r="M27" s="173"/>
      <c r="N27" s="172"/>
      <c r="O27" s="173"/>
      <c r="P27" s="172"/>
      <c r="Q27" s="173"/>
      <c r="R27" s="172"/>
      <c r="S27" s="173"/>
      <c r="T27" s="172"/>
      <c r="U27" s="173"/>
      <c r="V27" s="172"/>
      <c r="W27" s="173"/>
      <c r="X27" s="172"/>
      <c r="Y27" s="173"/>
      <c r="Z27" s="172"/>
      <c r="AA27" s="173"/>
      <c r="AB27" s="161"/>
      <c r="AC27" s="162"/>
    </row>
    <row r="28" spans="1:29" ht="50.1" customHeight="1">
      <c r="A28" s="220"/>
      <c r="B28" s="220"/>
      <c r="C28" s="220"/>
      <c r="D28" s="215" t="s">
        <v>126</v>
      </c>
      <c r="E28" s="215"/>
      <c r="F28" s="222"/>
      <c r="G28" s="223"/>
      <c r="H28" s="222"/>
      <c r="I28" s="223"/>
      <c r="J28" s="222"/>
      <c r="K28" s="223"/>
      <c r="L28" s="222"/>
      <c r="M28" s="223"/>
      <c r="N28" s="222"/>
      <c r="O28" s="223"/>
      <c r="P28" s="222"/>
      <c r="Q28" s="223"/>
      <c r="R28" s="222"/>
      <c r="S28" s="223"/>
      <c r="T28" s="222"/>
      <c r="U28" s="223"/>
      <c r="V28" s="222"/>
      <c r="W28" s="223"/>
      <c r="X28" s="222"/>
      <c r="Y28" s="223"/>
      <c r="Z28" s="222"/>
      <c r="AA28" s="223"/>
      <c r="AB28" s="228"/>
      <c r="AC28" s="229"/>
    </row>
    <row r="29" spans="1:29" ht="54" customHeight="1">
      <c r="A29" s="232" t="s">
        <v>133</v>
      </c>
      <c r="B29" s="233"/>
      <c r="C29" s="233"/>
      <c r="D29" s="233"/>
      <c r="E29" s="234"/>
      <c r="P29" s="3"/>
      <c r="Q29" s="3"/>
    </row>
    <row r="30" spans="1:29" s="18" customFormat="1" ht="27.75" customHeight="1">
      <c r="A30" s="176" t="s">
        <v>134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 t="s">
        <v>135</v>
      </c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</row>
    <row r="31" spans="1:29" s="16" customFormat="1" ht="195" customHeight="1">
      <c r="A31" s="178">
        <f>'Huddle Planner'!A27</f>
        <v>0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</row>
    <row r="32" spans="1:29" s="18" customFormat="1" ht="26.25" customHeight="1">
      <c r="A32" s="176" t="s">
        <v>136</v>
      </c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</row>
    <row r="33" spans="1:29" ht="147.94999999999999" customHeight="1">
      <c r="A33" s="181">
        <f>'Huddle Planner'!A30</f>
        <v>0</v>
      </c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3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</row>
  </sheetData>
  <dataConsolidate/>
  <mergeCells count="257">
    <mergeCell ref="A23:C24"/>
    <mergeCell ref="A25:C26"/>
    <mergeCell ref="A27:C28"/>
    <mergeCell ref="D28:E28"/>
    <mergeCell ref="A29:E29"/>
    <mergeCell ref="J19:K19"/>
    <mergeCell ref="H19:I19"/>
    <mergeCell ref="J18:K18"/>
    <mergeCell ref="H18:I18"/>
    <mergeCell ref="D25:E25"/>
    <mergeCell ref="D24:E24"/>
    <mergeCell ref="D23:E23"/>
    <mergeCell ref="D22:E22"/>
    <mergeCell ref="F22:G22"/>
    <mergeCell ref="F23:G23"/>
    <mergeCell ref="F24:G24"/>
    <mergeCell ref="F25:G25"/>
    <mergeCell ref="F26:G26"/>
    <mergeCell ref="F27:G27"/>
    <mergeCell ref="H22:I22"/>
    <mergeCell ref="H23:I23"/>
    <mergeCell ref="J21:K21"/>
    <mergeCell ref="H25:I25"/>
    <mergeCell ref="J25:K25"/>
    <mergeCell ref="X10:Y10"/>
    <mergeCell ref="Z10:AA10"/>
    <mergeCell ref="AB10:AC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1:Y11"/>
    <mergeCell ref="Z11:AA11"/>
    <mergeCell ref="AB11:AC11"/>
    <mergeCell ref="N11:O11"/>
    <mergeCell ref="P11:Q11"/>
    <mergeCell ref="R11:S11"/>
    <mergeCell ref="AB13:AC13"/>
    <mergeCell ref="J16:K16"/>
    <mergeCell ref="N28:O28"/>
    <mergeCell ref="P28:Q28"/>
    <mergeCell ref="J17:K17"/>
    <mergeCell ref="AB28:AC28"/>
    <mergeCell ref="J22:K22"/>
    <mergeCell ref="L22:M22"/>
    <mergeCell ref="N22:O22"/>
    <mergeCell ref="P22:Q22"/>
    <mergeCell ref="AB22:AC22"/>
    <mergeCell ref="J23:K23"/>
    <mergeCell ref="L23:M23"/>
    <mergeCell ref="N23:O23"/>
    <mergeCell ref="P23:Q23"/>
    <mergeCell ref="R23:S23"/>
    <mergeCell ref="T23:U23"/>
    <mergeCell ref="J28:K28"/>
    <mergeCell ref="AB14:AC14"/>
    <mergeCell ref="R28:S28"/>
    <mergeCell ref="T28:U28"/>
    <mergeCell ref="V28:W28"/>
    <mergeCell ref="X28:Y28"/>
    <mergeCell ref="Z28:AA28"/>
    <mergeCell ref="D16:E16"/>
    <mergeCell ref="F28:G28"/>
    <mergeCell ref="H28:I28"/>
    <mergeCell ref="L28:M28"/>
    <mergeCell ref="L17:M17"/>
    <mergeCell ref="H20:I20"/>
    <mergeCell ref="J20:K20"/>
    <mergeCell ref="L20:M20"/>
    <mergeCell ref="H24:I24"/>
    <mergeCell ref="J24:K24"/>
    <mergeCell ref="L26:M26"/>
    <mergeCell ref="D18:E18"/>
    <mergeCell ref="D27:E27"/>
    <mergeCell ref="D26:E26"/>
    <mergeCell ref="X16:Y16"/>
    <mergeCell ref="Z16:AA16"/>
    <mergeCell ref="AB16:AC16"/>
    <mergeCell ref="N16:O16"/>
    <mergeCell ref="F11:G11"/>
    <mergeCell ref="H11:I11"/>
    <mergeCell ref="A11:E11"/>
    <mergeCell ref="H14:I14"/>
    <mergeCell ref="H13:I13"/>
    <mergeCell ref="F14:G14"/>
    <mergeCell ref="H16:I16"/>
    <mergeCell ref="D21:E21"/>
    <mergeCell ref="D20:E20"/>
    <mergeCell ref="D19:E19"/>
    <mergeCell ref="F16:G16"/>
    <mergeCell ref="F17:G17"/>
    <mergeCell ref="F19:G19"/>
    <mergeCell ref="F20:G20"/>
    <mergeCell ref="F21:G21"/>
    <mergeCell ref="F18:G18"/>
    <mergeCell ref="H17:I17"/>
    <mergeCell ref="H21:I21"/>
    <mergeCell ref="F13:G13"/>
    <mergeCell ref="D17:E17"/>
    <mergeCell ref="A14:E14"/>
    <mergeCell ref="A13:E13"/>
    <mergeCell ref="A16:C20"/>
    <mergeCell ref="A21:C22"/>
    <mergeCell ref="R8:S8"/>
    <mergeCell ref="T8:U8"/>
    <mergeCell ref="V7:W7"/>
    <mergeCell ref="V8:W8"/>
    <mergeCell ref="J14:K14"/>
    <mergeCell ref="L14:M14"/>
    <mergeCell ref="N14:O14"/>
    <mergeCell ref="P14:Q14"/>
    <mergeCell ref="R14:S14"/>
    <mergeCell ref="V13:W13"/>
    <mergeCell ref="R13:S13"/>
    <mergeCell ref="T13:U13"/>
    <mergeCell ref="T14:U14"/>
    <mergeCell ref="T11:U11"/>
    <mergeCell ref="V11:W11"/>
    <mergeCell ref="J11:K11"/>
    <mergeCell ref="L11:M11"/>
    <mergeCell ref="J13:K13"/>
    <mergeCell ref="N13:O13"/>
    <mergeCell ref="T7:U7"/>
    <mergeCell ref="R7:S7"/>
    <mergeCell ref="P16:Q16"/>
    <mergeCell ref="R16:S16"/>
    <mergeCell ref="T16:U16"/>
    <mergeCell ref="V16:W16"/>
    <mergeCell ref="L18:M18"/>
    <mergeCell ref="N18:O18"/>
    <mergeCell ref="P18:Q18"/>
    <mergeCell ref="R18:S18"/>
    <mergeCell ref="T18:U18"/>
    <mergeCell ref="V18:W18"/>
    <mergeCell ref="T17:U17"/>
    <mergeCell ref="V17:W17"/>
    <mergeCell ref="X18:Y18"/>
    <mergeCell ref="Z18:AA18"/>
    <mergeCell ref="AB18:AC18"/>
    <mergeCell ref="L16:M16"/>
    <mergeCell ref="N20:O20"/>
    <mergeCell ref="P20:Q20"/>
    <mergeCell ref="R20:S20"/>
    <mergeCell ref="T20:U20"/>
    <mergeCell ref="V20:W20"/>
    <mergeCell ref="X17:Y17"/>
    <mergeCell ref="Z17:AA17"/>
    <mergeCell ref="AB17:AC17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N17:O17"/>
    <mergeCell ref="P17:Q17"/>
    <mergeCell ref="R17:S17"/>
    <mergeCell ref="P21:Q21"/>
    <mergeCell ref="R21:S21"/>
    <mergeCell ref="T21:U21"/>
    <mergeCell ref="V21:W21"/>
    <mergeCell ref="X21:Y21"/>
    <mergeCell ref="V23:W23"/>
    <mergeCell ref="X23:Y23"/>
    <mergeCell ref="R22:S22"/>
    <mergeCell ref="T22:U22"/>
    <mergeCell ref="V22:W22"/>
    <mergeCell ref="X22:Y22"/>
    <mergeCell ref="Z22:AA22"/>
    <mergeCell ref="X20:Y20"/>
    <mergeCell ref="Z20:AA20"/>
    <mergeCell ref="AB20:AC20"/>
    <mergeCell ref="Z21:AA21"/>
    <mergeCell ref="AB21:AC21"/>
    <mergeCell ref="Z25:AA25"/>
    <mergeCell ref="AB25:AC25"/>
    <mergeCell ref="L24:M24"/>
    <mergeCell ref="N24:O24"/>
    <mergeCell ref="P24:Q24"/>
    <mergeCell ref="R24:S24"/>
    <mergeCell ref="T24:U24"/>
    <mergeCell ref="Z23:AA23"/>
    <mergeCell ref="AB23:AC23"/>
    <mergeCell ref="L25:M25"/>
    <mergeCell ref="N25:O25"/>
    <mergeCell ref="P25:Q25"/>
    <mergeCell ref="R25:S25"/>
    <mergeCell ref="T25:U25"/>
    <mergeCell ref="V25:W25"/>
    <mergeCell ref="X25:Y25"/>
    <mergeCell ref="L21:M21"/>
    <mergeCell ref="N21:O21"/>
    <mergeCell ref="Z27:AA27"/>
    <mergeCell ref="AB27:AC27"/>
    <mergeCell ref="R26:S26"/>
    <mergeCell ref="A1:AC2"/>
    <mergeCell ref="P30:AC30"/>
    <mergeCell ref="P31:AC33"/>
    <mergeCell ref="Z14:AA14"/>
    <mergeCell ref="Z13:AA13"/>
    <mergeCell ref="X13:Y13"/>
    <mergeCell ref="V14:W14"/>
    <mergeCell ref="P13:Q13"/>
    <mergeCell ref="L13:M13"/>
    <mergeCell ref="A30:O30"/>
    <mergeCell ref="A31:O31"/>
    <mergeCell ref="A32:O32"/>
    <mergeCell ref="A33:O33"/>
    <mergeCell ref="I6:K6"/>
    <mergeCell ref="F8:G8"/>
    <mergeCell ref="C8:D8"/>
    <mergeCell ref="A8:B8"/>
    <mergeCell ref="F7:G7"/>
    <mergeCell ref="C7:D7"/>
    <mergeCell ref="A7:B7"/>
    <mergeCell ref="T26:U26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X14:Y14"/>
    <mergeCell ref="H26:I26"/>
    <mergeCell ref="J26:K26"/>
    <mergeCell ref="N26:O26"/>
    <mergeCell ref="P26:Q26"/>
    <mergeCell ref="V24:W24"/>
    <mergeCell ref="X24:Y24"/>
    <mergeCell ref="A3:AC3"/>
    <mergeCell ref="A6:H6"/>
    <mergeCell ref="Z6:AA6"/>
    <mergeCell ref="AB6:AC6"/>
    <mergeCell ref="A5:O5"/>
    <mergeCell ref="R5:AC5"/>
    <mergeCell ref="L6:M6"/>
    <mergeCell ref="N6:O6"/>
    <mergeCell ref="R6:W6"/>
    <mergeCell ref="A4:AC4"/>
    <mergeCell ref="X6:Y6"/>
    <mergeCell ref="AB26:AC26"/>
    <mergeCell ref="V26:W26"/>
    <mergeCell ref="X26:Y26"/>
    <mergeCell ref="Z26:AA26"/>
    <mergeCell ref="Z24:AA24"/>
    <mergeCell ref="AB24:AC24"/>
  </mergeCells>
  <phoneticPr fontId="15" type="noConversion"/>
  <conditionalFormatting sqref="AB13:AB14">
    <cfRule type="expression" dxfId="34" priority="88">
      <formula>#REF!="x"</formula>
    </cfRule>
  </conditionalFormatting>
  <conditionalFormatting sqref="F16:G16 F19:G28 H19:AA19 F13:AA14">
    <cfRule type="expression" dxfId="33" priority="45">
      <formula>$F$11="x"</formula>
    </cfRule>
  </conditionalFormatting>
  <conditionalFormatting sqref="H16:I16 H20:I28">
    <cfRule type="expression" dxfId="32" priority="44">
      <formula>$H$11="x"</formula>
    </cfRule>
  </conditionalFormatting>
  <conditionalFormatting sqref="J16:K16 J20:K28">
    <cfRule type="expression" dxfId="31" priority="43">
      <formula>$J$11="x"</formula>
    </cfRule>
  </conditionalFormatting>
  <conditionalFormatting sqref="L16:M16 L20:M28">
    <cfRule type="expression" dxfId="30" priority="42">
      <formula>$L$11="x"</formula>
    </cfRule>
  </conditionalFormatting>
  <conditionalFormatting sqref="N16:O16 N20:O28">
    <cfRule type="expression" dxfId="29" priority="41">
      <formula>$N$11="x"</formula>
    </cfRule>
  </conditionalFormatting>
  <conditionalFormatting sqref="P16:Q16 P20:Q28">
    <cfRule type="expression" dxfId="28" priority="40">
      <formula>$P$11="x"</formula>
    </cfRule>
  </conditionalFormatting>
  <conditionalFormatting sqref="R16:S16 R20:S28">
    <cfRule type="expression" dxfId="27" priority="39">
      <formula>$R$11="x"</formula>
    </cfRule>
  </conditionalFormatting>
  <conditionalFormatting sqref="R16:S16">
    <cfRule type="expression" dxfId="26" priority="38">
      <formula>$R$11="x"</formula>
    </cfRule>
  </conditionalFormatting>
  <conditionalFormatting sqref="T16:U16 T20:U28">
    <cfRule type="expression" dxfId="25" priority="37">
      <formula>$T$11="x"</formula>
    </cfRule>
  </conditionalFormatting>
  <conditionalFormatting sqref="V16:W16 V20:W28">
    <cfRule type="expression" dxfId="24" priority="36">
      <formula>$V$11="x"</formula>
    </cfRule>
  </conditionalFormatting>
  <conditionalFormatting sqref="X16:Y16 X20:Y28">
    <cfRule type="expression" dxfId="23" priority="35">
      <formula>$X$11="x"</formula>
    </cfRule>
  </conditionalFormatting>
  <conditionalFormatting sqref="Z16:AA16 Z20:AA28">
    <cfRule type="expression" dxfId="22" priority="34">
      <formula>$Z$11="x"</formula>
    </cfRule>
  </conditionalFormatting>
  <conditionalFormatting sqref="AB13:AC14 AB16:AC16 AB19:AC28">
    <cfRule type="expression" dxfId="21" priority="33">
      <formula>$AB$11="x"</formula>
    </cfRule>
  </conditionalFormatting>
  <conditionalFormatting sqref="F17:G17">
    <cfRule type="expression" dxfId="20" priority="32">
      <formula>$F$11="x"</formula>
    </cfRule>
  </conditionalFormatting>
  <conditionalFormatting sqref="H17:I17">
    <cfRule type="expression" dxfId="19" priority="31">
      <formula>$H$11="x"</formula>
    </cfRule>
  </conditionalFormatting>
  <conditionalFormatting sqref="J17:K17">
    <cfRule type="expression" dxfId="18" priority="30">
      <formula>$J$11="x"</formula>
    </cfRule>
  </conditionalFormatting>
  <conditionalFormatting sqref="L17:M17">
    <cfRule type="expression" dxfId="17" priority="29">
      <formula>$L$11="x"</formula>
    </cfRule>
  </conditionalFormatting>
  <conditionalFormatting sqref="N17:O17">
    <cfRule type="expression" dxfId="16" priority="28">
      <formula>$N$11="x"</formula>
    </cfRule>
  </conditionalFormatting>
  <conditionalFormatting sqref="P17:Q17">
    <cfRule type="expression" dxfId="15" priority="27">
      <formula>$P$11="x"</formula>
    </cfRule>
  </conditionalFormatting>
  <conditionalFormatting sqref="R17:S17">
    <cfRule type="expression" dxfId="14" priority="26">
      <formula>$R$11="x"</formula>
    </cfRule>
  </conditionalFormatting>
  <conditionalFormatting sqref="T17:U17">
    <cfRule type="expression" dxfId="13" priority="25">
      <formula>$T$11="x"</formula>
    </cfRule>
  </conditionalFormatting>
  <conditionalFormatting sqref="V17:W17">
    <cfRule type="expression" dxfId="12" priority="24">
      <formula>$V$11="x"</formula>
    </cfRule>
  </conditionalFormatting>
  <conditionalFormatting sqref="X17:Y17">
    <cfRule type="expression" dxfId="11" priority="23">
      <formula>$X$11="x"</formula>
    </cfRule>
  </conditionalFormatting>
  <conditionalFormatting sqref="Z17:AA17">
    <cfRule type="expression" dxfId="10" priority="22">
      <formula>$Z$11="x"</formula>
    </cfRule>
  </conditionalFormatting>
  <conditionalFormatting sqref="AB17:AC17">
    <cfRule type="expression" dxfId="9" priority="21">
      <formula>$AB$11="x"</formula>
    </cfRule>
  </conditionalFormatting>
  <conditionalFormatting sqref="F18:AC18">
    <cfRule type="expression" dxfId="8" priority="20">
      <formula>$F$11="x"</formula>
    </cfRule>
  </conditionalFormatting>
  <conditionalFormatting sqref="R8:Y8">
    <cfRule type="cellIs" dxfId="7" priority="7" operator="equal">
      <formula>0</formula>
    </cfRule>
  </conditionalFormatting>
  <conditionalFormatting sqref="P31:AC33">
    <cfRule type="cellIs" dxfId="6" priority="3" operator="equal">
      <formula>0</formula>
    </cfRule>
  </conditionalFormatting>
  <dataValidations count="1">
    <dataValidation showInputMessage="1" showErrorMessage="1" sqref="A12:AB12"/>
  </dataValidations>
  <printOptions horizontalCentered="1"/>
  <pageMargins left="0.01" right="0.24" top="0.45" bottom="0.25" header="0.05" footer="0"/>
  <pageSetup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Sheet1!$A$1:$A$2</xm:f>
          </x14:formula1>
          <xm:sqref>H11 J11 L11 N11 F11 P11 R11 T11 V11 X11 Z11 AB11</xm:sqref>
        </x14:dataValidation>
      </x14:dataValidations>
    </ext>
    <ext xmlns:mx="http://schemas.microsoft.com/office/mac/excel/2008/main" uri="{64002731-A6B0-56B0-2670-7721B7C09600}">
      <mx:PLV Mode="1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8"/>
  <sheetViews>
    <sheetView showGridLines="0" topLeftCell="A4" zoomScale="70" zoomScaleNormal="70" workbookViewId="0">
      <selection activeCell="AB12" sqref="AB12"/>
    </sheetView>
  </sheetViews>
  <sheetFormatPr defaultColWidth="8.85546875" defaultRowHeight="12.75"/>
  <cols>
    <col min="1" max="1" width="18" style="2" customWidth="1"/>
    <col min="2" max="2" width="9.28515625" style="2" customWidth="1"/>
    <col min="3" max="3" width="14" style="2" customWidth="1"/>
    <col min="4" max="4" width="16.140625" style="2" customWidth="1"/>
    <col min="5" max="26" width="6.85546875" style="2" customWidth="1"/>
    <col min="27" max="28" width="8.85546875" style="2"/>
    <col min="29" max="29" width="38" style="2" customWidth="1"/>
    <col min="30" max="37" width="8.85546875" style="2"/>
    <col min="38" max="38" width="8.85546875" style="53" hidden="1" customWidth="1"/>
    <col min="39" max="16384" width="8.85546875" style="2"/>
  </cols>
  <sheetData>
    <row r="1" spans="1:38" s="14" customFormat="1" ht="18" customHeight="1">
      <c r="A1" s="241" t="s">
        <v>141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L1" s="53" t="s">
        <v>15</v>
      </c>
    </row>
    <row r="2" spans="1:38" s="14" customFormat="1" ht="36" customHeigh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L2" s="53" t="s">
        <v>42</v>
      </c>
    </row>
    <row r="3" spans="1:38" s="14" customFormat="1" ht="21" customHeight="1">
      <c r="A3" s="243">
        <f ca="1">TODAY()</f>
        <v>42092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L3" s="53" t="s">
        <v>39</v>
      </c>
    </row>
    <row r="4" spans="1:38" ht="12" customHeight="1">
      <c r="AL4" s="53" t="s">
        <v>43</v>
      </c>
    </row>
    <row r="5" spans="1:38" s="6" customFormat="1" ht="24.75" customHeight="1">
      <c r="A5" s="244" t="s">
        <v>142</v>
      </c>
      <c r="B5" s="244"/>
      <c r="C5" s="244"/>
      <c r="D5" s="82" t="s">
        <v>143</v>
      </c>
      <c r="E5" s="248" t="s">
        <v>25</v>
      </c>
      <c r="F5" s="249"/>
      <c r="G5" s="248" t="s">
        <v>26</v>
      </c>
      <c r="H5" s="249"/>
      <c r="I5" s="248" t="s">
        <v>27</v>
      </c>
      <c r="J5" s="249"/>
      <c r="K5" s="248" t="s">
        <v>28</v>
      </c>
      <c r="L5" s="249"/>
      <c r="M5" s="248" t="s">
        <v>29</v>
      </c>
      <c r="N5" s="249"/>
      <c r="O5" s="248" t="s">
        <v>30</v>
      </c>
      <c r="P5" s="249"/>
      <c r="Q5" s="248" t="s">
        <v>31</v>
      </c>
      <c r="R5" s="249"/>
      <c r="S5" s="248" t="s">
        <v>32</v>
      </c>
      <c r="T5" s="249"/>
      <c r="U5" s="248" t="s">
        <v>33</v>
      </c>
      <c r="V5" s="249"/>
      <c r="W5" s="248" t="s">
        <v>34</v>
      </c>
      <c r="X5" s="249"/>
      <c r="Y5" s="248" t="s">
        <v>35</v>
      </c>
      <c r="Z5" s="249"/>
      <c r="AL5" s="53" t="s">
        <v>16</v>
      </c>
    </row>
    <row r="6" spans="1:38" s="1" customFormat="1" ht="29.1" customHeight="1">
      <c r="A6" s="245" t="s">
        <v>167</v>
      </c>
      <c r="B6" s="246"/>
      <c r="C6" s="247"/>
      <c r="D6" s="81" t="s">
        <v>8</v>
      </c>
      <c r="E6" s="83" t="s">
        <v>162</v>
      </c>
      <c r="F6" s="83" t="s">
        <v>162</v>
      </c>
      <c r="G6" s="83" t="s">
        <v>162</v>
      </c>
      <c r="H6" s="83" t="s">
        <v>162</v>
      </c>
      <c r="I6" s="83" t="s">
        <v>162</v>
      </c>
      <c r="J6" s="88"/>
      <c r="K6" s="84" t="s">
        <v>163</v>
      </c>
      <c r="L6" s="84" t="s">
        <v>163</v>
      </c>
      <c r="M6" s="84" t="s">
        <v>163</v>
      </c>
      <c r="N6" s="84" t="s">
        <v>164</v>
      </c>
      <c r="O6" s="88"/>
      <c r="P6" s="84" t="s">
        <v>163</v>
      </c>
      <c r="Q6" s="84" t="s">
        <v>163</v>
      </c>
      <c r="R6" s="84" t="s">
        <v>163</v>
      </c>
      <c r="S6" s="80"/>
      <c r="T6" s="80"/>
      <c r="U6" s="80"/>
      <c r="V6" s="80"/>
      <c r="W6" s="80"/>
      <c r="X6" s="80"/>
      <c r="Y6" s="80"/>
      <c r="Z6" s="80"/>
      <c r="AL6" s="53" t="s">
        <v>44</v>
      </c>
    </row>
    <row r="7" spans="1:38" s="1" customFormat="1" ht="29.1" customHeight="1">
      <c r="A7" s="240" t="s">
        <v>160</v>
      </c>
      <c r="B7" s="240"/>
      <c r="C7" s="240"/>
      <c r="D7" s="47" t="s">
        <v>8</v>
      </c>
      <c r="E7" s="84" t="s">
        <v>163</v>
      </c>
      <c r="F7" s="84" t="s">
        <v>163</v>
      </c>
      <c r="G7" s="84" t="s">
        <v>163</v>
      </c>
      <c r="H7" s="84" t="s">
        <v>163</v>
      </c>
      <c r="I7" s="84" t="s">
        <v>163</v>
      </c>
      <c r="J7" s="84" t="s">
        <v>170</v>
      </c>
      <c r="K7" s="88"/>
      <c r="L7" s="84" t="s">
        <v>170</v>
      </c>
      <c r="M7" s="84" t="s">
        <v>170</v>
      </c>
      <c r="N7" s="84" t="s">
        <v>163</v>
      </c>
      <c r="O7" s="84" t="s">
        <v>163</v>
      </c>
      <c r="P7" s="88" t="s">
        <v>163</v>
      </c>
      <c r="Q7" s="84" t="s">
        <v>163</v>
      </c>
      <c r="R7" s="84" t="s">
        <v>163</v>
      </c>
      <c r="S7" s="73"/>
      <c r="T7" s="73"/>
      <c r="U7" s="73"/>
      <c r="V7" s="73"/>
      <c r="W7" s="73"/>
      <c r="X7" s="73"/>
      <c r="Y7" s="73"/>
      <c r="Z7" s="73"/>
      <c r="AL7" s="53" t="s">
        <v>40</v>
      </c>
    </row>
    <row r="8" spans="1:38" s="1" customFormat="1" ht="29.1" customHeight="1">
      <c r="A8" s="240" t="s">
        <v>190</v>
      </c>
      <c r="B8" s="240"/>
      <c r="C8" s="240"/>
      <c r="D8" s="47" t="s">
        <v>8</v>
      </c>
      <c r="E8" s="73"/>
      <c r="F8" s="73"/>
      <c r="G8" s="73"/>
      <c r="H8" s="73"/>
      <c r="I8" s="73"/>
      <c r="J8" s="84" t="s">
        <v>163</v>
      </c>
      <c r="K8" s="84" t="s">
        <v>163</v>
      </c>
      <c r="L8" s="84" t="s">
        <v>163</v>
      </c>
      <c r="M8" s="84" t="s">
        <v>163</v>
      </c>
      <c r="N8" s="88"/>
      <c r="O8" s="84" t="s">
        <v>164</v>
      </c>
      <c r="P8" s="84" t="s">
        <v>164</v>
      </c>
      <c r="Q8" s="84" t="s">
        <v>163</v>
      </c>
      <c r="R8" s="84" t="s">
        <v>163</v>
      </c>
      <c r="S8" s="88"/>
      <c r="T8" s="84" t="s">
        <v>163</v>
      </c>
      <c r="U8" s="84" t="s">
        <v>163</v>
      </c>
      <c r="V8" s="84" t="s">
        <v>163</v>
      </c>
      <c r="W8" s="84" t="s">
        <v>163</v>
      </c>
      <c r="X8" s="84" t="s">
        <v>164</v>
      </c>
      <c r="Y8" s="84" t="s">
        <v>163</v>
      </c>
      <c r="Z8" s="84" t="s">
        <v>163</v>
      </c>
      <c r="AL8" s="53" t="s">
        <v>45</v>
      </c>
    </row>
    <row r="9" spans="1:38" s="1" customFormat="1" ht="29.1" customHeight="1">
      <c r="A9" s="240" t="s">
        <v>191</v>
      </c>
      <c r="B9" s="240"/>
      <c r="C9" s="240"/>
      <c r="D9" s="47" t="s">
        <v>8</v>
      </c>
      <c r="E9" s="73"/>
      <c r="F9" s="73"/>
      <c r="G9" s="73"/>
      <c r="H9" s="73"/>
      <c r="I9" s="73"/>
      <c r="J9" s="84" t="s">
        <v>163</v>
      </c>
      <c r="K9" s="84" t="s">
        <v>163</v>
      </c>
      <c r="L9" s="84" t="s">
        <v>163</v>
      </c>
      <c r="M9" s="84" t="s">
        <v>163</v>
      </c>
      <c r="N9" s="84" t="s">
        <v>163</v>
      </c>
      <c r="O9" s="88"/>
      <c r="P9" s="84" t="s">
        <v>163</v>
      </c>
      <c r="Q9" s="84" t="s">
        <v>164</v>
      </c>
      <c r="R9" s="84" t="s">
        <v>164</v>
      </c>
      <c r="S9" s="84" t="s">
        <v>170</v>
      </c>
      <c r="T9" s="88"/>
      <c r="U9" s="84" t="s">
        <v>170</v>
      </c>
      <c r="V9" s="84" t="s">
        <v>170</v>
      </c>
      <c r="W9" s="84" t="s">
        <v>170</v>
      </c>
      <c r="X9" s="84" t="s">
        <v>170</v>
      </c>
      <c r="Y9" s="84" t="s">
        <v>170</v>
      </c>
      <c r="Z9" s="84" t="s">
        <v>170</v>
      </c>
      <c r="AL9" s="53" t="s">
        <v>17</v>
      </c>
    </row>
    <row r="10" spans="1:38" s="1" customFormat="1" ht="29.1" customHeight="1">
      <c r="A10" s="240" t="s">
        <v>168</v>
      </c>
      <c r="B10" s="240"/>
      <c r="C10" s="240"/>
      <c r="D10" s="47" t="s">
        <v>8</v>
      </c>
      <c r="E10" s="73"/>
      <c r="F10" s="73"/>
      <c r="G10" s="73"/>
      <c r="H10" s="73"/>
      <c r="I10" s="73"/>
      <c r="J10" s="84" t="s">
        <v>162</v>
      </c>
      <c r="K10" s="84" t="s">
        <v>162</v>
      </c>
      <c r="L10" s="84" t="s">
        <v>162</v>
      </c>
      <c r="M10" s="84" t="s">
        <v>162</v>
      </c>
      <c r="N10" s="84" t="s">
        <v>162</v>
      </c>
      <c r="O10" s="84" t="s">
        <v>162</v>
      </c>
      <c r="P10" s="88"/>
      <c r="Q10" s="84" t="s">
        <v>162</v>
      </c>
      <c r="R10" s="84" t="s">
        <v>162</v>
      </c>
      <c r="S10" s="84" t="s">
        <v>164</v>
      </c>
      <c r="T10" s="84" t="s">
        <v>164</v>
      </c>
      <c r="U10" s="88"/>
      <c r="V10" s="84" t="s">
        <v>163</v>
      </c>
      <c r="W10" s="84" t="s">
        <v>163</v>
      </c>
      <c r="X10" s="84" t="s">
        <v>163</v>
      </c>
      <c r="Y10" s="84" t="s">
        <v>163</v>
      </c>
      <c r="Z10" s="84" t="s">
        <v>163</v>
      </c>
      <c r="AL10" s="53" t="s">
        <v>46</v>
      </c>
    </row>
    <row r="11" spans="1:38" s="1" customFormat="1" ht="29.1" customHeight="1">
      <c r="A11" s="240" t="s">
        <v>169</v>
      </c>
      <c r="B11" s="240"/>
      <c r="C11" s="240"/>
      <c r="D11" s="47" t="s">
        <v>8</v>
      </c>
      <c r="E11" s="73"/>
      <c r="F11" s="73"/>
      <c r="G11" s="73"/>
      <c r="H11" s="73"/>
      <c r="I11" s="73"/>
      <c r="J11" s="84" t="s">
        <v>170</v>
      </c>
      <c r="K11" s="84" t="s">
        <v>170</v>
      </c>
      <c r="L11" s="84" t="s">
        <v>164</v>
      </c>
      <c r="M11" s="84" t="s">
        <v>164</v>
      </c>
      <c r="N11" s="84" t="s">
        <v>170</v>
      </c>
      <c r="O11" s="84" t="s">
        <v>170</v>
      </c>
      <c r="P11" s="84" t="s">
        <v>170</v>
      </c>
      <c r="Q11" s="88"/>
      <c r="R11" s="84" t="s">
        <v>170</v>
      </c>
      <c r="S11" s="84" t="s">
        <v>163</v>
      </c>
      <c r="T11" s="84" t="s">
        <v>163</v>
      </c>
      <c r="U11" s="84" t="s">
        <v>163</v>
      </c>
      <c r="V11" s="88"/>
      <c r="W11" s="84" t="s">
        <v>164</v>
      </c>
      <c r="X11" s="84" t="s">
        <v>163</v>
      </c>
      <c r="Y11" s="84" t="s">
        <v>163</v>
      </c>
      <c r="Z11" s="84" t="s">
        <v>163</v>
      </c>
      <c r="AL11" s="53" t="s">
        <v>41</v>
      </c>
    </row>
    <row r="12" spans="1:38" s="1" customFormat="1" ht="29.1" customHeight="1">
      <c r="A12" s="240" t="s">
        <v>166</v>
      </c>
      <c r="B12" s="240"/>
      <c r="C12" s="240"/>
      <c r="D12" s="47" t="s">
        <v>8</v>
      </c>
      <c r="E12" s="73"/>
      <c r="F12" s="73"/>
      <c r="G12" s="73"/>
      <c r="H12" s="73"/>
      <c r="I12" s="73"/>
      <c r="J12" s="84" t="s">
        <v>164</v>
      </c>
      <c r="K12" s="84" t="s">
        <v>164</v>
      </c>
      <c r="L12" s="84" t="s">
        <v>170</v>
      </c>
      <c r="M12" s="84" t="s">
        <v>170</v>
      </c>
      <c r="N12" s="88"/>
      <c r="O12" s="84" t="s">
        <v>170</v>
      </c>
      <c r="P12" s="84" t="s">
        <v>170</v>
      </c>
      <c r="Q12" s="84" t="s">
        <v>170</v>
      </c>
      <c r="R12" s="84" t="s">
        <v>170</v>
      </c>
      <c r="S12" s="84" t="s">
        <v>162</v>
      </c>
      <c r="T12" s="84" t="s">
        <v>162</v>
      </c>
      <c r="U12" s="84" t="s">
        <v>162</v>
      </c>
      <c r="V12" s="84" t="s">
        <v>162</v>
      </c>
      <c r="W12" s="88"/>
      <c r="X12" s="84" t="s">
        <v>162</v>
      </c>
      <c r="Y12" s="84" t="s">
        <v>162</v>
      </c>
      <c r="Z12" s="84" t="s">
        <v>162</v>
      </c>
      <c r="AL12" s="53" t="s">
        <v>47</v>
      </c>
    </row>
    <row r="13" spans="1:38" s="1" customFormat="1" ht="29.1" customHeight="1">
      <c r="A13" s="240" t="s">
        <v>192</v>
      </c>
      <c r="B13" s="240"/>
      <c r="C13" s="240"/>
      <c r="D13" s="47" t="s">
        <v>8</v>
      </c>
      <c r="E13" s="73"/>
      <c r="F13" s="73"/>
      <c r="G13" s="73"/>
      <c r="H13" s="73"/>
      <c r="I13" s="73"/>
      <c r="J13" s="73"/>
      <c r="K13" s="73"/>
      <c r="L13" s="73"/>
      <c r="M13" s="73"/>
      <c r="N13" s="106"/>
      <c r="O13" s="73"/>
      <c r="P13" s="73"/>
      <c r="Q13" s="73"/>
      <c r="R13" s="73"/>
      <c r="S13" s="73"/>
      <c r="T13" s="84" t="s">
        <v>170</v>
      </c>
      <c r="U13" s="84" t="s">
        <v>164</v>
      </c>
      <c r="V13" s="84" t="s">
        <v>164</v>
      </c>
      <c r="W13" s="84" t="s">
        <v>170</v>
      </c>
      <c r="X13" s="84" t="s">
        <v>170</v>
      </c>
      <c r="Y13" s="84" t="s">
        <v>170</v>
      </c>
      <c r="Z13" s="84" t="s">
        <v>170</v>
      </c>
      <c r="AL13" s="53" t="s">
        <v>18</v>
      </c>
    </row>
    <row r="14" spans="1:38" s="1" customFormat="1" ht="29.1" customHeight="1">
      <c r="A14" s="240"/>
      <c r="B14" s="240"/>
      <c r="C14" s="240"/>
      <c r="D14" s="47" t="s">
        <v>8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L14" s="53"/>
    </row>
    <row r="15" spans="1:38" s="1" customFormat="1" ht="29.1" customHeight="1">
      <c r="A15" s="240"/>
      <c r="B15" s="240"/>
      <c r="C15" s="240"/>
      <c r="D15" s="47" t="s">
        <v>8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L15" s="53"/>
    </row>
    <row r="16" spans="1:38" s="1" customFormat="1" ht="29.1" customHeight="1">
      <c r="A16" s="240"/>
      <c r="B16" s="240"/>
      <c r="C16" s="240"/>
      <c r="D16" s="47" t="s">
        <v>8</v>
      </c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L16" s="53" t="s">
        <v>48</v>
      </c>
    </row>
    <row r="17" spans="1:38" ht="29.1" hidden="1" customHeight="1">
      <c r="A17" s="240"/>
      <c r="B17" s="240"/>
      <c r="C17" s="240"/>
      <c r="D17" s="47" t="s">
        <v>8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L17" s="53" t="s">
        <v>49</v>
      </c>
    </row>
    <row r="18" spans="1:38" s="1" customFormat="1" ht="29.1" hidden="1" customHeight="1">
      <c r="A18" s="240"/>
      <c r="B18" s="240"/>
      <c r="C18" s="240"/>
      <c r="D18" s="47" t="s">
        <v>8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L18" s="53" t="s">
        <v>50</v>
      </c>
    </row>
    <row r="19" spans="1:38" s="1" customFormat="1" ht="29.1" hidden="1" customHeight="1">
      <c r="A19" s="240"/>
      <c r="B19" s="240"/>
      <c r="C19" s="240"/>
      <c r="D19" s="47" t="s">
        <v>8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L19" s="53" t="s">
        <v>19</v>
      </c>
    </row>
    <row r="20" spans="1:38" s="1" customFormat="1" ht="29.1" hidden="1" customHeight="1">
      <c r="A20" s="240"/>
      <c r="B20" s="240"/>
      <c r="C20" s="240"/>
      <c r="D20" s="47" t="s">
        <v>8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L20" s="53" t="s">
        <v>51</v>
      </c>
    </row>
    <row r="21" spans="1:38" s="1" customFormat="1" ht="29.1" hidden="1" customHeight="1">
      <c r="A21" s="240"/>
      <c r="B21" s="240"/>
      <c r="C21" s="240"/>
      <c r="D21" s="47" t="s">
        <v>8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L21" s="53" t="s">
        <v>52</v>
      </c>
    </row>
    <row r="22" spans="1:38" s="1" customFormat="1" ht="29.1" hidden="1" customHeight="1">
      <c r="A22" s="240"/>
      <c r="B22" s="240"/>
      <c r="C22" s="240"/>
      <c r="D22" s="47" t="s">
        <v>8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L22" s="53" t="s">
        <v>53</v>
      </c>
    </row>
    <row r="23" spans="1:38" s="1" customFormat="1" ht="29.1" hidden="1" customHeight="1">
      <c r="A23" s="240"/>
      <c r="B23" s="240"/>
      <c r="C23" s="240"/>
      <c r="D23" s="47" t="s">
        <v>8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L23" s="53" t="s">
        <v>20</v>
      </c>
    </row>
    <row r="24" spans="1:38" s="1" customFormat="1" ht="29.1" hidden="1" customHeight="1">
      <c r="A24" s="240"/>
      <c r="B24" s="240"/>
      <c r="C24" s="240"/>
      <c r="D24" s="47" t="s">
        <v>8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L24" s="53" t="s">
        <v>54</v>
      </c>
    </row>
    <row r="25" spans="1:38" s="1" customFormat="1" ht="29.1" hidden="1" customHeight="1">
      <c r="A25" s="240"/>
      <c r="B25" s="240"/>
      <c r="C25" s="240"/>
      <c r="D25" s="47" t="s">
        <v>8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L25" s="53" t="s">
        <v>55</v>
      </c>
    </row>
    <row r="26" spans="1:38" ht="29.1" hidden="1" customHeight="1">
      <c r="A26" s="240"/>
      <c r="B26" s="240"/>
      <c r="C26" s="240"/>
      <c r="D26" s="47" t="s">
        <v>8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L26" s="53" t="s">
        <v>56</v>
      </c>
    </row>
    <row r="27" spans="1:38" ht="29.1" hidden="1" customHeight="1">
      <c r="A27" s="240"/>
      <c r="B27" s="240"/>
      <c r="C27" s="240"/>
      <c r="D27" s="47" t="s">
        <v>8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L27" s="53" t="s">
        <v>21</v>
      </c>
    </row>
    <row r="28" spans="1:38" ht="29.1" hidden="1" customHeight="1">
      <c r="A28" s="240"/>
      <c r="B28" s="240"/>
      <c r="C28" s="240"/>
      <c r="D28" s="47" t="s">
        <v>8</v>
      </c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L28" s="53" t="s">
        <v>57</v>
      </c>
    </row>
    <row r="29" spans="1:38" ht="29.1" hidden="1" customHeight="1">
      <c r="A29" s="240"/>
      <c r="B29" s="240"/>
      <c r="C29" s="240"/>
      <c r="D29" s="47" t="s">
        <v>8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L29" s="53" t="s">
        <v>58</v>
      </c>
    </row>
    <row r="30" spans="1:38" s="1" customFormat="1" ht="29.1" hidden="1" customHeight="1">
      <c r="A30" s="240"/>
      <c r="B30" s="240"/>
      <c r="C30" s="240"/>
      <c r="D30" s="47" t="s">
        <v>8</v>
      </c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L30" s="53" t="s">
        <v>59</v>
      </c>
    </row>
    <row r="31" spans="1:38" s="1" customFormat="1" ht="29.1" hidden="1" customHeight="1">
      <c r="A31" s="240"/>
      <c r="B31" s="240"/>
      <c r="C31" s="240"/>
      <c r="D31" s="47" t="s">
        <v>8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L31" s="53" t="s">
        <v>22</v>
      </c>
    </row>
    <row r="32" spans="1:38" s="1" customFormat="1" ht="29.1" hidden="1" customHeight="1">
      <c r="A32" s="240"/>
      <c r="B32" s="240"/>
      <c r="C32" s="240"/>
      <c r="D32" s="47" t="s">
        <v>8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L32" s="53" t="s">
        <v>60</v>
      </c>
    </row>
    <row r="33" spans="1:38" s="1" customFormat="1" ht="29.1" hidden="1" customHeight="1">
      <c r="A33" s="240"/>
      <c r="B33" s="240"/>
      <c r="C33" s="240"/>
      <c r="D33" s="47" t="s">
        <v>8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L33" s="54" t="s">
        <v>61</v>
      </c>
    </row>
    <row r="34" spans="1:38" s="1" customFormat="1" ht="29.1" hidden="1" customHeight="1">
      <c r="A34" s="240"/>
      <c r="B34" s="240"/>
      <c r="C34" s="240"/>
      <c r="D34" s="47" t="s">
        <v>8</v>
      </c>
      <c r="E34" s="72"/>
      <c r="F34" s="72"/>
      <c r="G34" s="72"/>
      <c r="H34" s="72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L34" s="54" t="s">
        <v>62</v>
      </c>
    </row>
    <row r="35" spans="1:38" s="1" customFormat="1" ht="29.1" hidden="1" customHeight="1">
      <c r="A35" s="240"/>
      <c r="B35" s="240"/>
      <c r="C35" s="240"/>
      <c r="D35" s="47" t="s">
        <v>8</v>
      </c>
      <c r="E35" s="72"/>
      <c r="F35" s="72"/>
      <c r="G35" s="72"/>
      <c r="H35" s="72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L35" s="54" t="s">
        <v>23</v>
      </c>
    </row>
    <row r="36" spans="1:38" s="1" customFormat="1" ht="29.1" hidden="1" customHeight="1">
      <c r="A36" s="240"/>
      <c r="B36" s="240"/>
      <c r="C36" s="240"/>
      <c r="D36" s="47" t="s">
        <v>8</v>
      </c>
      <c r="E36" s="72"/>
      <c r="F36" s="72"/>
      <c r="G36" s="72"/>
      <c r="H36" s="72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L36" s="54" t="s">
        <v>63</v>
      </c>
    </row>
    <row r="37" spans="1:38" s="1" customFormat="1" ht="29.1" hidden="1" customHeight="1">
      <c r="A37" s="240"/>
      <c r="B37" s="240"/>
      <c r="C37" s="240"/>
      <c r="D37" s="47" t="s">
        <v>8</v>
      </c>
      <c r="E37" s="72"/>
      <c r="F37" s="72"/>
      <c r="G37" s="72"/>
      <c r="H37" s="72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L37" s="54" t="s">
        <v>64</v>
      </c>
    </row>
    <row r="38" spans="1:38" s="1" customFormat="1" ht="29.1" hidden="1" customHeight="1">
      <c r="A38" s="240"/>
      <c r="B38" s="240"/>
      <c r="C38" s="240"/>
      <c r="D38" s="47" t="s">
        <v>8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L38" s="54" t="s">
        <v>65</v>
      </c>
    </row>
    <row r="39" spans="1:38" ht="29.1" hidden="1" customHeight="1">
      <c r="A39" s="240"/>
      <c r="B39" s="240"/>
      <c r="C39" s="240"/>
      <c r="D39" s="47" t="s">
        <v>8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L39" s="54" t="s">
        <v>24</v>
      </c>
    </row>
    <row r="40" spans="1:38" ht="29.1" hidden="1" customHeight="1">
      <c r="A40" s="240"/>
      <c r="B40" s="240"/>
      <c r="C40" s="240"/>
      <c r="D40" s="47" t="s">
        <v>8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L40" s="54" t="s">
        <v>66</v>
      </c>
    </row>
    <row r="41" spans="1:38" ht="29.1" hidden="1" customHeight="1">
      <c r="A41" s="240"/>
      <c r="B41" s="240"/>
      <c r="C41" s="240"/>
      <c r="D41" s="47" t="s">
        <v>8</v>
      </c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L41" s="54" t="s">
        <v>67</v>
      </c>
    </row>
    <row r="42" spans="1:38" ht="29.1" hidden="1" customHeight="1">
      <c r="A42" s="240"/>
      <c r="B42" s="240"/>
      <c r="C42" s="240"/>
      <c r="D42" s="47" t="s">
        <v>8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L42" s="53" t="s">
        <v>68</v>
      </c>
    </row>
    <row r="43" spans="1:38" ht="29.1" hidden="1" customHeight="1">
      <c r="A43" s="240"/>
      <c r="B43" s="240"/>
      <c r="C43" s="240"/>
      <c r="D43" s="47" t="s">
        <v>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L43" s="53" t="s">
        <v>25</v>
      </c>
    </row>
    <row r="44" spans="1:38" ht="29.1" hidden="1" customHeight="1">
      <c r="A44" s="240"/>
      <c r="B44" s="240"/>
      <c r="C44" s="240"/>
      <c r="D44" s="47" t="s">
        <v>8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L44" s="53" t="s">
        <v>69</v>
      </c>
    </row>
    <row r="45" spans="1:38" ht="29.1" hidden="1" customHeight="1">
      <c r="A45" s="240"/>
      <c r="B45" s="240"/>
      <c r="C45" s="240"/>
      <c r="D45" s="47" t="s">
        <v>8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L45" s="53" t="s">
        <v>70</v>
      </c>
    </row>
    <row r="46" spans="1:38" ht="29.1" customHeight="1">
      <c r="AL46" s="53" t="s">
        <v>71</v>
      </c>
    </row>
    <row r="47" spans="1:38" ht="21.75" customHeight="1">
      <c r="A47" s="238" t="s">
        <v>148</v>
      </c>
      <c r="B47" s="239"/>
      <c r="C47" s="239"/>
      <c r="D47" s="239"/>
      <c r="E47" s="75"/>
      <c r="F47" s="75"/>
      <c r="AL47" s="53" t="s">
        <v>26</v>
      </c>
    </row>
    <row r="48" spans="1:38" ht="21.75" customHeight="1">
      <c r="A48" s="235" t="s">
        <v>149</v>
      </c>
      <c r="B48" s="236"/>
      <c r="C48" s="236"/>
      <c r="D48" s="237"/>
      <c r="E48" s="76" t="s">
        <v>144</v>
      </c>
      <c r="F48" s="77"/>
      <c r="AL48" s="53" t="s">
        <v>72</v>
      </c>
    </row>
    <row r="49" spans="1:38" ht="21.75" customHeight="1">
      <c r="A49" s="235" t="s">
        <v>9</v>
      </c>
      <c r="B49" s="236"/>
      <c r="C49" s="236"/>
      <c r="D49" s="237"/>
      <c r="E49" s="76" t="s">
        <v>150</v>
      </c>
      <c r="F49" s="77"/>
      <c r="AL49" s="53" t="s">
        <v>73</v>
      </c>
    </row>
    <row r="50" spans="1:38" ht="21.75" customHeight="1">
      <c r="A50" s="235" t="s">
        <v>10</v>
      </c>
      <c r="B50" s="236"/>
      <c r="C50" s="236"/>
      <c r="D50" s="237"/>
      <c r="E50" s="76" t="s">
        <v>151</v>
      </c>
      <c r="F50" s="77"/>
      <c r="AL50" s="53" t="s">
        <v>74</v>
      </c>
    </row>
    <row r="51" spans="1:38" ht="21.75" customHeight="1">
      <c r="A51" s="235" t="s">
        <v>152</v>
      </c>
      <c r="B51" s="236"/>
      <c r="C51" s="236"/>
      <c r="D51" s="237"/>
      <c r="E51" s="76" t="s">
        <v>146</v>
      </c>
      <c r="F51" s="77"/>
      <c r="AL51" s="53" t="s">
        <v>27</v>
      </c>
    </row>
    <row r="52" spans="1:38" ht="21.75" customHeight="1">
      <c r="A52" s="235" t="s">
        <v>11</v>
      </c>
      <c r="B52" s="236"/>
      <c r="C52" s="236"/>
      <c r="D52" s="237"/>
      <c r="E52" s="76" t="s">
        <v>153</v>
      </c>
      <c r="F52" s="77"/>
      <c r="AL52" s="53" t="s">
        <v>75</v>
      </c>
    </row>
    <row r="53" spans="1:38" ht="21.75" customHeight="1">
      <c r="A53" s="235" t="s">
        <v>12</v>
      </c>
      <c r="B53" s="236"/>
      <c r="C53" s="236"/>
      <c r="D53" s="237"/>
      <c r="E53" s="76" t="s">
        <v>154</v>
      </c>
      <c r="F53" s="77"/>
      <c r="AL53" s="53" t="s">
        <v>76</v>
      </c>
    </row>
    <row r="54" spans="1:38" ht="21.75" customHeight="1">
      <c r="A54" s="235" t="s">
        <v>13</v>
      </c>
      <c r="B54" s="236"/>
      <c r="C54" s="236"/>
      <c r="D54" s="237"/>
      <c r="E54" s="76" t="s">
        <v>161</v>
      </c>
      <c r="F54" s="77"/>
      <c r="AL54" s="53" t="s">
        <v>77</v>
      </c>
    </row>
    <row r="55" spans="1:38" ht="21.75" customHeight="1">
      <c r="A55" s="235" t="s">
        <v>155</v>
      </c>
      <c r="B55" s="236"/>
      <c r="C55" s="236"/>
      <c r="D55" s="237"/>
      <c r="E55" s="76" t="s">
        <v>147</v>
      </c>
      <c r="F55" s="77"/>
      <c r="AL55" s="53" t="s">
        <v>28</v>
      </c>
    </row>
    <row r="56" spans="1:38" ht="21.75" customHeight="1">
      <c r="A56" s="235" t="s">
        <v>156</v>
      </c>
      <c r="B56" s="236"/>
      <c r="C56" s="236"/>
      <c r="D56" s="237"/>
      <c r="E56" s="76" t="s">
        <v>145</v>
      </c>
      <c r="F56" s="77"/>
      <c r="AL56" s="53" t="s">
        <v>78</v>
      </c>
    </row>
    <row r="57" spans="1:38" ht="24" customHeight="1">
      <c r="A57" s="235" t="s">
        <v>157</v>
      </c>
      <c r="B57" s="236"/>
      <c r="C57" s="236"/>
      <c r="D57" s="237"/>
      <c r="E57" s="87" t="s">
        <v>0</v>
      </c>
      <c r="F57" s="77"/>
      <c r="AL57" s="53" t="s">
        <v>79</v>
      </c>
    </row>
    <row r="58" spans="1:38">
      <c r="AL58" s="53" t="s">
        <v>80</v>
      </c>
    </row>
    <row r="59" spans="1:38">
      <c r="AL59" s="53" t="s">
        <v>29</v>
      </c>
    </row>
    <row r="60" spans="1:38">
      <c r="AL60" s="53" t="s">
        <v>81</v>
      </c>
    </row>
    <row r="61" spans="1:38">
      <c r="AL61" s="53" t="s">
        <v>82</v>
      </c>
    </row>
    <row r="62" spans="1:38">
      <c r="AL62" s="53" t="s">
        <v>83</v>
      </c>
    </row>
    <row r="63" spans="1:38">
      <c r="AL63" s="53" t="s">
        <v>30</v>
      </c>
    </row>
    <row r="64" spans="1:38">
      <c r="AL64" s="53" t="s">
        <v>84</v>
      </c>
    </row>
    <row r="65" spans="38:38">
      <c r="AL65" s="53" t="s">
        <v>85</v>
      </c>
    </row>
    <row r="66" spans="38:38">
      <c r="AL66" s="53" t="s">
        <v>86</v>
      </c>
    </row>
    <row r="67" spans="38:38">
      <c r="AL67" s="53" t="s">
        <v>31</v>
      </c>
    </row>
    <row r="68" spans="38:38">
      <c r="AL68" s="53" t="s">
        <v>87</v>
      </c>
    </row>
    <row r="69" spans="38:38">
      <c r="AL69" s="53" t="s">
        <v>88</v>
      </c>
    </row>
    <row r="70" spans="38:38">
      <c r="AL70" s="53" t="s">
        <v>89</v>
      </c>
    </row>
    <row r="71" spans="38:38">
      <c r="AL71" s="53" t="s">
        <v>32</v>
      </c>
    </row>
    <row r="72" spans="38:38">
      <c r="AL72" s="53" t="s">
        <v>90</v>
      </c>
    </row>
    <row r="73" spans="38:38">
      <c r="AL73" s="53" t="s">
        <v>91</v>
      </c>
    </row>
    <row r="74" spans="38:38">
      <c r="AL74" s="53" t="s">
        <v>92</v>
      </c>
    </row>
    <row r="75" spans="38:38">
      <c r="AL75" s="53" t="s">
        <v>33</v>
      </c>
    </row>
    <row r="76" spans="38:38">
      <c r="AL76" s="53" t="s">
        <v>93</v>
      </c>
    </row>
    <row r="77" spans="38:38">
      <c r="AL77" s="53" t="s">
        <v>94</v>
      </c>
    </row>
    <row r="78" spans="38:38">
      <c r="AL78" s="53" t="s">
        <v>95</v>
      </c>
    </row>
    <row r="79" spans="38:38">
      <c r="AL79" s="53" t="s">
        <v>34</v>
      </c>
    </row>
    <row r="80" spans="38:38">
      <c r="AL80" s="53" t="s">
        <v>96</v>
      </c>
    </row>
    <row r="81" spans="38:38">
      <c r="AL81" s="53" t="s">
        <v>97</v>
      </c>
    </row>
    <row r="82" spans="38:38">
      <c r="AL82" s="53" t="s">
        <v>98</v>
      </c>
    </row>
    <row r="83" spans="38:38">
      <c r="AL83" s="53" t="s">
        <v>35</v>
      </c>
    </row>
    <row r="84" spans="38:38">
      <c r="AL84" s="53" t="s">
        <v>99</v>
      </c>
    </row>
    <row r="85" spans="38:38">
      <c r="AL85" s="53" t="s">
        <v>100</v>
      </c>
    </row>
    <row r="86" spans="38:38">
      <c r="AL86" s="53" t="s">
        <v>101</v>
      </c>
    </row>
    <row r="87" spans="38:38">
      <c r="AL87" s="53" t="s">
        <v>36</v>
      </c>
    </row>
    <row r="88" spans="38:38">
      <c r="AL88" s="53" t="s">
        <v>102</v>
      </c>
    </row>
    <row r="89" spans="38:38">
      <c r="AL89" s="53" t="s">
        <v>103</v>
      </c>
    </row>
    <row r="90" spans="38:38">
      <c r="AL90" s="53" t="s">
        <v>104</v>
      </c>
    </row>
    <row r="91" spans="38:38">
      <c r="AL91" s="53" t="s">
        <v>37</v>
      </c>
    </row>
    <row r="92" spans="38:38">
      <c r="AL92" s="53" t="s">
        <v>105</v>
      </c>
    </row>
    <row r="93" spans="38:38">
      <c r="AL93" s="53" t="s">
        <v>106</v>
      </c>
    </row>
    <row r="94" spans="38:38">
      <c r="AL94" s="53" t="s">
        <v>107</v>
      </c>
    </row>
    <row r="95" spans="38:38">
      <c r="AL95" s="53" t="s">
        <v>38</v>
      </c>
    </row>
    <row r="96" spans="38:38">
      <c r="AL96" s="53" t="s">
        <v>108</v>
      </c>
    </row>
    <row r="97" spans="38:38">
      <c r="AL97" s="53" t="s">
        <v>109</v>
      </c>
    </row>
    <row r="98" spans="38:38">
      <c r="AL98" s="53" t="s">
        <v>110</v>
      </c>
    </row>
  </sheetData>
  <dataConsolidate/>
  <mergeCells count="65">
    <mergeCell ref="A8:C8"/>
    <mergeCell ref="G5:H5"/>
    <mergeCell ref="I5:J5"/>
    <mergeCell ref="K5:L5"/>
    <mergeCell ref="M5:N5"/>
    <mergeCell ref="A1:Z2"/>
    <mergeCell ref="A3:Z3"/>
    <mergeCell ref="A5:C5"/>
    <mergeCell ref="A6:C6"/>
    <mergeCell ref="A7:C7"/>
    <mergeCell ref="Y5:Z5"/>
    <mergeCell ref="E5:F5"/>
    <mergeCell ref="O5:P5"/>
    <mergeCell ref="Q5:R5"/>
    <mergeCell ref="S5:T5"/>
    <mergeCell ref="U5:V5"/>
    <mergeCell ref="W5:X5"/>
    <mergeCell ref="A22:C22"/>
    <mergeCell ref="A9:C9"/>
    <mergeCell ref="A10:C10"/>
    <mergeCell ref="A11:C11"/>
    <mergeCell ref="A12:C12"/>
    <mergeCell ref="A13:C13"/>
    <mergeCell ref="A16:C16"/>
    <mergeCell ref="A14:C14"/>
    <mergeCell ref="A15:C15"/>
    <mergeCell ref="A17:C17"/>
    <mergeCell ref="A18:C18"/>
    <mergeCell ref="A19:C19"/>
    <mergeCell ref="A20:C20"/>
    <mergeCell ref="A21:C21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D47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54:D54"/>
    <mergeCell ref="A55:D55"/>
    <mergeCell ref="A56:D56"/>
    <mergeCell ref="A57:D57"/>
    <mergeCell ref="A48:D48"/>
    <mergeCell ref="A49:D49"/>
    <mergeCell ref="A50:D50"/>
    <mergeCell ref="A51:D51"/>
    <mergeCell ref="A52:D52"/>
    <mergeCell ref="A53:D53"/>
  </mergeCells>
  <conditionalFormatting sqref="A6:C13 A16:C45 E6:Z45">
    <cfRule type="cellIs" dxfId="5" priority="8" operator="equal">
      <formula>1</formula>
    </cfRule>
  </conditionalFormatting>
  <conditionalFormatting sqref="A48:A57">
    <cfRule type="cellIs" dxfId="4" priority="7" operator="equal">
      <formula>0</formula>
    </cfRule>
  </conditionalFormatting>
  <conditionalFormatting sqref="A14:C15">
    <cfRule type="cellIs" dxfId="3" priority="5" operator="equal">
      <formula>1</formula>
    </cfRule>
  </conditionalFormatting>
  <conditionalFormatting sqref="E48:E57">
    <cfRule type="cellIs" dxfId="2" priority="4" operator="equal">
      <formula>0</formula>
    </cfRule>
  </conditionalFormatting>
  <dataValidations count="2">
    <dataValidation type="list" allowBlank="1" showInputMessage="1" showErrorMessage="1" sqref="Y5 E5 G5 I5 K5 M5 O5 Q5 S5 U5 W5">
      <formula1>$AL$1:$AL$98</formula1>
    </dataValidation>
    <dataValidation type="list" allowBlank="1" showInputMessage="1" showErrorMessage="1" sqref="E17:Z45">
      <formula1>зона</formula1>
    </dataValidation>
  </dataValidations>
  <printOptions horizontalCentered="1"/>
  <pageMargins left="0.25" right="0.25" top="0.25" bottom="0.25" header="0" footer="0"/>
  <pageSetup scale="6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45AA5EA-AAA2-4A06-8B82-A9E4866793A2}">
            <xm:f>NOT(ISERROR(SEARCH($E$55,J11)))</xm:f>
            <xm:f>$E$55</xm:f>
            <x14:dxf>
              <fill>
                <patternFill>
                  <bgColor rgb="FF00B050"/>
                </patternFill>
              </fill>
            </x14:dxf>
          </x14:cfRule>
          <xm:sqref>J11:K11</xm:sqref>
        </x14:conditionalFormatting>
        <x14:conditionalFormatting xmlns:xm="http://schemas.microsoft.com/office/excel/2006/main">
          <x14:cfRule type="containsText" priority="1" operator="containsText" id="{18902289-97A1-4464-8B68-6AE4265A4621}">
            <xm:f>NOT(ISERROR(SEARCH($E$55,E6)))</xm:f>
            <xm:f>$E$55</xm:f>
            <x14:dxf>
              <font>
                <b/>
                <i val="0"/>
                <color theme="0"/>
              </font>
              <fill>
                <patternFill patternType="solid">
                  <fgColor auto="1"/>
                  <bgColor rgb="FF087608"/>
                </patternFill>
              </fill>
            </x14:dxf>
          </x14:cfRule>
          <xm:sqref>E6:Z16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11D44F0AE148B85A7A2B8EE78254" ma:contentTypeVersion="0" ma:contentTypeDescription="Create a new document." ma:contentTypeScope="" ma:versionID="a5898e3651cb4d1fb2509f81533f0ca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7693B823-D226-4C47-AF7E-FE205CCA4F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0695EB-6F7E-40E5-A23B-D57E0DC09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2D4CEDA-BDF2-4E1F-8ED1-D37EA8F21717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Huddle Planner</vt:lpstr>
      <vt:lpstr>TEAM 1 DAILY GAME PLAN</vt:lpstr>
      <vt:lpstr>TEAM 1 Zone Chart</vt:lpstr>
      <vt:lpstr>months</vt:lpstr>
      <vt:lpstr>'Huddle Planner'!Print_Area</vt:lpstr>
      <vt:lpstr>'TEAM 1 DAILY GAME PLAN'!Print_Area</vt:lpstr>
      <vt:lpstr>'TEAM 1 Zone Chart'!Print_Area</vt:lpstr>
      <vt:lpstr>weeks</vt:lpstr>
    </vt:vector>
  </TitlesOfParts>
  <Company>Nike, Inc.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Leatham, Ryan</dc:creator>
  <cp:lastModifiedBy>Saveliev, Artem</cp:lastModifiedBy>
  <cp:lastPrinted>2015-03-29T06:44:31Z</cp:lastPrinted>
  <dcterms:created xsi:type="dcterms:W3CDTF">2014-06-11T17:46:35Z</dcterms:created>
  <dcterms:modified xsi:type="dcterms:W3CDTF">2015-03-29T08:14:14Z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0x010100094911D44F0AE148B85A7A2B8EE78254</vt:lpwstr>
  </property>
</Properties>
</file>