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hidePivotFieldList="1" defaultThemeVersion="124226"/>
  <bookViews>
    <workbookView xWindow="0" yWindow="0" windowWidth="11400" windowHeight="5895" tabRatio="785"/>
  </bookViews>
  <sheets>
    <sheet name="закрытие договоров" sheetId="33" r:id="rId1"/>
    <sheet name="источник" sheetId="1" r:id="rId2"/>
  </sheets>
  <definedNames>
    <definedName name="_xlnm._FilterDatabase" localSheetId="0" hidden="1">'закрытие договоров'!$A$3:$B$20</definedName>
    <definedName name="_xlnm._FilterDatabase" localSheetId="1" hidden="1">источник!$B$1:$C$20</definedName>
  </definedNames>
  <calcPr calcId="145621"/>
</workbook>
</file>

<file path=xl/calcChain.xml><?xml version="1.0" encoding="utf-8"?>
<calcChain xmlns="http://schemas.openxmlformats.org/spreadsheetml/2006/main">
  <c r="B5" i="33" l="1" a="1"/>
  <c r="B11" i="33" a="1"/>
  <c r="B17" i="33" a="1"/>
  <c r="B6" i="33" a="1"/>
  <c r="B10" i="33" a="1"/>
  <c r="B14" i="33" a="1"/>
  <c r="B18" i="33" a="1"/>
  <c r="B7" i="33" a="1"/>
  <c r="B9" i="33" a="1"/>
  <c r="B13" i="33" a="1"/>
  <c r="B15" i="33" a="1"/>
  <c r="B19" i="33" a="1"/>
  <c r="B8" i="33" a="1"/>
  <c r="B12" i="33" a="1"/>
  <c r="B16" i="33" a="1"/>
  <c r="B20" i="33" a="1"/>
  <c r="B4" i="33" a="1"/>
  <c r="B20" i="33" l="1"/>
  <c r="B16" i="33"/>
  <c r="B12" i="33"/>
  <c r="B8" i="33"/>
  <c r="B19" i="33"/>
  <c r="B15" i="33"/>
  <c r="B13" i="33"/>
  <c r="B9" i="33"/>
  <c r="B7" i="33"/>
  <c r="B18" i="33"/>
  <c r="B14" i="33"/>
  <c r="B10" i="33"/>
  <c r="B6" i="33"/>
  <c r="B17" i="33"/>
  <c r="B11" i="33"/>
  <c r="B5" i="33"/>
  <c r="B4" i="33"/>
  <c r="A1" i="1"/>
</calcChain>
</file>

<file path=xl/sharedStrings.xml><?xml version="1.0" encoding="utf-8"?>
<sst xmlns="http://schemas.openxmlformats.org/spreadsheetml/2006/main" count="32" uniqueCount="27">
  <si>
    <t>Контрагент</t>
  </si>
  <si>
    <t>ДокументПП</t>
  </si>
  <si>
    <t>Фикси</t>
  </si>
  <si>
    <t>Заявка на кассовый расход (сокращенная) 00001140 от 30.01.2015 12:00:41</t>
  </si>
  <si>
    <t>Заявка на кассовый расход (сокращенная) 00001145 от 30.01.2015 12:00:45</t>
  </si>
  <si>
    <t>Заявка на кассовый расход (сокращенная) 00001628 от 06.02.2015 17:59:01</t>
  </si>
  <si>
    <t>Заявка на кассовый расход (сокращенная) 00001662 от 09.02.2015 12:00:03</t>
  </si>
  <si>
    <t>Счет Спец Транс</t>
  </si>
  <si>
    <t>Заявка на кассовый расход (сокращенная) 00000624 от 28.01.2015 14:43:18</t>
  </si>
  <si>
    <t>ИП Соколов Дмитрий Сергеевич</t>
  </si>
  <si>
    <t>Заявка на кассовый расход (сокращенная) 00000443 от 22.01.2015 17:09:05</t>
  </si>
  <si>
    <t>Заявка на кассовый расход (сокращенная) 00001719 от 10.02.2015 16:41:31</t>
  </si>
  <si>
    <t>АРТАНС</t>
  </si>
  <si>
    <t>Заявка на кассовый расход (сокращенная) 00000213 от 20.01.2015 12:01:31</t>
  </si>
  <si>
    <t>Эко-Вектор</t>
  </si>
  <si>
    <t>Заявка на кассовый расход (сокращенная) 00001382 от 02.02.2015 9:40:01</t>
  </si>
  <si>
    <t>Столичный Стандарт</t>
  </si>
  <si>
    <t>Заявка на кассовый расход (сокращенная) 00000517 от 26.01.2015 12:00:00</t>
  </si>
  <si>
    <t>Креатив офис</t>
  </si>
  <si>
    <t>Заявка на кассовый расход (сокращенная) 00001794 от 12.02.2015 12:07:34</t>
  </si>
  <si>
    <t>Клин мастер</t>
  </si>
  <si>
    <t>Заявка на кассовый расход 00001148 от 30.01.2015 12:00:48</t>
  </si>
  <si>
    <t>Заявка на кассовый расход 00001151 от 30.01.2015 12:00:51</t>
  </si>
  <si>
    <t>Гарнитур-Офис</t>
  </si>
  <si>
    <t>Заявка на кассовый расход (сокращенная) 00001720 от 10.02.2015 16:41:36</t>
  </si>
  <si>
    <t>ПетроСтрой</t>
  </si>
  <si>
    <t>Заявка на кассовый расход (сокращенная) 00001681 от 09.02.2015 10:36:37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</si>
</sst>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  <charset val="204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0" xfId="0" applyNumberFormat="1" applyFont="1"/>
    <xf numFmtId="0" fontId="0" fillId="0" borderId="0" xfId="0" applyFont="1"/>
    <xf numFmtId="0" fontId="0" fillId="0" borderId="0" xfId="0" applyNumberFormat="1" applyFont="1"/>
    <xf numFmtId="0" fontId="3" fillId="0" borderId="0" xfId="0" applyFont="1"/>
  </cellXfs>
  <cellStyles count="1">
    <cellStyle name="Normal" xfId="0" builtinId="0"/>
  </cellStyles>
  <dxfs count="5"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Стиль сводной таблицы 1" table="0" count="1">
      <tableStyleElement type="wholeTable" dxfId="4"/>
    </tableStyle>
    <tableStyle name="Стиль сводной таблицы 2" table="0" count="1">
      <tableStyleElement type="wholeTable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1:C20" totalsRowShown="0" dataDxfId="2">
  <tableColumns count="2">
    <tableColumn id="1" name="Контрагент" dataDxfId="1"/>
    <tableColumn id="2" name="ДокументПП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20"/>
  <sheetViews>
    <sheetView tabSelected="1" workbookViewId="0">
      <pane ySplit="3" topLeftCell="A4" activePane="bottomLeft" state="frozen"/>
      <selection pane="bottomLeft"/>
    </sheetView>
  </sheetViews>
  <sheetFormatPr defaultRowHeight="11.25" x14ac:dyDescent="0.2"/>
  <cols>
    <col min="1" max="1" width="17" customWidth="1"/>
    <col min="2" max="2" width="45.33203125" customWidth="1"/>
    <col min="3" max="16384" width="9.33203125" style="8"/>
  </cols>
  <sheetData>
    <row r="1" spans="1:2" ht="18.75" customHeight="1" x14ac:dyDescent="0.2"/>
    <row r="3" spans="1:2" x14ac:dyDescent="0.2">
      <c r="A3" s="6"/>
      <c r="B3" s="6"/>
    </row>
    <row r="4" spans="1:2" ht="12.75" x14ac:dyDescent="0.2">
      <c r="A4" s="5"/>
      <c r="B4" s="7" t="str">
        <f t="array" aca="1" ref="B4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1))),"")</f>
        <v>ПетроСтрой</v>
      </c>
    </row>
    <row r="5" spans="1:2" ht="12.75" customHeight="1" x14ac:dyDescent="0.2">
      <c r="A5" s="5"/>
      <c r="B5" s="7" t="str">
        <f t="array" aca="1" ref="B5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2))),"")</f>
        <v>Гарнитур-Офис</v>
      </c>
    </row>
    <row r="6" spans="1:2" ht="12.75" x14ac:dyDescent="0.2">
      <c r="A6" s="5"/>
      <c r="B6" s="7" t="str">
        <f t="array" aca="1" ref="B6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3))),"")</f>
        <v>Клин мастер</v>
      </c>
    </row>
    <row r="7" spans="1:2" ht="12.75" x14ac:dyDescent="0.2">
      <c r="A7" s="5"/>
      <c r="B7" s="7" t="str">
        <f t="array" aca="1" ref="B7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4))),"")</f>
        <v>Креатив офис</v>
      </c>
    </row>
    <row r="8" spans="1:2" ht="12.75" x14ac:dyDescent="0.2">
      <c r="A8" s="5"/>
      <c r="B8" s="7" t="str">
        <f t="array" aca="1" ref="B8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5))),"")</f>
        <v>Столичный Стандарт</v>
      </c>
    </row>
    <row r="9" spans="1:2" ht="12.75" x14ac:dyDescent="0.2">
      <c r="A9" s="5"/>
      <c r="B9" s="7" t="str">
        <f t="array" aca="1" ref="B9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6))),"")</f>
        <v>Эко-Вектор</v>
      </c>
    </row>
    <row r="10" spans="1:2" ht="12.75" x14ac:dyDescent="0.2">
      <c r="A10" s="5"/>
      <c r="B10" s="7" t="str">
        <f t="array" aca="1" ref="B10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7))),"")</f>
        <v>АРТАНС</v>
      </c>
    </row>
    <row r="11" spans="1:2" ht="12.75" x14ac:dyDescent="0.2">
      <c r="A11" s="5"/>
      <c r="B11" s="7" t="str">
        <f t="array" aca="1" ref="B11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8))),"")</f>
        <v>ИП Соколов Дмитрий Сергеевич</v>
      </c>
    </row>
    <row r="12" spans="1:2" ht="12.75" x14ac:dyDescent="0.2">
      <c r="A12" s="5"/>
      <c r="B12" s="7" t="str">
        <f t="array" aca="1" ref="B12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9))),"")</f>
        <v>Счет Спец Транс</v>
      </c>
    </row>
    <row r="13" spans="1:2" ht="12.75" x14ac:dyDescent="0.2">
      <c r="A13" s="5"/>
      <c r="B13" s="7" t="str">
        <f t="array" aca="1" ref="B13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10))),"")</f>
        <v>Фикси</v>
      </c>
    </row>
    <row r="14" spans="1:2" ht="12.75" x14ac:dyDescent="0.2">
      <c r="A14" s="5"/>
      <c r="B14" s="7" t="str">
        <f t="array" aca="1" ref="B14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11))),"")</f>
        <v/>
      </c>
    </row>
    <row r="15" spans="1:2" ht="12.75" customHeight="1" x14ac:dyDescent="0.2">
      <c r="A15" s="5"/>
      <c r="B15" s="7" t="str">
        <f t="array" aca="1" ref="B15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12))),"")</f>
        <v/>
      </c>
    </row>
    <row r="16" spans="1:2" ht="12.75" x14ac:dyDescent="0.2">
      <c r="A16" s="5"/>
      <c r="B16" s="7" t="str">
        <f t="array" aca="1" ref="B16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13))),"")</f>
        <v/>
      </c>
    </row>
    <row r="17" spans="1:2" ht="12.75" x14ac:dyDescent="0.2">
      <c r="A17" s="5"/>
      <c r="B17" s="7" t="str">
        <f t="array" aca="1" ref="B17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14))),"")</f>
        <v/>
      </c>
    </row>
    <row r="18" spans="1:2" ht="12.75" x14ac:dyDescent="0.2">
      <c r="A18" s="5"/>
      <c r="B18" s="7" t="str">
        <f t="array" aca="1" ref="B18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15))),"")</f>
        <v/>
      </c>
    </row>
    <row r="19" spans="1:2" ht="12.75" x14ac:dyDescent="0.2">
      <c r="A19" s="5"/>
      <c r="B19" s="7" t="str">
        <f t="array" aca="1" ref="B19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16))),"")</f>
        <v/>
      </c>
    </row>
    <row r="20" spans="1:2" ht="12.75" x14ac:dyDescent="0.2">
      <c r="A20" s="5"/>
      <c r="B20" s="7" t="str">
        <f t="array" aca="1" ref="B20" ca="1">IFERROR(INDEX(INDIRECT("источник!$B$2:$B$"&amp;источник!$A$1,TRUE),LARGE(IF(MATCH(INDIRECT("источник!$B$2:$B$"&amp;источник!$A$1,TRUE),INDIRECT("источник!$B$2:$B$"&amp;источник!$A$1,TRUE),0)=ROW(INDIRECT("источник!$A$1:$A$"&amp;источник!$A$1-1,TRUE)),ROW(INDIRECT("источник!$A$1:$A$"&amp;источник!$A$1-1,TRUE))),ROW(источник!A17))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C20"/>
  <sheetViews>
    <sheetView view="pageBreakPreview" zoomScale="90" zoomScaleNormal="100" zoomScaleSheetLayoutView="90" workbookViewId="0">
      <pane ySplit="1" topLeftCell="A14" activePane="bottomLeft" state="frozen"/>
      <selection pane="bottomLeft" activeCell="B17" sqref="B17"/>
    </sheetView>
  </sheetViews>
  <sheetFormatPr defaultColWidth="10.6640625" defaultRowHeight="11.25" x14ac:dyDescent="0.2"/>
  <cols>
    <col min="1" max="1" width="2.33203125" style="1" customWidth="1"/>
    <col min="2" max="2" width="14.1640625" style="4" customWidth="1"/>
    <col min="3" max="3" width="16.33203125" style="4" hidden="1" customWidth="1"/>
  </cols>
  <sheetData>
    <row r="1" spans="1:3" x14ac:dyDescent="0.2">
      <c r="A1">
        <f>MATCH(REPT("я",100),B:B,1)</f>
        <v>16</v>
      </c>
      <c r="B1" s="2" t="s">
        <v>0</v>
      </c>
      <c r="C1" s="2" t="s">
        <v>1</v>
      </c>
    </row>
    <row r="2" spans="1:3" ht="67.5" x14ac:dyDescent="0.2">
      <c r="A2"/>
      <c r="B2" s="3" t="s">
        <v>2</v>
      </c>
      <c r="C2" s="3" t="s">
        <v>3</v>
      </c>
    </row>
    <row r="3" spans="1:3" ht="67.5" x14ac:dyDescent="0.2">
      <c r="A3"/>
      <c r="B3" s="3" t="s">
        <v>2</v>
      </c>
      <c r="C3" s="3" t="s">
        <v>4</v>
      </c>
    </row>
    <row r="4" spans="1:3" ht="67.5" x14ac:dyDescent="0.2">
      <c r="A4"/>
      <c r="B4" s="3" t="s">
        <v>2</v>
      </c>
      <c r="C4" s="3" t="s">
        <v>5</v>
      </c>
    </row>
    <row r="5" spans="1:3" ht="67.5" x14ac:dyDescent="0.2">
      <c r="A5"/>
      <c r="B5" s="3" t="s">
        <v>2</v>
      </c>
      <c r="C5" s="3" t="s">
        <v>6</v>
      </c>
    </row>
    <row r="6" spans="1:3" ht="67.5" x14ac:dyDescent="0.2">
      <c r="A6"/>
      <c r="B6" s="3" t="s">
        <v>7</v>
      </c>
      <c r="C6" s="3" t="s">
        <v>8</v>
      </c>
    </row>
    <row r="7" spans="1:3" ht="67.5" x14ac:dyDescent="0.2">
      <c r="A7"/>
      <c r="B7" s="3" t="s">
        <v>9</v>
      </c>
      <c r="C7" s="3" t="s">
        <v>10</v>
      </c>
    </row>
    <row r="8" spans="1:3" ht="67.5" x14ac:dyDescent="0.2">
      <c r="A8"/>
      <c r="B8" s="3" t="s">
        <v>9</v>
      </c>
      <c r="C8" s="3" t="s">
        <v>11</v>
      </c>
    </row>
    <row r="9" spans="1:3" ht="67.5" x14ac:dyDescent="0.2">
      <c r="A9"/>
      <c r="B9" s="3" t="s">
        <v>12</v>
      </c>
      <c r="C9" s="3" t="s">
        <v>13</v>
      </c>
    </row>
    <row r="10" spans="1:3" ht="67.5" x14ac:dyDescent="0.2">
      <c r="A10"/>
      <c r="B10" s="3" t="s">
        <v>14</v>
      </c>
      <c r="C10" s="3" t="s">
        <v>15</v>
      </c>
    </row>
    <row r="11" spans="1:3" ht="67.5" x14ac:dyDescent="0.2">
      <c r="A11"/>
      <c r="B11" s="3" t="s">
        <v>16</v>
      </c>
      <c r="C11" s="3" t="s">
        <v>17</v>
      </c>
    </row>
    <row r="12" spans="1:3" ht="67.5" x14ac:dyDescent="0.2">
      <c r="A12"/>
      <c r="B12" s="3" t="s">
        <v>18</v>
      </c>
      <c r="C12" s="3" t="s">
        <v>19</v>
      </c>
    </row>
    <row r="13" spans="1:3" ht="56.25" x14ac:dyDescent="0.2">
      <c r="A13"/>
      <c r="B13" s="3" t="s">
        <v>20</v>
      </c>
      <c r="C13" s="3" t="s">
        <v>21</v>
      </c>
    </row>
    <row r="14" spans="1:3" ht="56.25" x14ac:dyDescent="0.2">
      <c r="A14"/>
      <c r="B14" s="3" t="s">
        <v>20</v>
      </c>
      <c r="C14" s="3" t="s">
        <v>22</v>
      </c>
    </row>
    <row r="15" spans="1:3" ht="67.5" x14ac:dyDescent="0.2">
      <c r="A15"/>
      <c r="B15" s="3" t="s">
        <v>23</v>
      </c>
      <c r="C15" s="3" t="s">
        <v>24</v>
      </c>
    </row>
    <row r="16" spans="1:3" ht="67.5" x14ac:dyDescent="0.2">
      <c r="A16"/>
      <c r="B16" s="3" t="s">
        <v>25</v>
      </c>
      <c r="C16" s="3" t="s">
        <v>26</v>
      </c>
    </row>
    <row r="17" spans="1:3" x14ac:dyDescent="0.2">
      <c r="A17"/>
      <c r="B17"/>
      <c r="C17"/>
    </row>
    <row r="18" spans="1:3" x14ac:dyDescent="0.2">
      <c r="A18"/>
      <c r="B18"/>
      <c r="C18"/>
    </row>
    <row r="19" spans="1:3" x14ac:dyDescent="0.2">
      <c r="A19"/>
      <c r="B19"/>
      <c r="C19"/>
    </row>
    <row r="20" spans="1:3" x14ac:dyDescent="0.2">
      <c r="A20"/>
      <c r="B20"/>
      <c r="C20"/>
    </row>
  </sheetData>
  <pageMargins left="0.75" right="0.75" top="1" bottom="1" header="0.5" footer="0.5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закрытие договоров</vt:lpstr>
      <vt:lpstr>источник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Evgeniy Sviderskiy</cp:lastModifiedBy>
  <cp:revision>1</cp:revision>
  <cp:lastPrinted>2015-03-17T09:23:24Z</cp:lastPrinted>
  <dcterms:created xsi:type="dcterms:W3CDTF">2015-02-17T13:34:15Z</dcterms:created>
  <dcterms:modified xsi:type="dcterms:W3CDTF">2015-03-31T08:45:41Z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