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kol\Desktop\"/>
    </mc:Choice>
  </mc:AlternateContent>
  <bookViews>
    <workbookView xWindow="0" yWindow="0" windowWidth="28800" windowHeight="13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3" i="1" l="1"/>
  <c r="G35" i="1"/>
  <c r="F35" i="1"/>
  <c r="I27" i="1" l="1"/>
  <c r="F32" i="1"/>
  <c r="E32" i="1"/>
  <c r="F29" i="1"/>
  <c r="F30" i="1"/>
  <c r="F3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B32" i="1"/>
  <c r="D2" i="1" s="1"/>
  <c r="A32" i="1"/>
  <c r="C4" i="1" s="1"/>
  <c r="C26" i="1" l="1"/>
  <c r="C18" i="1"/>
  <c r="C10" i="1"/>
  <c r="E10" i="1" s="1"/>
  <c r="C2" i="1"/>
  <c r="D28" i="1"/>
  <c r="D24" i="1"/>
  <c r="D20" i="1"/>
  <c r="D16" i="1"/>
  <c r="D12" i="1"/>
  <c r="D8" i="1"/>
  <c r="D4" i="1"/>
  <c r="E4" i="1" s="1"/>
  <c r="C19" i="1"/>
  <c r="C3" i="1"/>
  <c r="D25" i="1"/>
  <c r="D17" i="1"/>
  <c r="D9" i="1"/>
  <c r="C31" i="1"/>
  <c r="C7" i="1"/>
  <c r="E7" i="1" s="1"/>
  <c r="D31" i="1"/>
  <c r="D27" i="1"/>
  <c r="D23" i="1"/>
  <c r="D19" i="1"/>
  <c r="D15" i="1"/>
  <c r="D11" i="1"/>
  <c r="D7" i="1"/>
  <c r="D3" i="1"/>
  <c r="C27" i="1"/>
  <c r="E27" i="1" s="1"/>
  <c r="C11" i="1"/>
  <c r="E11" i="1" s="1"/>
  <c r="D29" i="1"/>
  <c r="D21" i="1"/>
  <c r="D13" i="1"/>
  <c r="D5" i="1"/>
  <c r="C23" i="1"/>
  <c r="E23" i="1" s="1"/>
  <c r="C15" i="1"/>
  <c r="C30" i="1"/>
  <c r="C22" i="1"/>
  <c r="C14" i="1"/>
  <c r="C6" i="1"/>
  <c r="E6" i="1" s="1"/>
  <c r="D30" i="1"/>
  <c r="D26" i="1"/>
  <c r="D22" i="1"/>
  <c r="D18" i="1"/>
  <c r="D14" i="1"/>
  <c r="D10" i="1"/>
  <c r="D6" i="1"/>
  <c r="C29" i="1"/>
  <c r="E29" i="1" s="1"/>
  <c r="C25" i="1"/>
  <c r="E25" i="1" s="1"/>
  <c r="C21" i="1"/>
  <c r="C17" i="1"/>
  <c r="C13" i="1"/>
  <c r="C9" i="1"/>
  <c r="E9" i="1" s="1"/>
  <c r="C5" i="1"/>
  <c r="E5" i="1" s="1"/>
  <c r="C28" i="1"/>
  <c r="E28" i="1" s="1"/>
  <c r="C24" i="1"/>
  <c r="E24" i="1" s="1"/>
  <c r="C20" i="1"/>
  <c r="E20" i="1" s="1"/>
  <c r="C16" i="1"/>
  <c r="E16" i="1" s="1"/>
  <c r="C12" i="1"/>
  <c r="E12" i="1" s="1"/>
  <c r="C8" i="1"/>
  <c r="E8" i="1" s="1"/>
  <c r="W10" i="1"/>
  <c r="F33" i="1"/>
  <c r="E30" i="1" l="1"/>
  <c r="E17" i="1"/>
  <c r="E14" i="1"/>
  <c r="E31" i="1"/>
  <c r="E3" i="1"/>
  <c r="E26" i="1"/>
  <c r="E13" i="1"/>
  <c r="E15" i="1"/>
  <c r="E18" i="1"/>
  <c r="E21" i="1"/>
  <c r="E22" i="1"/>
  <c r="E19" i="1"/>
  <c r="I26" i="1"/>
  <c r="E2" i="1"/>
</calcChain>
</file>

<file path=xl/sharedStrings.xml><?xml version="1.0" encoding="utf-8"?>
<sst xmlns="http://schemas.openxmlformats.org/spreadsheetml/2006/main" count="18" uniqueCount="18">
  <si>
    <r>
      <t>а</t>
    </r>
    <r>
      <rPr>
        <b/>
        <vertAlign val="sub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=</t>
    </r>
  </si>
  <si>
    <t>5</t>
  </si>
  <si>
    <t>6</t>
  </si>
  <si>
    <t>qa</t>
  </si>
  <si>
    <t>КОРЕЛЛ</t>
  </si>
  <si>
    <t>ЛИНЕЙН</t>
  </si>
  <si>
    <t>7</t>
  </si>
  <si>
    <t>8</t>
  </si>
  <si>
    <t>9</t>
  </si>
  <si>
    <t>суммпроизв</t>
  </si>
  <si>
    <t>проверка  СУММПРОИЗВ</t>
  </si>
  <si>
    <t>Интересно только почему не совпадает с графиком ( там 9,6412)</t>
  </si>
  <si>
    <t xml:space="preserve">ЭТО при столбцах 6, потом 5 </t>
  </si>
  <si>
    <t>ЭТО при столбцах 5, потом 6</t>
  </si>
  <si>
    <t>a1</t>
  </si>
  <si>
    <t>a0</t>
  </si>
  <si>
    <t xml:space="preserve">опять не совпадает с графиком </t>
  </si>
  <si>
    <t>почему то другой коэфт посчитало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</si>
</sst>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name val="Times New Roman"/>
    </font>
    <font>
      <b/>
      <sz val="12"/>
      <color theme="0"/>
      <name val="Times New Roman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>
      <alignment horizontal="center" vertical="center"/>
    </xf>
    <xf numFmtId="0" fontId="8" fillId="4" borderId="0" applyNumberFormat="0" applyBorder="0" applyAlignment="0" applyProtection="0"/>
    <xf numFmtId="0" fontId="9" fillId="5" borderId="0" applyNumberFormat="0" applyBorder="0" applyAlignment="0" applyProtection="0"/>
  </cellStyleXfs>
  <cellXfs count="30">
    <xf numFmtId="0" fontId="0" fillId="0" borderId="0" xfId="0"/>
    <xf numFmtId="164" fontId="7" fillId="3" borderId="1" xfId="2" applyNumberFormat="1" applyFont="1" applyFill="1" applyBorder="1" applyAlignment="1">
      <alignment horizontal="center" vertical="center"/>
    </xf>
    <xf numFmtId="2" fontId="7" fillId="3" borderId="1" xfId="2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5" borderId="0" xfId="4"/>
    <xf numFmtId="0" fontId="0" fillId="0" borderId="0" xfId="0" applyAlignment="1">
      <alignment horizontal="right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4" borderId="6" xfId="3" applyBorder="1" applyAlignment="1">
      <alignment horizontal="center"/>
    </xf>
    <xf numFmtId="0" fontId="8" fillId="4" borderId="7" xfId="3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4" fontId="7" fillId="0" borderId="3" xfId="2" applyNumberFormat="1" applyFont="1" applyFill="1" applyBorder="1" applyAlignment="1">
      <alignment horizontal="center" vertical="center"/>
    </xf>
    <xf numFmtId="2" fontId="7" fillId="0" borderId="3" xfId="2" applyNumberFormat="1" applyFont="1" applyFill="1" applyBorder="1" applyAlignment="1">
      <alignment horizontal="center" vertical="center"/>
    </xf>
    <xf numFmtId="164" fontId="7" fillId="3" borderId="0" xfId="2" applyNumberFormat="1" applyFont="1" applyFill="1" applyBorder="1" applyAlignment="1">
      <alignment horizontal="center" vertical="center"/>
    </xf>
    <xf numFmtId="2" fontId="7" fillId="3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0" fillId="0" borderId="0" xfId="0" applyBorder="1"/>
    <xf numFmtId="164" fontId="7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/>
    </xf>
    <xf numFmtId="2" fontId="10" fillId="0" borderId="0" xfId="2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</cellXfs>
  <cellStyles count="5">
    <cellStyle name="Обычный" xfId="0" builtinId="0"/>
    <cellStyle name="Обычный 2" xfId="2"/>
    <cellStyle name="Обычный 3" xfId="1"/>
    <cellStyle name="Плохой" xfId="4" builtinId="27"/>
    <cellStyle name="Хороший" xfId="3" builtinId="26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theme="7"/>
          <bgColor theme="7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Лист1!$J$12</c:f>
              <c:strCache>
                <c:ptCount val="1"/>
                <c:pt idx="0">
                  <c:v>qa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10"/>
            <c:backward val="5"/>
            <c:intercept val="10"/>
            <c:dispRSqr val="1"/>
            <c:dispEq val="1"/>
            <c:trendlineLbl>
              <c:layout>
                <c:manualLayout>
                  <c:x val="-0.1925383691445349"/>
                  <c:y val="-7.457479319367731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9,6412x + 10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0,9877</a:t>
                    </a:r>
                    <a:endParaRPr lang="en-US" sz="1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Лист1!$A$2:$A$33</c:f>
              <c:numCache>
                <c:formatCode>0.0</c:formatCode>
                <c:ptCount val="3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35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29</c:v>
                </c:pt>
                <c:pt idx="24">
                  <c:v>34</c:v>
                </c:pt>
                <c:pt idx="25">
                  <c:v>35</c:v>
                </c:pt>
                <c:pt idx="26">
                  <c:v>40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24.666666666666668</c:v>
                </c:pt>
              </c:numCache>
            </c:numRef>
          </c:xVal>
          <c:yVal>
            <c:numRef>
              <c:f>Лист1!$B$2:$B$33</c:f>
              <c:numCache>
                <c:formatCode>0.00</c:formatCode>
                <c:ptCount val="32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160</c:v>
                </c:pt>
                <c:pt idx="7">
                  <c:v>170</c:v>
                </c:pt>
                <c:pt idx="8">
                  <c:v>180</c:v>
                </c:pt>
                <c:pt idx="9">
                  <c:v>190</c:v>
                </c:pt>
                <c:pt idx="10">
                  <c:v>200</c:v>
                </c:pt>
                <c:pt idx="11">
                  <c:v>210</c:v>
                </c:pt>
                <c:pt idx="12">
                  <c:v>220</c:v>
                </c:pt>
                <c:pt idx="13">
                  <c:v>230</c:v>
                </c:pt>
                <c:pt idx="14">
                  <c:v>280</c:v>
                </c:pt>
                <c:pt idx="15">
                  <c:v>250</c:v>
                </c:pt>
                <c:pt idx="16">
                  <c:v>260</c:v>
                </c:pt>
                <c:pt idx="17">
                  <c:v>270</c:v>
                </c:pt>
                <c:pt idx="18">
                  <c:v>280</c:v>
                </c:pt>
                <c:pt idx="19">
                  <c:v>290</c:v>
                </c:pt>
                <c:pt idx="20">
                  <c:v>300</c:v>
                </c:pt>
                <c:pt idx="21">
                  <c:v>310</c:v>
                </c:pt>
                <c:pt idx="22">
                  <c:v>320</c:v>
                </c:pt>
                <c:pt idx="23">
                  <c:v>330</c:v>
                </c:pt>
                <c:pt idx="24">
                  <c:v>340</c:v>
                </c:pt>
                <c:pt idx="25">
                  <c:v>350</c:v>
                </c:pt>
                <c:pt idx="26">
                  <c:v>360</c:v>
                </c:pt>
                <c:pt idx="27">
                  <c:v>370</c:v>
                </c:pt>
                <c:pt idx="28">
                  <c:v>380</c:v>
                </c:pt>
                <c:pt idx="29">
                  <c:v>390</c:v>
                </c:pt>
                <c:pt idx="30">
                  <c:v>246.33333333333334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02120"/>
        <c:axId val="145502904"/>
      </c:scatterChart>
      <c:valAx>
        <c:axId val="145502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502904"/>
        <c:crosses val="autoZero"/>
        <c:crossBetween val="midCat"/>
      </c:valAx>
      <c:valAx>
        <c:axId val="14550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502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32</xdr:row>
          <xdr:rowOff>209550</xdr:rowOff>
        </xdr:from>
        <xdr:to>
          <xdr:col>4</xdr:col>
          <xdr:colOff>1114425</xdr:colOff>
          <xdr:row>32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457200</xdr:colOff>
      <xdr:row>3</xdr:row>
      <xdr:rowOff>28575</xdr:rowOff>
    </xdr:from>
    <xdr:to>
      <xdr:col>20</xdr:col>
      <xdr:colOff>495300</xdr:colOff>
      <xdr:row>28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21</xdr:row>
      <xdr:rowOff>123825</xdr:rowOff>
    </xdr:from>
    <xdr:to>
      <xdr:col>7</xdr:col>
      <xdr:colOff>47625</xdr:colOff>
      <xdr:row>32</xdr:row>
      <xdr:rowOff>504825</xdr:rowOff>
    </xdr:to>
    <xdr:cxnSp macro="">
      <xdr:nvCxnSpPr>
        <xdr:cNvPr id="4" name="Прямая со стрелкой 3"/>
        <xdr:cNvCxnSpPr/>
      </xdr:nvCxnSpPr>
      <xdr:spPr>
        <a:xfrm flipH="1">
          <a:off x="4143375" y="4333875"/>
          <a:ext cx="2219325" cy="25812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200025</xdr:colOff>
      <xdr:row>32</xdr:row>
      <xdr:rowOff>419100</xdr:rowOff>
    </xdr:from>
    <xdr:to>
      <xdr:col>6</xdr:col>
      <xdr:colOff>1266825</xdr:colOff>
      <xdr:row>32</xdr:row>
      <xdr:rowOff>696058</xdr:rowOff>
    </xdr:to>
    <xdr:pic>
      <xdr:nvPicPr>
        <xdr:cNvPr id="5" name="Рисунок 4" descr="ГОСТ 22690-88 Бетоны. Определение прочности механическими методами неразрушающего контрол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829425"/>
          <a:ext cx="1066800" cy="276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685802</xdr:colOff>
      <xdr:row>7</xdr:row>
      <xdr:rowOff>47625</xdr:rowOff>
    </xdr:from>
    <xdr:to>
      <xdr:col>16</xdr:col>
      <xdr:colOff>209550</xdr:colOff>
      <xdr:row>32</xdr:row>
      <xdr:rowOff>523875</xdr:rowOff>
    </xdr:to>
    <xdr:cxnSp macro="">
      <xdr:nvCxnSpPr>
        <xdr:cNvPr id="6" name="Прямая со стрелкой 5"/>
        <xdr:cNvCxnSpPr/>
      </xdr:nvCxnSpPr>
      <xdr:spPr>
        <a:xfrm flipH="1">
          <a:off x="7000877" y="1457325"/>
          <a:ext cx="5886448" cy="54768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32</xdr:row>
      <xdr:rowOff>571500</xdr:rowOff>
    </xdr:from>
    <xdr:to>
      <xdr:col>7</xdr:col>
      <xdr:colOff>571501</xdr:colOff>
      <xdr:row>34</xdr:row>
      <xdr:rowOff>85725</xdr:rowOff>
    </xdr:to>
    <xdr:cxnSp macro="">
      <xdr:nvCxnSpPr>
        <xdr:cNvPr id="9" name="Прямая со стрелкой 8"/>
        <xdr:cNvCxnSpPr/>
      </xdr:nvCxnSpPr>
      <xdr:spPr>
        <a:xfrm flipH="1">
          <a:off x="5657850" y="6981825"/>
          <a:ext cx="1228726" cy="7143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32</xdr:row>
      <xdr:rowOff>581026</xdr:rowOff>
    </xdr:from>
    <xdr:to>
      <xdr:col>6</xdr:col>
      <xdr:colOff>342900</xdr:colOff>
      <xdr:row>34</xdr:row>
      <xdr:rowOff>66675</xdr:rowOff>
    </xdr:to>
    <xdr:cxnSp macro="">
      <xdr:nvCxnSpPr>
        <xdr:cNvPr id="13" name="Прямая со стрелкой 12"/>
        <xdr:cNvCxnSpPr/>
      </xdr:nvCxnSpPr>
      <xdr:spPr>
        <a:xfrm flipH="1" flipV="1">
          <a:off x="4029075" y="6991351"/>
          <a:ext cx="1304925" cy="68579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QA" displayName="QA" ref="A1:E32" totalsRowCount="1" headerRowDxfId="10" dataDxfId="8" headerRowBorderDxfId="9" tableBorderDxfId="7" dataCellStyle="Обычный 2">
  <autoFilter ref="A1:E31"/>
  <tableColumns count="5">
    <tableColumn id="1" name="5" totalsRowFunction="average" dataDxfId="6" totalsRowDxfId="1" dataCellStyle="Обычный 2"/>
    <tableColumn id="2" name="6" totalsRowFunction="average" dataDxfId="5" totalsRowDxfId="0" dataCellStyle="Обычный 2"/>
    <tableColumn id="3" name="7" dataDxfId="4" dataCellStyle="Обычный 2">
      <calculatedColumnFormula>QA[[#This Row],[5]]-QA[[#Totals],[5]]</calculatedColumnFormula>
    </tableColumn>
    <tableColumn id="4" name="8" dataDxfId="3" dataCellStyle="Обычный 2">
      <calculatedColumnFormula>QA[[#This Row],[6]]-QA[[#Totals],[6]]</calculatedColumnFormula>
    </tableColumn>
    <tableColumn id="5" name="9" totalsRowFunction="sum" dataDxfId="2" dataCellStyle="Обычный 2">
      <calculatedColumnFormula>QA[[#This Row],[7]]*QA[[#This Row],[8]]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6"/>
  <sheetViews>
    <sheetView tabSelected="1" topLeftCell="A2" workbookViewId="0">
      <selection activeCell="H36" sqref="H36"/>
    </sheetView>
  </sheetViews>
  <sheetFormatPr defaultRowHeight="15" x14ac:dyDescent="0.25"/>
  <cols>
    <col min="5" max="5" width="20.85546875" customWidth="1"/>
    <col min="6" max="6" width="17.42578125" customWidth="1"/>
    <col min="7" max="7" width="19.85546875" customWidth="1"/>
    <col min="8" max="8" width="22.28515625" customWidth="1"/>
  </cols>
  <sheetData>
    <row r="1" spans="1:23" ht="16.5" thickBot="1" x14ac:dyDescent="0.3">
      <c r="A1" s="3" t="s">
        <v>1</v>
      </c>
      <c r="B1" s="3" t="s">
        <v>2</v>
      </c>
      <c r="C1" s="5" t="s">
        <v>6</v>
      </c>
      <c r="D1" s="5" t="s">
        <v>7</v>
      </c>
      <c r="E1" s="5" t="s">
        <v>8</v>
      </c>
    </row>
    <row r="2" spans="1:23" ht="15.75" x14ac:dyDescent="0.25">
      <c r="A2" s="1">
        <v>10</v>
      </c>
      <c r="B2" s="2">
        <v>100</v>
      </c>
      <c r="C2" s="4">
        <f>QA[[#This Row],[5]]-QA[[#Totals],[5]]</f>
        <v>-14.666666666666668</v>
      </c>
      <c r="D2" s="4">
        <f>QA[[#This Row],[6]]-QA[[#Totals],[6]]</f>
        <v>-146.33333333333334</v>
      </c>
      <c r="E2" s="4">
        <f>QA[[#This Row],[7]]*QA[[#This Row],[8]]</f>
        <v>2146.2222222222226</v>
      </c>
      <c r="F2">
        <f>QA[[#This Row],[7]]^2</f>
        <v>215.11111111111114</v>
      </c>
    </row>
    <row r="3" spans="1:23" ht="15.75" x14ac:dyDescent="0.25">
      <c r="A3" s="14">
        <v>11</v>
      </c>
      <c r="B3" s="15">
        <v>110</v>
      </c>
      <c r="C3" s="4">
        <f>QA[[#This Row],[5]]-QA[[#Totals],[5]]</f>
        <v>-13.666666666666668</v>
      </c>
      <c r="D3" s="4">
        <f>QA[[#This Row],[6]]-QA[[#Totals],[6]]</f>
        <v>-136.33333333333334</v>
      </c>
      <c r="E3" s="4">
        <f>QA[[#This Row],[7]]*QA[[#This Row],[8]]</f>
        <v>1863.2222222222226</v>
      </c>
      <c r="F3">
        <f>QA[[#This Row],[7]]^2</f>
        <v>186.7777777777778</v>
      </c>
      <c r="J3">
        <v>10</v>
      </c>
    </row>
    <row r="4" spans="1:23" ht="15.75" x14ac:dyDescent="0.25">
      <c r="A4" s="16">
        <v>12</v>
      </c>
      <c r="B4" s="17">
        <v>120</v>
      </c>
      <c r="C4" s="18">
        <f>QA[[#This Row],[5]]-QA[[#Totals],[5]]</f>
        <v>-12.666666666666668</v>
      </c>
      <c r="D4" s="18">
        <f>QA[[#This Row],[6]]-QA[[#Totals],[6]]</f>
        <v>-126.33333333333334</v>
      </c>
      <c r="E4" s="18">
        <f>QA[[#This Row],[7]]*QA[[#This Row],[8]]</f>
        <v>1600.2222222222224</v>
      </c>
      <c r="F4" s="19">
        <f>QA[[#This Row],[7]]^2</f>
        <v>160.44444444444449</v>
      </c>
      <c r="J4">
        <v>20</v>
      </c>
    </row>
    <row r="5" spans="1:23" ht="15.75" x14ac:dyDescent="0.25">
      <c r="A5" s="20">
        <v>15</v>
      </c>
      <c r="B5" s="21">
        <v>130</v>
      </c>
      <c r="C5" s="18">
        <f>QA[[#This Row],[5]]-QA[[#Totals],[5]]</f>
        <v>-9.6666666666666679</v>
      </c>
      <c r="D5" s="18">
        <f>QA[[#This Row],[6]]-QA[[#Totals],[6]]</f>
        <v>-116.33333333333334</v>
      </c>
      <c r="E5" s="18">
        <f>QA[[#This Row],[7]]*QA[[#This Row],[8]]</f>
        <v>1124.5555555555559</v>
      </c>
      <c r="F5" s="19">
        <f>QA[[#This Row],[7]]^2</f>
        <v>93.444444444444471</v>
      </c>
      <c r="J5">
        <v>30</v>
      </c>
    </row>
    <row r="6" spans="1:23" ht="15.75" x14ac:dyDescent="0.25">
      <c r="A6" s="16">
        <v>14</v>
      </c>
      <c r="B6" s="17">
        <v>140</v>
      </c>
      <c r="C6" s="18">
        <f>QA[[#This Row],[5]]-QA[[#Totals],[5]]</f>
        <v>-10.666666666666668</v>
      </c>
      <c r="D6" s="18">
        <f>QA[[#This Row],[6]]-QA[[#Totals],[6]]</f>
        <v>-106.33333333333334</v>
      </c>
      <c r="E6" s="18">
        <f>QA[[#This Row],[7]]*QA[[#This Row],[8]]</f>
        <v>1134.2222222222224</v>
      </c>
      <c r="F6" s="19">
        <f>QA[[#This Row],[7]]^2</f>
        <v>113.7777777777778</v>
      </c>
      <c r="J6">
        <v>50</v>
      </c>
    </row>
    <row r="7" spans="1:23" ht="15.75" x14ac:dyDescent="0.25">
      <c r="A7" s="20">
        <v>15</v>
      </c>
      <c r="B7" s="21">
        <v>150</v>
      </c>
      <c r="C7" s="18">
        <f>QA[[#This Row],[5]]-QA[[#Totals],[5]]</f>
        <v>-9.6666666666666679</v>
      </c>
      <c r="D7" s="18">
        <f>QA[[#This Row],[6]]-QA[[#Totals],[6]]</f>
        <v>-96.333333333333343</v>
      </c>
      <c r="E7" s="18">
        <f>QA[[#This Row],[7]]*QA[[#This Row],[8]]</f>
        <v>931.2222222222224</v>
      </c>
      <c r="F7" s="19">
        <f>QA[[#This Row],[7]]^2</f>
        <v>93.444444444444471</v>
      </c>
      <c r="J7">
        <v>80</v>
      </c>
    </row>
    <row r="8" spans="1:23" ht="15.75" x14ac:dyDescent="0.25">
      <c r="A8" s="16">
        <v>12</v>
      </c>
      <c r="B8" s="17">
        <v>160</v>
      </c>
      <c r="C8" s="18">
        <f>QA[[#This Row],[5]]-QA[[#Totals],[5]]</f>
        <v>-12.666666666666668</v>
      </c>
      <c r="D8" s="18">
        <f>QA[[#This Row],[6]]-QA[[#Totals],[6]]</f>
        <v>-86.333333333333343</v>
      </c>
      <c r="E8" s="18">
        <f>QA[[#This Row],[7]]*QA[[#This Row],[8]]</f>
        <v>1093.5555555555559</v>
      </c>
      <c r="F8" s="19">
        <f>QA[[#This Row],[7]]^2</f>
        <v>160.44444444444449</v>
      </c>
      <c r="J8">
        <v>90</v>
      </c>
    </row>
    <row r="9" spans="1:23" ht="15.75" x14ac:dyDescent="0.25">
      <c r="A9" s="20">
        <v>17</v>
      </c>
      <c r="B9" s="21">
        <v>170</v>
      </c>
      <c r="C9" s="18">
        <f>QA[[#This Row],[5]]-QA[[#Totals],[5]]</f>
        <v>-7.6666666666666679</v>
      </c>
      <c r="D9" s="18">
        <f>QA[[#This Row],[6]]-QA[[#Totals],[6]]</f>
        <v>-76.333333333333343</v>
      </c>
      <c r="E9" s="18">
        <f>QA[[#This Row],[7]]*QA[[#This Row],[8]]</f>
        <v>585.2222222222224</v>
      </c>
      <c r="F9" s="19">
        <f>QA[[#This Row],[7]]^2</f>
        <v>58.777777777777793</v>
      </c>
      <c r="J9">
        <v>60</v>
      </c>
      <c r="W9" t="s">
        <v>4</v>
      </c>
    </row>
    <row r="10" spans="1:23" ht="15.75" x14ac:dyDescent="0.25">
      <c r="A10" s="16">
        <v>18</v>
      </c>
      <c r="B10" s="17">
        <v>180</v>
      </c>
      <c r="C10" s="18">
        <f>QA[[#This Row],[5]]-QA[[#Totals],[5]]</f>
        <v>-6.6666666666666679</v>
      </c>
      <c r="D10" s="18">
        <f>QA[[#This Row],[6]]-QA[[#Totals],[6]]</f>
        <v>-66.333333333333343</v>
      </c>
      <c r="E10" s="18">
        <f>QA[[#This Row],[7]]*QA[[#This Row],[8]]</f>
        <v>442.22222222222234</v>
      </c>
      <c r="F10" s="19">
        <f>QA[[#This Row],[7]]^2</f>
        <v>44.444444444444457</v>
      </c>
      <c r="J10">
        <v>70</v>
      </c>
      <c r="W10">
        <f>CORREL(QA[5],QA[6])</f>
        <v>0.97586727702093634</v>
      </c>
    </row>
    <row r="11" spans="1:23" ht="15.75" x14ac:dyDescent="0.25">
      <c r="A11" s="20">
        <v>19</v>
      </c>
      <c r="B11" s="21">
        <v>190</v>
      </c>
      <c r="C11" s="18">
        <f>QA[[#This Row],[5]]-QA[[#Totals],[5]]</f>
        <v>-5.6666666666666679</v>
      </c>
      <c r="D11" s="18">
        <f>QA[[#This Row],[6]]-QA[[#Totals],[6]]</f>
        <v>-56.333333333333343</v>
      </c>
      <c r="E11" s="18">
        <f>QA[[#This Row],[7]]*QA[[#This Row],[8]]</f>
        <v>319.22222222222234</v>
      </c>
      <c r="F11" s="19">
        <f>QA[[#This Row],[7]]^2</f>
        <v>32.111111111111121</v>
      </c>
    </row>
    <row r="12" spans="1:23" ht="15.75" x14ac:dyDescent="0.25">
      <c r="A12" s="16">
        <v>20</v>
      </c>
      <c r="B12" s="17">
        <v>200</v>
      </c>
      <c r="C12" s="18">
        <f>QA[[#This Row],[5]]-QA[[#Totals],[5]]</f>
        <v>-4.6666666666666679</v>
      </c>
      <c r="D12" s="18">
        <f>QA[[#This Row],[6]]-QA[[#Totals],[6]]</f>
        <v>-46.333333333333343</v>
      </c>
      <c r="E12" s="18">
        <f>QA[[#This Row],[7]]*QA[[#This Row],[8]]</f>
        <v>216.22222222222231</v>
      </c>
      <c r="F12" s="19">
        <f>QA[[#This Row],[7]]^2</f>
        <v>21.777777777777789</v>
      </c>
      <c r="J12" t="s">
        <v>3</v>
      </c>
    </row>
    <row r="13" spans="1:23" ht="15.75" x14ac:dyDescent="0.25">
      <c r="A13" s="20">
        <v>21</v>
      </c>
      <c r="B13" s="21">
        <v>210</v>
      </c>
      <c r="C13" s="18">
        <f>QA[[#This Row],[5]]-QA[[#Totals],[5]]</f>
        <v>-3.6666666666666679</v>
      </c>
      <c r="D13" s="18">
        <f>QA[[#This Row],[6]]-QA[[#Totals],[6]]</f>
        <v>-36.333333333333343</v>
      </c>
      <c r="E13" s="18">
        <f>QA[[#This Row],[7]]*QA[[#This Row],[8]]</f>
        <v>133.22222222222231</v>
      </c>
      <c r="F13" s="19">
        <f>QA[[#This Row],[7]]^2</f>
        <v>13.444444444444454</v>
      </c>
    </row>
    <row r="14" spans="1:23" ht="15.75" x14ac:dyDescent="0.25">
      <c r="A14" s="16">
        <v>22</v>
      </c>
      <c r="B14" s="17">
        <v>220</v>
      </c>
      <c r="C14" s="18">
        <f>QA[[#This Row],[5]]-QA[[#Totals],[5]]</f>
        <v>-2.6666666666666679</v>
      </c>
      <c r="D14" s="18">
        <f>QA[[#This Row],[6]]-QA[[#Totals],[6]]</f>
        <v>-26.333333333333343</v>
      </c>
      <c r="E14" s="18">
        <f>QA[[#This Row],[7]]*QA[[#This Row],[8]]</f>
        <v>70.222222222222285</v>
      </c>
      <c r="F14" s="19">
        <f>QA[[#This Row],[7]]^2</f>
        <v>7.1111111111111178</v>
      </c>
    </row>
    <row r="15" spans="1:23" ht="15.75" x14ac:dyDescent="0.25">
      <c r="A15" s="20">
        <v>23</v>
      </c>
      <c r="B15" s="21">
        <v>230</v>
      </c>
      <c r="C15" s="18">
        <f>QA[[#This Row],[5]]-QA[[#Totals],[5]]</f>
        <v>-1.6666666666666679</v>
      </c>
      <c r="D15" s="18">
        <f>QA[[#This Row],[6]]-QA[[#Totals],[6]]</f>
        <v>-16.333333333333343</v>
      </c>
      <c r="E15" s="18">
        <f>QA[[#This Row],[7]]*QA[[#This Row],[8]]</f>
        <v>27.222222222222257</v>
      </c>
      <c r="F15" s="19">
        <f>QA[[#This Row],[7]]^2</f>
        <v>2.7777777777777817</v>
      </c>
    </row>
    <row r="16" spans="1:23" ht="15.75" x14ac:dyDescent="0.25">
      <c r="A16" s="16">
        <v>24</v>
      </c>
      <c r="B16" s="17">
        <v>280</v>
      </c>
      <c r="C16" s="18">
        <f>QA[[#This Row],[5]]-QA[[#Totals],[5]]</f>
        <v>-0.66666666666666785</v>
      </c>
      <c r="D16" s="18">
        <f>QA[[#This Row],[6]]-QA[[#Totals],[6]]</f>
        <v>33.666666666666657</v>
      </c>
      <c r="E16" s="18">
        <f>QA[[#This Row],[7]]*QA[[#This Row],[8]]</f>
        <v>-22.444444444444478</v>
      </c>
      <c r="F16" s="19">
        <f>QA[[#This Row],[7]]^2</f>
        <v>0.44444444444444603</v>
      </c>
    </row>
    <row r="17" spans="1:9" ht="15.75" x14ac:dyDescent="0.25">
      <c r="A17" s="20">
        <v>25</v>
      </c>
      <c r="B17" s="21">
        <v>250</v>
      </c>
      <c r="C17" s="18">
        <f>QA[[#This Row],[5]]-QA[[#Totals],[5]]</f>
        <v>0.33333333333333215</v>
      </c>
      <c r="D17" s="18">
        <f>QA[[#This Row],[6]]-QA[[#Totals],[6]]</f>
        <v>3.6666666666666572</v>
      </c>
      <c r="E17" s="18">
        <f>QA[[#This Row],[7]]*QA[[#This Row],[8]]</f>
        <v>1.2222222222222148</v>
      </c>
      <c r="F17" s="19">
        <f>QA[[#This Row],[7]]^2</f>
        <v>0.11111111111111033</v>
      </c>
    </row>
    <row r="18" spans="1:9" ht="15.75" x14ac:dyDescent="0.25">
      <c r="A18" s="16">
        <v>26</v>
      </c>
      <c r="B18" s="17">
        <v>260</v>
      </c>
      <c r="C18" s="18">
        <f>QA[[#This Row],[5]]-QA[[#Totals],[5]]</f>
        <v>1.3333333333333321</v>
      </c>
      <c r="D18" s="18">
        <f>QA[[#This Row],[6]]-QA[[#Totals],[6]]</f>
        <v>13.666666666666657</v>
      </c>
      <c r="E18" s="18">
        <f>QA[[#This Row],[7]]*QA[[#This Row],[8]]</f>
        <v>18.222222222222193</v>
      </c>
      <c r="F18" s="19">
        <f>QA[[#This Row],[7]]^2</f>
        <v>1.7777777777777746</v>
      </c>
    </row>
    <row r="19" spans="1:9" ht="15.75" x14ac:dyDescent="0.25">
      <c r="A19" s="20">
        <v>27</v>
      </c>
      <c r="B19" s="21">
        <v>270</v>
      </c>
      <c r="C19" s="18">
        <f>QA[[#This Row],[5]]-QA[[#Totals],[5]]</f>
        <v>2.3333333333333321</v>
      </c>
      <c r="D19" s="18">
        <f>QA[[#This Row],[6]]-QA[[#Totals],[6]]</f>
        <v>23.666666666666657</v>
      </c>
      <c r="E19" s="18">
        <f>QA[[#This Row],[7]]*QA[[#This Row],[8]]</f>
        <v>55.222222222222172</v>
      </c>
      <c r="F19" s="19">
        <f>QA[[#This Row],[7]]^2</f>
        <v>5.4444444444444393</v>
      </c>
    </row>
    <row r="20" spans="1:9" ht="15.75" x14ac:dyDescent="0.25">
      <c r="A20" s="16">
        <v>35</v>
      </c>
      <c r="B20" s="17">
        <v>280</v>
      </c>
      <c r="C20" s="18">
        <f>QA[[#This Row],[5]]-QA[[#Totals],[5]]</f>
        <v>10.333333333333332</v>
      </c>
      <c r="D20" s="18">
        <f>QA[[#This Row],[6]]-QA[[#Totals],[6]]</f>
        <v>33.666666666666657</v>
      </c>
      <c r="E20" s="18">
        <f>QA[[#This Row],[7]]*QA[[#This Row],[8]]</f>
        <v>347.88888888888874</v>
      </c>
      <c r="F20" s="19">
        <f>QA[[#This Row],[7]]^2</f>
        <v>106.77777777777776</v>
      </c>
    </row>
    <row r="21" spans="1:9" ht="15.75" x14ac:dyDescent="0.25">
      <c r="A21" s="20">
        <v>29</v>
      </c>
      <c r="B21" s="21">
        <v>290</v>
      </c>
      <c r="C21" s="18">
        <f>QA[[#This Row],[5]]-QA[[#Totals],[5]]</f>
        <v>4.3333333333333321</v>
      </c>
      <c r="D21" s="18">
        <f>QA[[#This Row],[6]]-QA[[#Totals],[6]]</f>
        <v>43.666666666666657</v>
      </c>
      <c r="E21" s="18">
        <f>QA[[#This Row],[7]]*QA[[#This Row],[8]]</f>
        <v>189.22222222222214</v>
      </c>
      <c r="F21" s="19">
        <f>QA[[#This Row],[7]]^2</f>
        <v>18.777777777777768</v>
      </c>
    </row>
    <row r="22" spans="1:9" ht="15.75" x14ac:dyDescent="0.25">
      <c r="A22" s="16">
        <v>30</v>
      </c>
      <c r="B22" s="17">
        <v>300</v>
      </c>
      <c r="C22" s="18">
        <f>QA[[#This Row],[5]]-QA[[#Totals],[5]]</f>
        <v>5.3333333333333321</v>
      </c>
      <c r="D22" s="18">
        <f>QA[[#This Row],[6]]-QA[[#Totals],[6]]</f>
        <v>53.666666666666657</v>
      </c>
      <c r="E22" s="18">
        <f>QA[[#This Row],[7]]*QA[[#This Row],[8]]</f>
        <v>286.22222222222211</v>
      </c>
      <c r="F22" s="19">
        <f>QA[[#This Row],[7]]^2</f>
        <v>28.444444444444432</v>
      </c>
      <c r="H22" t="s">
        <v>17</v>
      </c>
    </row>
    <row r="23" spans="1:9" ht="15.75" x14ac:dyDescent="0.25">
      <c r="A23" s="20">
        <v>31</v>
      </c>
      <c r="B23" s="21">
        <v>310</v>
      </c>
      <c r="C23" s="18">
        <f>QA[[#This Row],[5]]-QA[[#Totals],[5]]</f>
        <v>6.3333333333333321</v>
      </c>
      <c r="D23" s="18">
        <f>QA[[#This Row],[6]]-QA[[#Totals],[6]]</f>
        <v>63.666666666666657</v>
      </c>
      <c r="E23" s="18">
        <f>QA[[#This Row],[7]]*QA[[#This Row],[8]]</f>
        <v>403.22222222222211</v>
      </c>
      <c r="F23" s="19">
        <f>QA[[#This Row],[7]]^2</f>
        <v>40.111111111111093</v>
      </c>
    </row>
    <row r="24" spans="1:9" ht="15.75" x14ac:dyDescent="0.25">
      <c r="A24" s="16">
        <v>32</v>
      </c>
      <c r="B24" s="17">
        <v>320</v>
      </c>
      <c r="C24" s="18">
        <f>QA[[#This Row],[5]]-QA[[#Totals],[5]]</f>
        <v>7.3333333333333321</v>
      </c>
      <c r="D24" s="18">
        <f>QA[[#This Row],[6]]-QA[[#Totals],[6]]</f>
        <v>73.666666666666657</v>
      </c>
      <c r="E24" s="18">
        <f>QA[[#This Row],[7]]*QA[[#This Row],[8]]</f>
        <v>540.22222222222206</v>
      </c>
      <c r="F24" s="19">
        <f>QA[[#This Row],[7]]^2</f>
        <v>53.777777777777757</v>
      </c>
    </row>
    <row r="25" spans="1:9" ht="15.75" x14ac:dyDescent="0.25">
      <c r="A25" s="20">
        <v>29</v>
      </c>
      <c r="B25" s="21">
        <v>330</v>
      </c>
      <c r="C25" s="18">
        <f>QA[[#This Row],[5]]-QA[[#Totals],[5]]</f>
        <v>4.3333333333333321</v>
      </c>
      <c r="D25" s="18">
        <f>QA[[#This Row],[6]]-QA[[#Totals],[6]]</f>
        <v>83.666666666666657</v>
      </c>
      <c r="E25" s="18">
        <f>QA[[#This Row],[7]]*QA[[#This Row],[8]]</f>
        <v>362.55555555555543</v>
      </c>
      <c r="F25" s="19">
        <f>QA[[#This Row],[7]]^2</f>
        <v>18.777777777777768</v>
      </c>
    </row>
    <row r="26" spans="1:9" ht="15.75" x14ac:dyDescent="0.25">
      <c r="A26" s="16">
        <v>34</v>
      </c>
      <c r="B26" s="17">
        <v>340</v>
      </c>
      <c r="C26" s="18">
        <f>QA[[#This Row],[5]]-QA[[#Totals],[5]]</f>
        <v>9.3333333333333321</v>
      </c>
      <c r="D26" s="18">
        <f>QA[[#This Row],[6]]-QA[[#Totals],[6]]</f>
        <v>93.666666666666657</v>
      </c>
      <c r="E26" s="18">
        <f>QA[[#This Row],[7]]*QA[[#This Row],[8]]</f>
        <v>874.22222222222206</v>
      </c>
      <c r="F26" s="19">
        <f>QA[[#This Row],[7]]^2</f>
        <v>87.111111111111086</v>
      </c>
      <c r="H26" s="7" t="s">
        <v>9</v>
      </c>
      <c r="I26" s="6">
        <f>(SUMPRODUCT(QA[7],QA[8]))/(SUMPRODUCT(QA[7],QA[7]))</f>
        <v>9.3845524017467277</v>
      </c>
    </row>
    <row r="27" spans="1:9" ht="15.75" x14ac:dyDescent="0.25">
      <c r="A27" s="20">
        <v>35</v>
      </c>
      <c r="B27" s="21">
        <v>350</v>
      </c>
      <c r="C27" s="18">
        <f>QA[[#This Row],[5]]-QA[[#Totals],[5]]</f>
        <v>10.333333333333332</v>
      </c>
      <c r="D27" s="18">
        <f>QA[[#This Row],[6]]-QA[[#Totals],[6]]</f>
        <v>103.66666666666666</v>
      </c>
      <c r="E27" s="18">
        <f>QA[[#This Row],[7]]*QA[[#This Row],[8]]</f>
        <v>1071.2222222222219</v>
      </c>
      <c r="F27" s="19">
        <f>QA[[#This Row],[7]]^2</f>
        <v>106.77777777777776</v>
      </c>
      <c r="H27" s="7" t="s">
        <v>10</v>
      </c>
      <c r="I27">
        <f>QA[[#Totals],[9]]/F32</f>
        <v>9.3845524017467277</v>
      </c>
    </row>
    <row r="28" spans="1:9" ht="15.75" x14ac:dyDescent="0.25">
      <c r="A28" s="16">
        <v>40</v>
      </c>
      <c r="B28" s="17">
        <v>360</v>
      </c>
      <c r="C28" s="18">
        <f>QA[[#This Row],[5]]-QA[[#Totals],[5]]</f>
        <v>15.333333333333332</v>
      </c>
      <c r="D28" s="18">
        <f>QA[[#This Row],[6]]-QA[[#Totals],[6]]</f>
        <v>113.66666666666666</v>
      </c>
      <c r="E28" s="18">
        <f>QA[[#This Row],[7]]*QA[[#This Row],[8]]</f>
        <v>1742.8888888888887</v>
      </c>
      <c r="F28" s="19">
        <f>QA[[#This Row],[7]]^2</f>
        <v>235.11111111111109</v>
      </c>
    </row>
    <row r="29" spans="1:9" ht="15.75" x14ac:dyDescent="0.25">
      <c r="A29" s="20">
        <v>37</v>
      </c>
      <c r="B29" s="21">
        <v>370</v>
      </c>
      <c r="C29" s="18">
        <f>QA[[#This Row],[5]]-QA[[#Totals],[5]]</f>
        <v>12.333333333333332</v>
      </c>
      <c r="D29" s="18">
        <f>QA[[#This Row],[6]]-QA[[#Totals],[6]]</f>
        <v>123.66666666666666</v>
      </c>
      <c r="E29" s="18">
        <f>QA[[#This Row],[7]]*QA[[#This Row],[8]]</f>
        <v>1525.2222222222219</v>
      </c>
      <c r="F29" s="19">
        <f>QA[[#This Row],[7]]^2</f>
        <v>152.11111111111109</v>
      </c>
    </row>
    <row r="30" spans="1:9" ht="15.75" x14ac:dyDescent="0.25">
      <c r="A30" s="16">
        <v>38</v>
      </c>
      <c r="B30" s="17">
        <v>380</v>
      </c>
      <c r="C30" s="18">
        <f>QA[[#This Row],[5]]-QA[[#Totals],[5]]</f>
        <v>13.333333333333332</v>
      </c>
      <c r="D30" s="18">
        <f>QA[[#This Row],[6]]-QA[[#Totals],[6]]</f>
        <v>133.66666666666666</v>
      </c>
      <c r="E30" s="18">
        <f>QA[[#This Row],[7]]*QA[[#This Row],[8]]</f>
        <v>1782.2222222222219</v>
      </c>
      <c r="F30" s="19">
        <f>QA[[#This Row],[7]]^2</f>
        <v>177.77777777777774</v>
      </c>
      <c r="I30" t="s">
        <v>11</v>
      </c>
    </row>
    <row r="31" spans="1:9" ht="15.75" x14ac:dyDescent="0.25">
      <c r="A31" s="20">
        <v>39</v>
      </c>
      <c r="B31" s="21">
        <v>390</v>
      </c>
      <c r="C31" s="18">
        <f>QA[[#This Row],[5]]-QA[[#Totals],[5]]</f>
        <v>14.333333333333332</v>
      </c>
      <c r="D31" s="18">
        <f>QA[[#This Row],[6]]-QA[[#Totals],[6]]</f>
        <v>143.66666666666666</v>
      </c>
      <c r="E31" s="18">
        <f>QA[[#This Row],[7]]*QA[[#This Row],[8]]</f>
        <v>2059.2222222222217</v>
      </c>
      <c r="F31" s="19">
        <f>QA[[#This Row],[7]]^2</f>
        <v>205.4444444444444</v>
      </c>
    </row>
    <row r="32" spans="1:9" ht="15.75" x14ac:dyDescent="0.25">
      <c r="A32" s="22">
        <f>SUBTOTAL(101,QA[5])</f>
        <v>24.666666666666668</v>
      </c>
      <c r="B32" s="23">
        <f>SUBTOTAL(101,QA[6])</f>
        <v>246.33333333333334</v>
      </c>
      <c r="C32" s="19"/>
      <c r="D32" s="19"/>
      <c r="E32" s="19">
        <f>SUBTOTAL(109,QA[9])</f>
        <v>22923.333333333339</v>
      </c>
      <c r="F32" s="19">
        <f>SUM(F2:F31)</f>
        <v>2442.6666666666665</v>
      </c>
    </row>
    <row r="33" spans="1:9" ht="79.5" customHeight="1" thickBot="1" x14ac:dyDescent="0.3">
      <c r="A33" s="19"/>
      <c r="B33" s="19"/>
      <c r="C33" s="19"/>
      <c r="D33" s="24" t="s">
        <v>0</v>
      </c>
      <c r="E33" s="25"/>
      <c r="F33" s="26">
        <f>SUMPRODUCT(QA[6]-AVERAGE(QA[6]),(QA[5]-AVERAGE(QA[5])))/SUMPRODUCT(QA[6]-AVERAGE(QA[6]),(QA[6]-AVERAGE(QA[6])))</f>
        <v>0.10147707653942073</v>
      </c>
      <c r="H33" s="28">
        <f>QA[[#Totals],[6]]-I27*QA[[#Totals],[5]]</f>
        <v>14.847707423580715</v>
      </c>
      <c r="I33" s="29" t="s">
        <v>16</v>
      </c>
    </row>
    <row r="34" spans="1:9" x14ac:dyDescent="0.25">
      <c r="F34" s="8" t="s">
        <v>14</v>
      </c>
      <c r="G34" s="9" t="s">
        <v>15</v>
      </c>
    </row>
    <row r="35" spans="1:9" x14ac:dyDescent="0.25">
      <c r="E35" s="27" t="s">
        <v>5</v>
      </c>
      <c r="F35" s="10">
        <f>LINEST(QA[6],QA[5])</f>
        <v>9.3845524017467294</v>
      </c>
      <c r="G35" s="11">
        <f>LINEST(QA[5],QA[6])</f>
        <v>0.10147707653942072</v>
      </c>
    </row>
    <row r="36" spans="1:9" ht="30.75" thickBot="1" x14ac:dyDescent="0.3">
      <c r="F36" s="12" t="s">
        <v>12</v>
      </c>
      <c r="G36" s="13" t="s">
        <v>13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4</xdr:col>
                <xdr:colOff>57150</xdr:colOff>
                <xdr:row>32</xdr:row>
                <xdr:rowOff>209550</xdr:rowOff>
              </from>
              <to>
                <xdr:col>4</xdr:col>
                <xdr:colOff>1114425</xdr:colOff>
                <xdr:row>32</xdr:row>
                <xdr:rowOff>771525</xdr:rowOff>
              </to>
            </anchor>
          </objectPr>
        </oleObject>
      </mc:Choice>
      <mc:Fallback>
        <oleObject progId="Equation.3" shapeId="1025" r:id="rId4"/>
      </mc:Fallback>
    </mc:AlternateContent>
  </oleObject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Sokol</cp:lastModifiedBy>
  <dcterms:created xsi:type="dcterms:W3CDTF">2015-03-27T11:41:33Z</dcterms:created>
  <dcterms:modified xsi:type="dcterms:W3CDTF">2015-03-29T08:56:44Z</dcterms:modified>
</cp:coreProperties>
</file>