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120" yWindow="15" windowWidth="19005" windowHeight="11760" activeTab="1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Лист1!$A$1:$H$34</definedName>
  </definedNames>
  <calcPr calcId="145621"/>
</workbook>
</file>

<file path=xl/calcChain.xml><?xml version="1.0" encoding="utf-8"?>
<calcChain xmlns="http://schemas.openxmlformats.org/spreadsheetml/2006/main">
  <c r="C11" i="2" l="1"/>
  <c r="C12" i="2"/>
  <c r="C13" i="2"/>
  <c r="C14" i="2"/>
  <c r="C15" i="2"/>
  <c r="C16" i="2"/>
  <c r="D18" i="2" l="1"/>
  <c r="E5" i="2" s="1"/>
  <c r="D3" i="2" l="1"/>
  <c r="C18" i="2" l="1"/>
  <c r="D5" i="2"/>
  <c r="F10" i="2" s="1"/>
  <c r="F11" i="2"/>
  <c r="C16" i="1" l="1"/>
  <c r="B16" i="1"/>
  <c r="B14" i="1"/>
  <c r="C14" i="1"/>
  <c r="G14" i="1"/>
  <c r="B15" i="1"/>
  <c r="C15" i="1"/>
</calcChain>
</file>

<file path=xl/sharedStrings.xml><?xml version="1.0" encoding="utf-8"?>
<sst xmlns="http://schemas.openxmlformats.org/spreadsheetml/2006/main" count="58" uniqueCount="56">
  <si>
    <t>404354 Волгоградская обл., г. Котельниково</t>
  </si>
  <si>
    <t xml:space="preserve">Начальник лаборатории </t>
  </si>
  <si>
    <t>Лаборант</t>
  </si>
  <si>
    <t>от</t>
  </si>
  <si>
    <t xml:space="preserve">Заказчик </t>
  </si>
  <si>
    <t xml:space="preserve">Пробы образцов из товарного бетона </t>
  </si>
  <si>
    <t>марка</t>
  </si>
  <si>
    <t xml:space="preserve">Дата изготовления </t>
  </si>
  <si>
    <t>Место отбора</t>
  </si>
  <si>
    <t>Дата</t>
  </si>
  <si>
    <t>Испытания</t>
  </si>
  <si>
    <t>Плотность кг/м3</t>
  </si>
  <si>
    <t>Предел прочности при сжатии, Мпа</t>
  </si>
  <si>
    <t>Средняя прочность при сжатии, Мпа</t>
  </si>
  <si>
    <t>Объект</t>
  </si>
  <si>
    <r>
      <rPr>
        <b/>
        <sz val="12"/>
        <color theme="1"/>
        <rFont val="Calibri"/>
        <family val="2"/>
        <charset val="204"/>
        <scheme val="minor"/>
      </rPr>
      <t>Примечание:</t>
    </r>
    <r>
      <rPr>
        <sz val="12"/>
        <color theme="1"/>
        <rFont val="Calibri"/>
        <family val="2"/>
        <charset val="204"/>
        <scheme val="minor"/>
      </rPr>
      <t xml:space="preserve"> </t>
    </r>
  </si>
  <si>
    <t>ОАО «НОРЭ»                                                                  Испытательная лаборатория</t>
  </si>
  <si>
    <t>строительных материалов                                                 Аттестат аккредитации</t>
  </si>
  <si>
    <t>РОСС RU 0001.517993                                                       Действителен до 24 августа 2015 г.</t>
  </si>
  <si>
    <t>Заключение:</t>
  </si>
  <si>
    <t>Результаты механических испытаний</t>
  </si>
  <si>
    <t xml:space="preserve">   * Настоящие результаты испытания бетона относятся только к образцам подвергнутым испытаниям</t>
  </si>
  <si>
    <t xml:space="preserve">   * Запрещается частичная перепечатка результатов испытания бетона без согласования с испытательной лабораторией</t>
  </si>
  <si>
    <t>ПРОТОКОЛ ИСПЫТАНИЯ БЕТОНА</t>
  </si>
  <si>
    <t xml:space="preserve"> № образцов</t>
  </si>
  <si>
    <t>М.А. Макаров</t>
  </si>
  <si>
    <t>Испытательное оборудование и средства измерений</t>
  </si>
  <si>
    <t>Заводской № 204</t>
  </si>
  <si>
    <t>Весы тензометрические ВТ-6000</t>
  </si>
  <si>
    <t>Заводской № А001</t>
  </si>
  <si>
    <t>Н.А. Небыкова</t>
  </si>
  <si>
    <t>ООО  "ЕвроХим-ВолгаКалий"</t>
  </si>
  <si>
    <t xml:space="preserve"> -</t>
  </si>
  <si>
    <t>Заводской № 800</t>
  </si>
  <si>
    <t xml:space="preserve">Свидетельство о поверке
 № 088800-20-0678/0513-089                           действительно до "24" мая 2014 г.                                                                                                              </t>
  </si>
  <si>
    <t xml:space="preserve">Пресс испытательный гидравлический малогабаритный ПГМ-500МГ4 </t>
  </si>
  <si>
    <t>Погрешность измерения усилия                   1%</t>
  </si>
  <si>
    <t xml:space="preserve">Свидетельство о поверке
  № 096373-20-0463/0513-015                                   действительно до "13" мая 2014 г.                                                                                                              </t>
  </si>
  <si>
    <r>
      <t xml:space="preserve">Погрешность измерения                                                    </t>
    </r>
    <r>
      <rPr>
        <b/>
        <sz val="9"/>
        <color theme="1"/>
        <rFont val="Calibri"/>
        <family val="2"/>
        <charset val="204"/>
      </rPr>
      <t>± 2 г</t>
    </r>
  </si>
  <si>
    <t xml:space="preserve">Свидетельство о поверке
 № 096371-20-0463/0513-013                                                   действительно до "13" мая 2014 г.                                                                                                              </t>
  </si>
  <si>
    <t>Линейка измерительная металлическая,                                                            ГОСТ 427-75</t>
  </si>
  <si>
    <t>Диапазон измерений                                                                                      (0-500) мм</t>
  </si>
  <si>
    <t>В 30</t>
  </si>
  <si>
    <t>(М 400)</t>
  </si>
  <si>
    <t>Заявка №_________  от ________ .02.2014 г.</t>
  </si>
  <si>
    <t>№ 548</t>
  </si>
  <si>
    <t xml:space="preserve">ООО  "ЕвроХим-ВолгаКалий",                                                        ПКС, т.к. №№                                                                         </t>
  </si>
  <si>
    <r>
      <t xml:space="preserve">ПКС                                                              </t>
    </r>
    <r>
      <rPr>
        <sz val="12"/>
        <color theme="1"/>
        <rFont val="Calibri"/>
        <family val="2"/>
        <charset val="204"/>
        <scheme val="minor"/>
      </rPr>
      <t>(т.к. №№  )</t>
    </r>
  </si>
  <si>
    <t>В соответствии с ГОСТ 26633-91 образцы бетона в возрасте 7 суток набрали 55,6% прочности от заявленных класса (марки)  В 30 (М 400)</t>
  </si>
  <si>
    <t>№п/п</t>
  </si>
  <si>
    <t xml:space="preserve">Плотность </t>
  </si>
  <si>
    <t>Прочность образца</t>
  </si>
  <si>
    <t>Дата изгот.</t>
  </si>
  <si>
    <t>Дата исп.</t>
  </si>
  <si>
    <t>Количество образцов</t>
  </si>
  <si>
    <t>Максимальная разница плотности образцов по ГОСТ 18190-2012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</si>
</sst>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[$-F800]dddd\,\ mmmm\ dd\,\ yyyy"/>
    <numFmt numFmtId="166" formatCode="dd/mm/yy;@"/>
    <numFmt numFmtId="167" formatCode="[$-FC19]dd\ mmmm\ yyyy\ \г\.;@"/>
  </numFmts>
  <fonts count="2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color rgb="FF92D050"/>
      <name val="Calibri"/>
      <family val="2"/>
      <charset val="204"/>
      <scheme val="minor"/>
    </font>
    <font>
      <b/>
      <sz val="11"/>
      <color rgb="FF92D05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0" fontId="7" fillId="0" borderId="0" xfId="0" applyFont="1" applyAlignment="1">
      <alignment horizontal="right" vertical="top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7" fillId="0" borderId="0" xfId="0" applyFont="1" applyAlignment="1">
      <alignment horizontal="left" vertical="distributed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 vertical="center"/>
    </xf>
    <xf numFmtId="167" fontId="16" fillId="0" borderId="0" xfId="0" applyNumberFormat="1" applyFont="1" applyAlignment="1">
      <alignment horizontal="center" vertical="center"/>
    </xf>
    <xf numFmtId="167" fontId="16" fillId="0" borderId="0" xfId="0" applyNumberFormat="1" applyFont="1" applyAlignment="1" applyProtection="1">
      <alignment horizontal="center" vertical="center"/>
      <protection locked="0"/>
    </xf>
    <xf numFmtId="0" fontId="17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2" fontId="16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3" fontId="18" fillId="0" borderId="0" xfId="0" applyNumberFormat="1" applyFont="1" applyAlignment="1">
      <alignment horizontal="center" vertical="center"/>
    </xf>
    <xf numFmtId="1" fontId="16" fillId="0" borderId="1" xfId="0" applyNumberFormat="1" applyFont="1" applyBorder="1" applyAlignment="1" applyProtection="1">
      <alignment horizontal="center" vertical="center"/>
      <protection locked="0"/>
    </xf>
    <xf numFmtId="1" fontId="21" fillId="0" borderId="0" xfId="0" applyNumberFormat="1" applyFont="1" applyAlignment="1">
      <alignment horizontal="center" vertical="center"/>
    </xf>
    <xf numFmtId="49" fontId="16" fillId="0" borderId="1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Border="1" applyAlignment="1">
      <alignment horizontal="left"/>
    </xf>
    <xf numFmtId="0" fontId="10" fillId="0" borderId="0" xfId="0" applyFont="1" applyAlignment="1"/>
    <xf numFmtId="0" fontId="7" fillId="0" borderId="0" xfId="0" applyFont="1" applyAlignment="1">
      <alignment horizontal="left" vertical="distributed"/>
    </xf>
    <xf numFmtId="164" fontId="2" fillId="0" borderId="4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11" fillId="0" borderId="7" xfId="0" applyNumberFormat="1" applyFont="1" applyBorder="1" applyAlignment="1">
      <alignment horizontal="center" vertical="center"/>
    </xf>
    <xf numFmtId="164" fontId="11" fillId="0" borderId="8" xfId="0" applyNumberFormat="1" applyFont="1" applyBorder="1" applyAlignment="1">
      <alignment horizontal="center" vertical="center"/>
    </xf>
    <xf numFmtId="164" fontId="11" fillId="0" borderId="9" xfId="0" applyNumberFormat="1" applyFont="1" applyBorder="1" applyAlignment="1">
      <alignment horizontal="center" vertical="center"/>
    </xf>
    <xf numFmtId="164" fontId="11" fillId="0" borderId="10" xfId="0" applyNumberFormat="1" applyFont="1" applyBorder="1" applyAlignment="1">
      <alignment horizontal="center" vertical="center"/>
    </xf>
    <xf numFmtId="164" fontId="11" fillId="0" borderId="4" xfId="0" applyNumberFormat="1" applyFont="1" applyBorder="1" applyAlignment="1">
      <alignment horizontal="center" vertical="center"/>
    </xf>
    <xf numFmtId="164" fontId="11" fillId="0" borderId="5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0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14" fontId="6" fillId="0" borderId="4" xfId="0" applyNumberFormat="1" applyFont="1" applyBorder="1" applyAlignment="1">
      <alignment horizontal="center" vertical="center"/>
    </xf>
    <xf numFmtId="14" fontId="6" fillId="0" borderId="5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4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165" fontId="3" fillId="0" borderId="3" xfId="0" applyNumberFormat="1" applyFont="1" applyBorder="1" applyAlignment="1">
      <alignment horizontal="left" vertical="center"/>
    </xf>
    <xf numFmtId="165" fontId="3" fillId="0" borderId="5" xfId="0" applyNumberFormat="1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2" fontId="16" fillId="0" borderId="11" xfId="0" applyNumberFormat="1" applyFont="1" applyBorder="1" applyAlignment="1">
      <alignment horizontal="center" vertical="center"/>
    </xf>
    <xf numFmtId="2" fontId="16" fillId="0" borderId="13" xfId="0" applyNumberFormat="1" applyFont="1" applyBorder="1" applyAlignment="1">
      <alignment horizontal="center" vertical="center"/>
    </xf>
    <xf numFmtId="2" fontId="16" fillId="0" borderId="12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1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C10:E16" totalsRowShown="0" headerRowDxfId="10" dataDxfId="8" headerRowBorderDxfId="9">
  <sortState ref="C11:E16">
    <sortCondition descending="1" ref="D11"/>
  </sortState>
  <tableColumns count="3">
    <tableColumn id="1" name="№п/п" dataDxfId="7" totalsRowDxfId="6">
      <calculatedColumnFormula>IF(E11=0,"",SUBTOTAL(3,$E$11:E11))</calculatedColumnFormula>
    </tableColumn>
    <tableColumn id="4" name="Плотность " dataDxfId="5"/>
    <tableColumn id="5" name="Прочность образца" dataDxfId="4"/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O33"/>
  <sheetViews>
    <sheetView topLeftCell="A10" zoomScaleNormal="100" zoomScaleSheetLayoutView="100" workbookViewId="0">
      <selection activeCell="B12" sqref="B12:B13"/>
    </sheetView>
  </sheetViews>
  <sheetFormatPr defaultRowHeight="15" x14ac:dyDescent="0.25"/>
  <cols>
    <col min="1" max="1" width="17.28515625" style="1" customWidth="1"/>
    <col min="2" max="3" width="16.42578125" style="1" customWidth="1"/>
    <col min="4" max="4" width="12.85546875" style="1" customWidth="1"/>
    <col min="5" max="5" width="14.140625" style="1" customWidth="1"/>
    <col min="6" max="6" width="12.28515625" style="1" customWidth="1"/>
    <col min="7" max="8" width="13.28515625" style="1" customWidth="1"/>
    <col min="9" max="16384" width="9.140625" style="1"/>
  </cols>
  <sheetData>
    <row r="1" spans="1:15" ht="39.75" customHeight="1" x14ac:dyDescent="0.25">
      <c r="E1" s="91" t="s">
        <v>44</v>
      </c>
      <c r="F1" s="92"/>
      <c r="G1" s="92"/>
      <c r="H1" s="92"/>
    </row>
    <row r="2" spans="1:15" ht="37.5" customHeight="1" x14ac:dyDescent="0.25">
      <c r="A2" s="76"/>
      <c r="B2" s="76"/>
      <c r="C2" s="76"/>
      <c r="D2" s="76"/>
      <c r="E2" s="97" t="s">
        <v>23</v>
      </c>
      <c r="F2" s="97"/>
      <c r="G2" s="97"/>
      <c r="H2" s="97"/>
    </row>
    <row r="3" spans="1:15" ht="39.75" customHeight="1" x14ac:dyDescent="0.25">
      <c r="A3" s="76" t="s">
        <v>16</v>
      </c>
      <c r="B3" s="76"/>
      <c r="C3" s="76"/>
      <c r="D3" s="76"/>
      <c r="E3" s="20" t="s">
        <v>45</v>
      </c>
      <c r="F3" s="21" t="s">
        <v>3</v>
      </c>
      <c r="G3" s="98">
        <v>41698</v>
      </c>
      <c r="H3" s="99"/>
    </row>
    <row r="4" spans="1:15" ht="38.25" customHeight="1" x14ac:dyDescent="0.25">
      <c r="A4" s="77" t="s">
        <v>17</v>
      </c>
      <c r="B4" s="77"/>
      <c r="C4" s="77"/>
      <c r="D4" s="77"/>
      <c r="E4" s="22" t="s">
        <v>4</v>
      </c>
      <c r="F4" s="103" t="s">
        <v>31</v>
      </c>
      <c r="G4" s="104"/>
      <c r="H4" s="105"/>
    </row>
    <row r="5" spans="1:15" ht="37.5" customHeight="1" x14ac:dyDescent="0.25">
      <c r="A5" s="77" t="s">
        <v>18</v>
      </c>
      <c r="B5" s="77"/>
      <c r="C5" s="77"/>
      <c r="D5" s="78"/>
      <c r="E5" s="100" t="s">
        <v>5</v>
      </c>
      <c r="F5" s="101"/>
      <c r="G5" s="101"/>
      <c r="H5" s="102"/>
    </row>
    <row r="6" spans="1:15" ht="39" customHeight="1" x14ac:dyDescent="0.25">
      <c r="A6" s="77" t="s">
        <v>0</v>
      </c>
      <c r="B6" s="77"/>
      <c r="C6" s="77"/>
      <c r="D6" s="77"/>
      <c r="E6" s="23" t="s">
        <v>42</v>
      </c>
      <c r="F6" s="21" t="s">
        <v>6</v>
      </c>
      <c r="G6" s="24" t="s">
        <v>43</v>
      </c>
      <c r="H6" s="25"/>
    </row>
    <row r="7" spans="1:15" ht="37.5" customHeight="1" x14ac:dyDescent="0.25">
      <c r="A7" s="77"/>
      <c r="B7" s="77"/>
      <c r="C7" s="77"/>
      <c r="D7" s="78"/>
      <c r="E7" s="26" t="s">
        <v>14</v>
      </c>
      <c r="F7" s="103" t="s">
        <v>46</v>
      </c>
      <c r="G7" s="104"/>
      <c r="H7" s="105"/>
      <c r="M7" s="2"/>
      <c r="N7" s="3"/>
      <c r="O7" s="3"/>
    </row>
    <row r="8" spans="1:15" ht="33.75" customHeight="1" x14ac:dyDescent="0.25">
      <c r="A8" s="77"/>
      <c r="B8" s="77"/>
      <c r="C8" s="77"/>
      <c r="D8" s="77"/>
      <c r="E8" s="83" t="s">
        <v>24</v>
      </c>
      <c r="F8" s="84"/>
      <c r="G8" s="106" t="s">
        <v>32</v>
      </c>
      <c r="H8" s="107"/>
    </row>
    <row r="9" spans="1:15" ht="33.75" customHeight="1" x14ac:dyDescent="0.25">
      <c r="A9" s="6"/>
      <c r="B9" s="6"/>
      <c r="C9" s="6"/>
      <c r="D9" s="6"/>
      <c r="E9" s="83" t="s">
        <v>7</v>
      </c>
      <c r="F9" s="84"/>
      <c r="G9" s="79">
        <v>41691</v>
      </c>
      <c r="H9" s="80"/>
    </row>
    <row r="10" spans="1:15" ht="37.5" customHeight="1" x14ac:dyDescent="0.25">
      <c r="A10" s="4"/>
      <c r="B10" s="4"/>
      <c r="C10" s="4"/>
      <c r="D10" s="4"/>
      <c r="E10" s="4"/>
      <c r="F10" s="4"/>
      <c r="G10" s="4"/>
      <c r="H10" s="4"/>
    </row>
    <row r="11" spans="1:15" ht="37.5" customHeight="1" x14ac:dyDescent="0.25">
      <c r="A11" s="82" t="s">
        <v>20</v>
      </c>
      <c r="B11" s="82"/>
      <c r="C11" s="82"/>
      <c r="D11" s="82"/>
      <c r="E11" s="82"/>
      <c r="F11" s="82"/>
      <c r="G11" s="82"/>
      <c r="H11" s="82"/>
    </row>
    <row r="12" spans="1:15" ht="19.5" customHeight="1" x14ac:dyDescent="0.25">
      <c r="A12" s="32" t="s">
        <v>8</v>
      </c>
      <c r="B12" s="85" t="s">
        <v>9</v>
      </c>
      <c r="C12" s="34"/>
      <c r="D12" s="81" t="s">
        <v>11</v>
      </c>
      <c r="E12" s="81" t="s">
        <v>12</v>
      </c>
      <c r="F12" s="81"/>
      <c r="G12" s="81" t="s">
        <v>13</v>
      </c>
      <c r="H12" s="81"/>
      <c r="I12" s="59"/>
    </row>
    <row r="13" spans="1:15" ht="30" customHeight="1" x14ac:dyDescent="0.25">
      <c r="A13" s="33"/>
      <c r="B13" s="86"/>
      <c r="C13" s="8" t="s">
        <v>10</v>
      </c>
      <c r="D13" s="81"/>
      <c r="E13" s="81"/>
      <c r="F13" s="81"/>
      <c r="G13" s="81"/>
      <c r="H13" s="81"/>
      <c r="I13" s="59"/>
    </row>
    <row r="14" spans="1:15" s="4" customFormat="1" ht="37.5" customHeight="1" x14ac:dyDescent="0.25">
      <c r="A14" s="31" t="s">
        <v>47</v>
      </c>
      <c r="B14" s="9">
        <f>G9</f>
        <v>41691</v>
      </c>
      <c r="C14" s="9">
        <f>G3</f>
        <v>41698</v>
      </c>
      <c r="D14" s="10">
        <v>2260</v>
      </c>
      <c r="E14" s="66">
        <v>21.3</v>
      </c>
      <c r="F14" s="67"/>
      <c r="G14" s="68">
        <f>(E14+E15)/2</f>
        <v>21.8</v>
      </c>
      <c r="H14" s="69"/>
    </row>
    <row r="15" spans="1:15" s="4" customFormat="1" ht="36.75" customHeight="1" x14ac:dyDescent="0.25">
      <c r="A15" s="31" t="s">
        <v>47</v>
      </c>
      <c r="B15" s="9">
        <f>G9</f>
        <v>41691</v>
      </c>
      <c r="C15" s="9">
        <f>G3</f>
        <v>41698</v>
      </c>
      <c r="D15" s="10">
        <v>2268</v>
      </c>
      <c r="E15" s="66">
        <v>22.3</v>
      </c>
      <c r="F15" s="67"/>
      <c r="G15" s="70"/>
      <c r="H15" s="71"/>
    </row>
    <row r="16" spans="1:15" s="4" customFormat="1" ht="36.75" customHeight="1" x14ac:dyDescent="0.25">
      <c r="A16" s="31" t="s">
        <v>47</v>
      </c>
      <c r="B16" s="9">
        <f>G9</f>
        <v>41691</v>
      </c>
      <c r="C16" s="9">
        <f>G3</f>
        <v>41698</v>
      </c>
      <c r="D16" s="10">
        <v>2356</v>
      </c>
      <c r="E16" s="66">
        <v>19.399999999999999</v>
      </c>
      <c r="F16" s="67"/>
      <c r="G16" s="72"/>
      <c r="H16" s="73"/>
    </row>
    <row r="17" spans="1:8" ht="27" customHeight="1" x14ac:dyDescent="0.25">
      <c r="A17" s="7"/>
      <c r="B17" s="7"/>
      <c r="C17" s="7"/>
      <c r="D17" s="7"/>
      <c r="E17" s="7"/>
      <c r="F17" s="7"/>
      <c r="G17" s="7"/>
      <c r="H17" s="7"/>
    </row>
    <row r="18" spans="1:8" ht="41.25" customHeight="1" x14ac:dyDescent="0.25">
      <c r="A18" s="19" t="s">
        <v>19</v>
      </c>
      <c r="B18" s="65" t="s">
        <v>48</v>
      </c>
      <c r="C18" s="65"/>
      <c r="D18" s="65"/>
      <c r="E18" s="65"/>
      <c r="F18" s="65"/>
      <c r="G18" s="65"/>
      <c r="H18" s="65"/>
    </row>
    <row r="19" spans="1:8" ht="25.5" customHeight="1" x14ac:dyDescent="0.25">
      <c r="A19" s="19"/>
      <c r="B19" s="28"/>
      <c r="C19" s="28"/>
      <c r="D19" s="28"/>
      <c r="E19" s="28"/>
      <c r="F19" s="28"/>
      <c r="G19" s="28"/>
      <c r="H19" s="28"/>
    </row>
    <row r="20" spans="1:8" ht="21.75" customHeight="1" x14ac:dyDescent="0.25">
      <c r="A20" s="74" t="s">
        <v>26</v>
      </c>
      <c r="B20" s="75"/>
      <c r="C20" s="75"/>
      <c r="D20" s="75"/>
      <c r="E20" s="75"/>
      <c r="F20" s="75"/>
      <c r="G20" s="75"/>
      <c r="H20" s="75"/>
    </row>
    <row r="21" spans="1:8" ht="39.75" customHeight="1" x14ac:dyDescent="0.25">
      <c r="A21" s="93" t="s">
        <v>35</v>
      </c>
      <c r="B21" s="93"/>
      <c r="C21" s="29" t="s">
        <v>27</v>
      </c>
      <c r="D21" s="87" t="s">
        <v>36</v>
      </c>
      <c r="E21" s="89"/>
      <c r="F21" s="94" t="s">
        <v>37</v>
      </c>
      <c r="G21" s="95"/>
      <c r="H21" s="95"/>
    </row>
    <row r="22" spans="1:8" ht="36" customHeight="1" x14ac:dyDescent="0.25">
      <c r="A22" s="96" t="s">
        <v>28</v>
      </c>
      <c r="B22" s="95"/>
      <c r="C22" s="30" t="s">
        <v>29</v>
      </c>
      <c r="D22" s="87" t="s">
        <v>38</v>
      </c>
      <c r="E22" s="89"/>
      <c r="F22" s="94" t="s">
        <v>39</v>
      </c>
      <c r="G22" s="95"/>
      <c r="H22" s="95"/>
    </row>
    <row r="23" spans="1:8" ht="36.75" customHeight="1" x14ac:dyDescent="0.25">
      <c r="A23" s="87" t="s">
        <v>40</v>
      </c>
      <c r="B23" s="88"/>
      <c r="C23" s="30" t="s">
        <v>33</v>
      </c>
      <c r="D23" s="87" t="s">
        <v>41</v>
      </c>
      <c r="E23" s="89"/>
      <c r="F23" s="87" t="s">
        <v>34</v>
      </c>
      <c r="G23" s="90"/>
      <c r="H23" s="89"/>
    </row>
    <row r="24" spans="1:8" ht="21" customHeight="1" x14ac:dyDescent="0.25">
      <c r="A24" s="19"/>
      <c r="B24" s="28"/>
      <c r="C24" s="28"/>
      <c r="D24" s="28"/>
      <c r="E24" s="28"/>
      <c r="F24" s="28"/>
      <c r="G24" s="28"/>
      <c r="H24" s="28"/>
    </row>
    <row r="25" spans="1:8" ht="18" customHeight="1" x14ac:dyDescent="0.25">
      <c r="A25" s="18" t="s">
        <v>15</v>
      </c>
      <c r="B25" s="60"/>
      <c r="C25" s="60"/>
      <c r="D25" s="15"/>
      <c r="E25" s="60"/>
      <c r="F25" s="60"/>
      <c r="G25" s="16"/>
      <c r="H25" s="17"/>
    </row>
    <row r="26" spans="1:8" ht="18" customHeight="1" x14ac:dyDescent="0.2">
      <c r="A26" s="63" t="s">
        <v>21</v>
      </c>
      <c r="B26" s="64"/>
      <c r="C26" s="64"/>
      <c r="D26" s="64"/>
      <c r="E26" s="64"/>
      <c r="F26" s="64"/>
      <c r="G26" s="64"/>
      <c r="H26" s="64"/>
    </row>
    <row r="27" spans="1:8" ht="18" customHeight="1" x14ac:dyDescent="0.25">
      <c r="A27" s="61" t="s">
        <v>22</v>
      </c>
      <c r="B27" s="61"/>
      <c r="C27" s="61"/>
      <c r="D27" s="61"/>
      <c r="E27" s="61"/>
      <c r="F27" s="61"/>
      <c r="G27" s="61"/>
      <c r="H27" s="62"/>
    </row>
    <row r="28" spans="1:8" ht="19.5" customHeight="1" x14ac:dyDescent="0.25">
      <c r="A28" s="5"/>
      <c r="B28" s="4"/>
      <c r="C28" s="4"/>
      <c r="D28" s="4"/>
      <c r="E28" s="4"/>
      <c r="F28" s="4"/>
      <c r="G28" s="4"/>
      <c r="H28" s="4"/>
    </row>
    <row r="29" spans="1:8" ht="17.25" customHeight="1" x14ac:dyDescent="0.25">
      <c r="A29" s="11"/>
      <c r="B29" s="11"/>
      <c r="C29" s="11"/>
      <c r="D29" s="11"/>
      <c r="E29" s="11"/>
      <c r="F29" s="11"/>
      <c r="G29" s="11"/>
      <c r="H29" s="11"/>
    </row>
    <row r="30" spans="1:8" ht="21" x14ac:dyDescent="0.25">
      <c r="A30" s="58" t="s">
        <v>1</v>
      </c>
      <c r="B30" s="58"/>
      <c r="C30" s="58"/>
      <c r="D30" s="27"/>
      <c r="E30" s="27"/>
      <c r="F30" s="27"/>
      <c r="G30" s="55" t="s">
        <v>25</v>
      </c>
      <c r="H30" s="56"/>
    </row>
    <row r="31" spans="1:8" ht="30" customHeight="1" x14ac:dyDescent="0.25">
      <c r="A31" s="14"/>
      <c r="B31" s="14"/>
      <c r="C31" s="14"/>
      <c r="D31" s="13"/>
      <c r="E31" s="13"/>
      <c r="F31" s="13"/>
      <c r="G31" s="13"/>
      <c r="H31" s="13"/>
    </row>
    <row r="32" spans="1:8" ht="22.5" customHeight="1" x14ac:dyDescent="0.25">
      <c r="A32" s="58" t="s">
        <v>2</v>
      </c>
      <c r="B32" s="58"/>
      <c r="C32" s="58"/>
      <c r="D32" s="12"/>
      <c r="E32" s="12"/>
      <c r="F32" s="12"/>
      <c r="G32" s="57" t="s">
        <v>30</v>
      </c>
      <c r="H32" s="57"/>
    </row>
    <row r="33" spans="1:8" ht="21" x14ac:dyDescent="0.25">
      <c r="A33" s="11"/>
      <c r="B33" s="11"/>
      <c r="C33" s="11"/>
      <c r="D33" s="11"/>
      <c r="E33" s="11"/>
      <c r="F33" s="11"/>
      <c r="G33" s="11"/>
      <c r="H33" s="11"/>
    </row>
  </sheetData>
  <mergeCells count="47">
    <mergeCell ref="A23:B23"/>
    <mergeCell ref="D23:E23"/>
    <mergeCell ref="F23:H23"/>
    <mergeCell ref="E1:H1"/>
    <mergeCell ref="A21:B21"/>
    <mergeCell ref="D21:E21"/>
    <mergeCell ref="F21:H21"/>
    <mergeCell ref="A22:B22"/>
    <mergeCell ref="D22:E22"/>
    <mergeCell ref="F22:H22"/>
    <mergeCell ref="E2:H2"/>
    <mergeCell ref="G3:H3"/>
    <mergeCell ref="E5:H5"/>
    <mergeCell ref="F7:H7"/>
    <mergeCell ref="G8:H8"/>
    <mergeCell ref="F4:H4"/>
    <mergeCell ref="G9:H9"/>
    <mergeCell ref="G12:H13"/>
    <mergeCell ref="A11:H11"/>
    <mergeCell ref="A7:D7"/>
    <mergeCell ref="A8:D8"/>
    <mergeCell ref="E9:F9"/>
    <mergeCell ref="D12:D13"/>
    <mergeCell ref="E12:F13"/>
    <mergeCell ref="E8:F8"/>
    <mergeCell ref="B12:B13"/>
    <mergeCell ref="A2:D2"/>
    <mergeCell ref="A3:D3"/>
    <mergeCell ref="A4:D4"/>
    <mergeCell ref="A5:D5"/>
    <mergeCell ref="A6:D6"/>
    <mergeCell ref="G30:H30"/>
    <mergeCell ref="G32:H32"/>
    <mergeCell ref="A30:C30"/>
    <mergeCell ref="A32:C32"/>
    <mergeCell ref="I12:I13"/>
    <mergeCell ref="B25:C25"/>
    <mergeCell ref="A27:H27"/>
    <mergeCell ref="A26:H26"/>
    <mergeCell ref="B18:H18"/>
    <mergeCell ref="E25:F25"/>
    <mergeCell ref="E14:F14"/>
    <mergeCell ref="E15:F15"/>
    <mergeCell ref="E16:F16"/>
    <mergeCell ref="G14:H15"/>
    <mergeCell ref="G16:H16"/>
    <mergeCell ref="A20:H20"/>
  </mergeCells>
  <pageMargins left="0.7" right="0.7" top="0.75" bottom="0.75" header="0.3" footer="0.3"/>
  <pageSetup paperSize="9" scale="74" orientation="portrait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O27"/>
  <sheetViews>
    <sheetView tabSelected="1" workbookViewId="0">
      <selection activeCell="G4" sqref="G3:G4"/>
    </sheetView>
  </sheetViews>
  <sheetFormatPr defaultRowHeight="15" x14ac:dyDescent="0.25"/>
  <cols>
    <col min="3" max="3" width="6.5703125" customWidth="1"/>
    <col min="4" max="4" width="18" customWidth="1"/>
    <col min="5" max="5" width="22.28515625" customWidth="1"/>
    <col min="6" max="6" width="15.5703125" customWidth="1"/>
  </cols>
  <sheetData>
    <row r="1" spans="2:15" x14ac:dyDescent="0.25">
      <c r="B1" s="37"/>
      <c r="C1" s="37"/>
      <c r="D1" s="37"/>
      <c r="E1" s="37"/>
      <c r="F1" s="37"/>
      <c r="G1" s="37"/>
    </row>
    <row r="2" spans="2:15" x14ac:dyDescent="0.25">
      <c r="B2" s="37"/>
      <c r="C2" s="37"/>
      <c r="D2" s="38" t="s">
        <v>53</v>
      </c>
      <c r="E2" s="38" t="s">
        <v>52</v>
      </c>
      <c r="F2" s="37"/>
      <c r="G2" s="37"/>
    </row>
    <row r="3" spans="2:15" x14ac:dyDescent="0.25">
      <c r="B3" s="37"/>
      <c r="C3" s="37"/>
      <c r="D3" s="39">
        <f ca="1">TODAY()</f>
        <v>42090</v>
      </c>
      <c r="E3" s="40">
        <v>42027</v>
      </c>
      <c r="F3" s="37"/>
      <c r="G3" s="37"/>
    </row>
    <row r="4" spans="2:15" ht="33.75" x14ac:dyDescent="0.25">
      <c r="B4" s="37"/>
      <c r="C4" s="37"/>
      <c r="D4" s="49" t="s">
        <v>54</v>
      </c>
      <c r="E4" s="41" t="s">
        <v>55</v>
      </c>
      <c r="F4" s="37"/>
      <c r="G4" s="37"/>
    </row>
    <row r="5" spans="2:15" x14ac:dyDescent="0.25">
      <c r="B5" s="37"/>
      <c r="C5" s="37"/>
      <c r="D5" s="50" t="str">
        <f>IF(MAX(Таблица1[№п/п])=2,"2-ум",IF(MAX(Таблица1[№п/п])=3,"2-ум",IF(MAX(Таблица1[№п/п])=4,"3-ем",IF(MAX(Таблица1[№п/п])=5,"4-ем",IF(MAX(Таблица1[№п/п])=6,"4-ем","-")))))</f>
        <v>4-ем</v>
      </c>
      <c r="E5" s="51" t="str">
        <f>D18&amp;" "&amp;"кг/м3"</f>
        <v>51 кг/м3</v>
      </c>
      <c r="F5" s="37"/>
      <c r="G5" s="37"/>
    </row>
    <row r="6" spans="2:15" x14ac:dyDescent="0.25">
      <c r="B6" s="37"/>
      <c r="C6" s="37"/>
      <c r="D6" s="37"/>
      <c r="E6" s="37"/>
      <c r="F6" s="37"/>
      <c r="G6" s="37"/>
    </row>
    <row r="7" spans="2:15" x14ac:dyDescent="0.25">
      <c r="B7" s="37"/>
      <c r="C7" s="37"/>
      <c r="D7" s="37"/>
      <c r="E7" s="37"/>
      <c r="F7" s="37"/>
      <c r="G7" s="37"/>
    </row>
    <row r="8" spans="2:15" x14ac:dyDescent="0.25">
      <c r="B8" s="37"/>
      <c r="C8" s="37"/>
      <c r="D8" s="37"/>
      <c r="E8" s="37"/>
      <c r="F8" s="37"/>
      <c r="G8" s="37"/>
    </row>
    <row r="9" spans="2:15" x14ac:dyDescent="0.25">
      <c r="B9" s="37"/>
      <c r="C9" s="37"/>
      <c r="D9" s="37"/>
      <c r="E9" s="37"/>
      <c r="F9" s="37"/>
      <c r="G9" s="37"/>
    </row>
    <row r="10" spans="2:15" s="35" customFormat="1" ht="57" customHeight="1" x14ac:dyDescent="0.25">
      <c r="B10" s="42"/>
      <c r="C10" s="43" t="s">
        <v>49</v>
      </c>
      <c r="D10" s="43" t="s">
        <v>50</v>
      </c>
      <c r="E10" s="43" t="s">
        <v>51</v>
      </c>
      <c r="F10" s="44" t="str">
        <f>"Средняя прочность по"&amp;" "&amp;D5&amp;" "&amp;"образцам"</f>
        <v>Средняя прочность по 4-ем образцам</v>
      </c>
      <c r="G10" s="42"/>
    </row>
    <row r="11" spans="2:15" x14ac:dyDescent="0.25">
      <c r="B11" s="37"/>
      <c r="C11" s="45">
        <f>IF(E11=0,"",SUBTOTAL(3,$E$11:E11))</f>
        <v>1</v>
      </c>
      <c r="D11" s="52">
        <v>2550</v>
      </c>
      <c r="E11" s="46">
        <v>33</v>
      </c>
      <c r="F11" s="108">
        <f>IF(C18=6,AVERAGE(LARGE(Таблица1[Прочность образца],1),LARGE(Таблица1[Прочность образца],2),LARGE(Таблица1[Прочность образца],3),LARGE(Таблица1[Прочность образца],4)),IF(C18=5,AVERAGE(LARGE(Таблица1[Прочность образца],1),LARGE(Таблица1[Прочность образца],2),LARGE(Таблица1[Прочность образца],3),LARGE(Таблица1[Прочность образца],4)),IF(C18=4,AVERAGE(LARGE(Таблица1[Прочность образца],1),LARGE(Таблица1[Прочность образца],2),LARGE(Таблица1[Прочность образца],3)),IF(C18=3,AVERAGE(LARGE(Таблица1[Прочность образца],1),LARGE(Таблица1[Прочность образца],2)),IF(C18=2,AVERAGE(E11:E13))))))</f>
        <v>32.767499999999998</v>
      </c>
      <c r="G11" s="37"/>
      <c r="N11" s="35"/>
      <c r="O11" s="35"/>
    </row>
    <row r="12" spans="2:15" x14ac:dyDescent="0.25">
      <c r="B12" s="37"/>
      <c r="C12" s="45">
        <f>IF(E12=0,"",SUBTOTAL(3,$E$11:E12))</f>
        <v>2</v>
      </c>
      <c r="D12" s="52">
        <v>2549</v>
      </c>
      <c r="E12" s="46">
        <v>31.9</v>
      </c>
      <c r="F12" s="109"/>
      <c r="G12" s="37"/>
      <c r="N12" s="36"/>
      <c r="O12" s="36"/>
    </row>
    <row r="13" spans="2:15" x14ac:dyDescent="0.25">
      <c r="B13" s="37"/>
      <c r="C13" s="45">
        <f>IF(E13=0,"",SUBTOTAL(3,$E$11:E13))</f>
        <v>3</v>
      </c>
      <c r="D13" s="52">
        <v>2563</v>
      </c>
      <c r="E13" s="46">
        <v>32.700000000000003</v>
      </c>
      <c r="F13" s="109"/>
      <c r="G13" s="37"/>
      <c r="N13" s="36"/>
      <c r="O13" s="36"/>
    </row>
    <row r="14" spans="2:15" x14ac:dyDescent="0.25">
      <c r="B14" s="37"/>
      <c r="C14" s="45">
        <f>IF(E14=0,"",SUBTOTAL(3,$E$11:E14))</f>
        <v>4</v>
      </c>
      <c r="D14" s="52">
        <v>2517</v>
      </c>
      <c r="E14" s="46">
        <v>32.78</v>
      </c>
      <c r="F14" s="109"/>
      <c r="G14" s="37"/>
      <c r="N14" s="36"/>
      <c r="O14" s="36"/>
    </row>
    <row r="15" spans="2:15" x14ac:dyDescent="0.25">
      <c r="B15" s="37"/>
      <c r="C15" s="45">
        <f>IF(E15=0,"",SUBTOTAL(3,$E$11:E15))</f>
        <v>5</v>
      </c>
      <c r="D15" s="52">
        <v>2512</v>
      </c>
      <c r="E15" s="46">
        <v>32.590000000000003</v>
      </c>
      <c r="F15" s="109"/>
      <c r="G15" s="37"/>
      <c r="N15" s="36"/>
      <c r="O15" s="36"/>
    </row>
    <row r="16" spans="2:15" x14ac:dyDescent="0.25">
      <c r="B16" s="37"/>
      <c r="C16" s="45" t="str">
        <f>IF(E16=0,"",SUBTOTAL(3,$E$11:E16))</f>
        <v/>
      </c>
      <c r="D16" s="52"/>
      <c r="E16" s="54"/>
      <c r="F16" s="110"/>
      <c r="G16" s="37"/>
      <c r="N16" s="36"/>
      <c r="O16" s="36"/>
    </row>
    <row r="17" spans="2:14" x14ac:dyDescent="0.25">
      <c r="B17" s="37"/>
      <c r="C17" s="37"/>
      <c r="D17" s="37"/>
      <c r="E17" s="37"/>
      <c r="F17" s="37"/>
      <c r="G17" s="37"/>
    </row>
    <row r="18" spans="2:14" x14ac:dyDescent="0.25">
      <c r="B18" s="37"/>
      <c r="C18" s="50">
        <f>MAX(Таблица1[№п/п])</f>
        <v>5</v>
      </c>
      <c r="D18" s="53">
        <f>MAX(Таблица1[[Плотность ]])-MIN(Таблица1[[Плотность ]])</f>
        <v>51</v>
      </c>
      <c r="E18" s="37"/>
      <c r="F18" s="37"/>
      <c r="G18" s="37"/>
    </row>
    <row r="19" spans="2:14" x14ac:dyDescent="0.25">
      <c r="B19" s="37"/>
      <c r="C19" s="37"/>
      <c r="D19" s="37"/>
      <c r="E19" s="37"/>
      <c r="F19" s="37"/>
      <c r="G19" s="37"/>
    </row>
    <row r="20" spans="2:14" x14ac:dyDescent="0.25">
      <c r="B20" s="37"/>
      <c r="C20" s="37"/>
      <c r="D20" s="37"/>
      <c r="E20" s="37"/>
      <c r="F20" s="37"/>
      <c r="G20" s="37"/>
    </row>
    <row r="21" spans="2:14" x14ac:dyDescent="0.25">
      <c r="B21" s="37"/>
      <c r="C21" s="37"/>
      <c r="D21" s="37"/>
      <c r="E21" s="37"/>
      <c r="F21" s="37"/>
      <c r="G21" s="37"/>
    </row>
    <row r="22" spans="2:14" x14ac:dyDescent="0.25">
      <c r="B22" s="37"/>
      <c r="C22" s="37"/>
      <c r="D22" s="37"/>
      <c r="E22" s="37"/>
      <c r="F22" s="37"/>
      <c r="G22" s="37"/>
      <c r="M22" s="47"/>
      <c r="N22" s="48"/>
    </row>
    <row r="23" spans="2:14" x14ac:dyDescent="0.25">
      <c r="B23" s="37"/>
      <c r="C23" s="37"/>
      <c r="D23" s="37"/>
      <c r="E23" s="37"/>
      <c r="F23" s="37"/>
      <c r="G23" s="37"/>
      <c r="M23" s="47"/>
      <c r="N23" s="48"/>
    </row>
    <row r="24" spans="2:14" x14ac:dyDescent="0.25">
      <c r="B24" s="37"/>
      <c r="C24" s="37"/>
      <c r="D24" s="37"/>
      <c r="E24" s="37"/>
      <c r="F24" s="37"/>
      <c r="G24" s="37"/>
      <c r="M24" s="47"/>
      <c r="N24" s="48"/>
    </row>
    <row r="25" spans="2:14" x14ac:dyDescent="0.25">
      <c r="M25" s="47"/>
      <c r="N25" s="48"/>
    </row>
    <row r="26" spans="2:14" x14ac:dyDescent="0.25">
      <c r="M26" s="47"/>
      <c r="N26" s="48"/>
    </row>
    <row r="27" spans="2:14" x14ac:dyDescent="0.25">
      <c r="M27" s="47"/>
      <c r="N27" s="48"/>
    </row>
  </sheetData>
  <sheetProtection formatCells="0"/>
  <sortState ref="N12:N16">
    <sortCondition descending="1" ref="N11"/>
  </sortState>
  <mergeCells count="1">
    <mergeCell ref="F11:F16"/>
  </mergeCells>
  <conditionalFormatting sqref="D11:D16">
    <cfRule type="expression" dxfId="1" priority="1">
      <formula>OR(ABS(D11-IF(D$11:D$16,D$11:D$16,D11))&gt;50)*D11</formula>
    </cfRule>
  </conditionalFormatting>
  <dataValidations count="1">
    <dataValidation allowBlank="1" showInputMessage="1" showErrorMessage="1" prompt="Данный образец исключен по ГОСТ 18190-2012" sqref="E16"/>
  </dataValidations>
  <pageMargins left="0.7" right="0.7" top="0.75" bottom="0.75" header="0.3" footer="0.3"/>
  <pageSetup paperSize="9" orientation="portrait" r:id="rId1"/>
  <ignoredErrors>
    <ignoredError sqref="D18" emptyCellReference="1"/>
  </ignoredError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_Boroda_</cp:lastModifiedBy>
  <cp:lastPrinted>2014-02-14T04:20:59Z</cp:lastPrinted>
  <dcterms:created xsi:type="dcterms:W3CDTF">2012-04-24T11:45:12Z</dcterms:created>
  <dcterms:modified xsi:type="dcterms:W3CDTF">2015-03-27T07:42:09Z</dcterms:modified>
</cp:coreProperties>
</file>