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'2014год'!$A$2:$H$329</definedName>
  </definedNames>
  <calcPr calcId="152511"/>
</workbook>
</file>

<file path=xl/calcChain.xml><?xml version="1.0" encoding="utf-8"?>
<calcChain xmlns="http://schemas.openxmlformats.org/spreadsheetml/2006/main">
  <c r="AT326" i="3" l="1"/>
  <c r="W331" i="3"/>
  <c r="T331" i="3"/>
  <c r="Q331" i="3"/>
  <c r="N331" i="3"/>
  <c r="K331" i="3"/>
  <c r="A333" i="3"/>
  <c r="H132" i="3" s="1"/>
  <c r="H14" i="3" l="1"/>
  <c r="H40" i="3"/>
  <c r="H43" i="3"/>
  <c r="H63" i="3"/>
  <c r="H72" i="3"/>
  <c r="H80" i="3"/>
  <c r="H89" i="3"/>
  <c r="H92" i="3"/>
  <c r="H100" i="3"/>
  <c r="H98" i="3"/>
  <c r="H114" i="3"/>
  <c r="H121" i="3"/>
  <c r="H123" i="3"/>
  <c r="H136" i="3"/>
  <c r="H157" i="3"/>
  <c r="H164" i="3"/>
  <c r="H170" i="3"/>
  <c r="H181" i="3"/>
  <c r="H188" i="3"/>
  <c r="H186" i="3"/>
  <c r="H193" i="3"/>
  <c r="H200" i="3"/>
  <c r="H202" i="3"/>
  <c r="H207" i="3"/>
  <c r="H215" i="3"/>
  <c r="H220" i="3"/>
  <c r="H235" i="3"/>
  <c r="H242" i="3"/>
  <c r="H253" i="3"/>
  <c r="H259" i="3"/>
  <c r="H264" i="3"/>
  <c r="H272" i="3"/>
  <c r="H281" i="3"/>
  <c r="H286" i="3"/>
  <c r="H295" i="3"/>
  <c r="H297" i="3"/>
  <c r="H304" i="3"/>
  <c r="H328" i="3"/>
  <c r="H326" i="3"/>
  <c r="H324" i="3"/>
  <c r="H322" i="3"/>
  <c r="H320" i="3"/>
  <c r="H318" i="3"/>
  <c r="H316" i="3"/>
  <c r="H314" i="3"/>
  <c r="H312" i="3"/>
  <c r="H310" i="3"/>
  <c r="H308" i="3"/>
  <c r="H26" i="3"/>
  <c r="H44" i="3"/>
  <c r="H42" i="3"/>
  <c r="H66" i="3"/>
  <c r="H74" i="3"/>
  <c r="H86" i="3"/>
  <c r="H93" i="3"/>
  <c r="H91" i="3"/>
  <c r="H99" i="3"/>
  <c r="H110" i="3"/>
  <c r="H117" i="3"/>
  <c r="H124" i="3"/>
  <c r="H130" i="3"/>
  <c r="H154" i="3"/>
  <c r="H159" i="3"/>
  <c r="H167" i="3"/>
  <c r="H169" i="3"/>
  <c r="H183" i="3"/>
  <c r="H187" i="3"/>
  <c r="H191" i="3"/>
  <c r="H197" i="3"/>
  <c r="H199" i="3"/>
  <c r="H204" i="3"/>
  <c r="H206" i="3"/>
  <c r="H214" i="3"/>
  <c r="H230" i="3"/>
  <c r="H234" i="3"/>
  <c r="H250" i="3"/>
  <c r="H256" i="3"/>
  <c r="H258" i="3"/>
  <c r="H266" i="3"/>
  <c r="H271" i="3"/>
  <c r="H284" i="3"/>
  <c r="H288" i="3"/>
  <c r="H294" i="3"/>
  <c r="H301" i="3"/>
  <c r="H306" i="3"/>
  <c r="H327" i="3"/>
  <c r="H325" i="3"/>
  <c r="H323" i="3"/>
  <c r="H321" i="3"/>
  <c r="H319" i="3"/>
  <c r="H317" i="3"/>
  <c r="H315" i="3"/>
  <c r="H313" i="3"/>
  <c r="H311" i="3"/>
  <c r="H309" i="3"/>
  <c r="H3" i="3"/>
  <c r="H4" i="3"/>
  <c r="H267" i="3"/>
  <c r="H278" i="3"/>
  <c r="H109" i="3"/>
  <c r="H113" i="3"/>
  <c r="H150" i="3"/>
  <c r="H178" i="3"/>
  <c r="H190" i="3"/>
  <c r="H192" i="3"/>
  <c r="H196" i="3"/>
  <c r="H210" i="3"/>
  <c r="H222" i="3"/>
  <c r="H225" i="3"/>
  <c r="H252" i="3"/>
  <c r="H241" i="3"/>
  <c r="H245" i="3"/>
  <c r="H255" i="3"/>
  <c r="H257" i="3"/>
  <c r="H273" i="3"/>
  <c r="H275" i="3"/>
  <c r="H276" i="3"/>
  <c r="H280" i="3"/>
  <c r="H282" i="3"/>
  <c r="H290" i="3"/>
  <c r="H292" i="3"/>
  <c r="H296" i="3"/>
  <c r="H298" i="3"/>
  <c r="H300" i="3"/>
  <c r="H158" i="3"/>
  <c r="H160" i="3"/>
  <c r="H173" i="3"/>
  <c r="H221" i="3"/>
  <c r="H224" i="3"/>
  <c r="H226" i="3"/>
  <c r="H249" i="3"/>
  <c r="H251" i="3"/>
  <c r="H261" i="3"/>
  <c r="H265" i="3"/>
  <c r="H274" i="3"/>
  <c r="H277" i="3"/>
  <c r="H279" i="3"/>
  <c r="H283" i="3"/>
  <c r="H285" i="3"/>
  <c r="H287" i="3"/>
  <c r="H289" i="3"/>
  <c r="H291" i="3"/>
  <c r="H293" i="3"/>
  <c r="H299" i="3"/>
  <c r="H38" i="3"/>
  <c r="H107" i="3"/>
  <c r="H129" i="3"/>
  <c r="H131" i="3"/>
  <c r="H135" i="3"/>
  <c r="H39" i="3"/>
  <c r="H41" i="3"/>
  <c r="H62" i="3"/>
  <c r="H64" i="3"/>
  <c r="H70" i="3"/>
  <c r="H73" i="3"/>
  <c r="H75" i="3"/>
  <c r="H333" i="3" l="1"/>
  <c r="H334" i="3"/>
  <c r="H332" i="3"/>
</calcChain>
</file>

<file path=xl/comments1.xml><?xml version="1.0" encoding="utf-8"?>
<comments xmlns="http://schemas.openxmlformats.org/spreadsheetml/2006/main">
  <authors>
    <author>Автор</author>
  </authors>
  <commentLis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6" authorId="0" shape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6" authorId="0" shape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<sst xmlns="http://schemas.openxmlformats.org/spreadsheetml/2006/main" count="465" uniqueCount="355">
  <si>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</si>
  <si>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</si>
  <si>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</si>
  <si>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</si>
  <si>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</si>
  <si>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</si>
  <si>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</si>
  <si>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</si>
  <si>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</si>
  <si>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</si>
  <si>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</si>
  <si>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</si>
  <si>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</si>
  <si>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</si>
  <si>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</si>
  <si>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</si>
  <si>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</si>
  <si>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</si>
  <si>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</si>
  <si>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</si>
  <si>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</si>
  <si>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</si>
  <si>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</si>
  <si>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</si>
  <si>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</si>
  <si>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</si>
  <si>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</si>
  <si>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</si>
  <si>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</si>
  <si>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</si>
  <si>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</si>
  <si>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</si>
  <si>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</si>
  <si>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</si>
  <si>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</si>
  <si>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</si>
  <si>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</si>
  <si>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</si>
  <si>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</si>
  <si>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</si>
  <si>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</si>
  <si>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</si>
  <si>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</si>
  <si>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</si>
  <si>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</si>
  <si>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</si>
  <si>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</si>
  <si>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</si>
  <si>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</si>
  <si>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</si>
  <si>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</si>
  <si>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</si>
  <si>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</si>
  <si>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</si>
  <si>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</si>
  <si>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</si>
  <si>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</si>
  <si>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</si>
  <si>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</si>
  <si>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</si>
  <si>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</si>
  <si>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</si>
  <si>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</si>
  <si>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</si>
  <si>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</si>
  <si>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</si>
  <si>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</si>
  <si>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</si>
  <si>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</si>
  <si>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</si>
  <si>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</si>
  <si>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</si>
  <si>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</si>
  <si>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</si>
  <si>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</si>
  <si>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</si>
  <si>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</si>
  <si>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</si>
  <si>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</si>
  <si>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</si>
  <si>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</si>
  <si>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</si>
  <si>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</si>
  <si>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</si>
  <si>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</si>
  <si>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</si>
  <si>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</si>
  <si>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</si>
  <si>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</si>
  <si>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</si>
  <si>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</si>
  <si>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</si>
  <si>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</si>
  <si>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</si>
  <si>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</si>
  <si>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</si>
  <si>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</si>
  <si>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</si>
  <si>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</si>
  <si>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</si>
  <si>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</si>
  <si>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</si>
  <si>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</si>
  <si>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</si>
  <si>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</si>
  <si>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</si>
  <si>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</si>
  <si>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</si>
  <si>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</si>
  <si>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</si>
  <si>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</si>
  <si>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</si>
  <si>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</si>
  <si>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</si>
  <si>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</si>
  <si>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</si>
  <si>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</si>
  <si>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</si>
  <si>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</si>
  <si>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</si>
  <si>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</si>
  <si>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</si>
  <si>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</si>
  <si>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</si>
  <si>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</si>
  <si>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</si>
  <si>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</si>
  <si>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</si>
  <si>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</si>
  <si>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</si>
  <si>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</si>
  <si>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</si>
  <si>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</si>
  <si>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</si>
  <si>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</si>
  <si>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</si>
  <si>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</si>
  <si>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</si>
  <si>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</si>
  <si>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</si>
  <si>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</si>
  <si>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</si>
  <si>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</si>
  <si>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</si>
  <si>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</si>
  <si>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</si>
  <si>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</si>
  <si>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</si>
  <si>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</si>
  <si>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</si>
  <si>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</si>
  <si>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</si>
  <si>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</si>
  <si>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</si>
  <si>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</si>
  <si>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</si>
  <si>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</si>
  <si>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</si>
  <si>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</si>
  <si>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</si>
  <si>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</si>
  <si>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</si>
  <si>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</si>
  <si>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</si>
  <si>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</si>
  <si>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</si>
  <si>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</si>
  <si>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</si>
  <si>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</si>
  <si>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</si>
  <si>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</si>
  <si>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</si>
  <si>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</si>
  <si>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</si>
  <si>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</si>
  <si>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</si>
  <si>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</si>
  <si>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</si>
  <si>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</si>
  <si>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</si>
  <si>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</si>
  <si>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</si>
  <si>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</si>
  <si>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</si>
  <si>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</si>
  <si>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</si>
  <si>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</si>
  <si>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</si>
  <si>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</si>
  <si>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</si>
  <si>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</si>
  <si>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</si>
  <si>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</si>
  <si>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</si>
  <si>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</si>
  <si>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</si>
  <si>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</si>
  <si>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</si>
  <si>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</si>
  <si>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</si>
  <si>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</si>
  <si>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</si>
  <si>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</si>
  <si>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</si>
  <si>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</si>
  <si>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</si>
  <si>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</si>
  <si>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</si>
  <si>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</si>
  <si>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</si>
  <si>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</si>
  <si>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</si>
  <si>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</si>
  <si>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</si>
  <si>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</si>
  <si>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</si>
  <si>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</si>
  <si>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</si>
  <si>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</si>
  <si>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</si>
  <si>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</si>
  <si>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</si>
  <si>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</si>
  <si>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</si>
  <si>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</si>
  <si>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</si>
  <si>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</si>
  <si>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</si>
  <si>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</si>
  <si>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</si>
  <si>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</si>
  <si>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</si>
  <si>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</si>
  <si>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</si>
  <si>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</si>
  <si>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</si>
  <si>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</si>
  <si>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</si>
  <si>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</si>
  <si>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</si>
  <si>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</si>
  <si>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</si>
  <si>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</si>
  <si>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</si>
  <si>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</si>
  <si>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</si>
  <si>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</si>
  <si>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</si>
  <si>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</si>
  <si>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</si>
  <si>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</si>
  <si>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</si>
  <si>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</si>
  <si>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</si>
  <si>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</si>
  <si>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</si>
  <si>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</si>
  <si>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</si>
  <si>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</si>
  <si>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</si>
  <si>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</si>
  <si>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</si>
  <si>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</si>
  <si>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</si>
  <si>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</si>
  <si>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</si>
  <si>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</si>
  <si>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</si>
  <si>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</si>
  <si>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</si>
  <si>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</si>
  <si>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</si>
  <si>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</si>
  <si>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</si>
  <si>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</si>
  <si>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</si>
  <si>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</si>
  <si>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</si>
  <si>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Истекает оплата:</t>
  </si>
  <si>
    <t>Нет оплаты:</t>
  </si>
  <si>
    <t>Есть оплата: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</si>
  <si>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</si>
  <si>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</si>
  <si>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</si>
  <si>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</si>
  <si>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</si>
  <si>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</si>
  <si>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</si>
  <si>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</si>
  <si>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</si>
  <si>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</si>
  <si>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</si>
  <si>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</si>
  <si>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</si>
  <si>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</si>
  <si>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</si>
  <si>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</si>
  <si>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</si>
  <si>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</si>
  <si>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</si>
  <si>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</si>
  <si>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</si>
  <si>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</si>
  <si>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</si>
  <si>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</si>
  <si>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</si>
  <si>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</si>
  <si>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</si>
  <si>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</si>
  <si>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</si>
  <si>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</si>
  <si>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</si>
  <si>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</si>
  <si>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</si>
  <si>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</si>
  <si>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</si>
  <si>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</si>
  <si>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</si>
  <si>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</si>
  <si>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</si>
  <si>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</si>
  <si>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</si>
  <si>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</si>
  <si>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</si>
  <si>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</si>
  <si>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</si>
  <si>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</si>
  <si>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</si>
  <si>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</si>
  <si>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</si>
  <si>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</si>
  <si>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</si>
  <si>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</si>
  <si>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</si>
  <si>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</si>
  <si>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</si>
  <si>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</si>
  <si>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</si>
  <si>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</si>
  <si>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</si>
  <si>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</si>
  <si>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</si>
  <si>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</si>
  <si>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</si>
  <si>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</si>
  <si>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</si>
  <si>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</si>
  <si>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</si>
  <si>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</si>
  <si>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</si>
  <si>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Отказ</t>
  </si>
  <si>
    <t>…</t>
  </si>
  <si>
    <t>-</t>
  </si>
  <si>
    <t>...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</si>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</sst>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4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7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40" fillId="0" borderId="0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CCFFFF"/>
      <color rgb="FF00FF00"/>
      <color rgb="FF009900"/>
      <color rgb="FF00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FF00"/>
  </sheetPr>
  <dimension ref="A1:AT335"/>
  <sheetViews>
    <sheetView showGridLines="0" tabSelected="1" workbookViewId="0">
      <pane xSplit="1" ySplit="2" topLeftCell="E316" activePane="bottomRight" state="frozen"/>
      <selection pane="topRight" activeCell="B1" sqref="B1"/>
      <selection pane="bottomLeft" activeCell="A3" sqref="A3"/>
      <selection pane="bottomRight" activeCell="AT326" sqref="AT326"/>
    </sheetView>
  </sheetViews>
  <sheetFormatPr defaultRowHeight="15" x14ac:dyDescent="0.2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5" style="48" customWidth="1"/>
    <col min="11" max="11" width="4.7109375" style="13" customWidth="1"/>
    <col min="12" max="12" width="4.140625" style="13" customWidth="1"/>
    <col min="13" max="13" width="4.140625" customWidth="1"/>
    <col min="14" max="14" width="4.42578125" style="13" customWidth="1"/>
    <col min="15" max="15" width="4.140625" customWidth="1"/>
    <col min="16" max="16" width="4.140625" style="13" customWidth="1"/>
    <col min="17" max="17" width="8.85546875" customWidth="1"/>
    <col min="18" max="18" width="4.140625" style="13" customWidth="1"/>
    <col min="19" max="19" width="4.140625" customWidth="1"/>
    <col min="20" max="20" width="8.85546875" style="13" customWidth="1"/>
    <col min="21" max="21" width="4.140625" customWidth="1"/>
    <col min="22" max="22" width="4.140625" style="13" customWidth="1"/>
    <col min="23" max="23" width="2.14062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x14ac:dyDescent="0.25">
      <c r="A1" s="6"/>
      <c r="C1" s="44"/>
      <c r="I1" s="46" t="s">
        <v>354</v>
      </c>
      <c r="J1" s="48" t="s">
        <v>352</v>
      </c>
      <c r="K1" s="13" t="s">
        <v>354</v>
      </c>
      <c r="L1" s="46" t="s">
        <v>354</v>
      </c>
      <c r="M1" s="48" t="s">
        <v>352</v>
      </c>
      <c r="N1" s="13" t="s">
        <v>354</v>
      </c>
      <c r="O1" s="46" t="s">
        <v>354</v>
      </c>
      <c r="P1" s="48" t="s">
        <v>352</v>
      </c>
      <c r="Q1" s="13" t="s">
        <v>354</v>
      </c>
      <c r="R1" s="46" t="s">
        <v>354</v>
      </c>
      <c r="S1" s="48" t="s">
        <v>352</v>
      </c>
      <c r="T1" s="13" t="s">
        <v>354</v>
      </c>
      <c r="U1" s="46" t="s">
        <v>354</v>
      </c>
      <c r="V1" s="48" t="s">
        <v>352</v>
      </c>
      <c r="W1" s="13" t="s">
        <v>354</v>
      </c>
      <c r="X1" s="46" t="s">
        <v>354</v>
      </c>
      <c r="Y1" s="48" t="s">
        <v>352</v>
      </c>
      <c r="Z1" s="13" t="s">
        <v>354</v>
      </c>
      <c r="AA1" s="46" t="s">
        <v>354</v>
      </c>
      <c r="AB1" s="48" t="s">
        <v>352</v>
      </c>
      <c r="AC1" s="13" t="s">
        <v>354</v>
      </c>
      <c r="AD1" s="46" t="s">
        <v>354</v>
      </c>
      <c r="AE1" s="48" t="s">
        <v>352</v>
      </c>
      <c r="AF1" s="13" t="s">
        <v>354</v>
      </c>
      <c r="AG1" s="46" t="s">
        <v>354</v>
      </c>
      <c r="AH1" s="48" t="s">
        <v>352</v>
      </c>
      <c r="AI1" s="13" t="s">
        <v>354</v>
      </c>
      <c r="AJ1" s="46" t="s">
        <v>354</v>
      </c>
      <c r="AK1" s="48" t="s">
        <v>352</v>
      </c>
      <c r="AL1" s="13" t="s">
        <v>354</v>
      </c>
      <c r="AM1" s="46" t="s">
        <v>354</v>
      </c>
      <c r="AN1" s="48" t="s">
        <v>352</v>
      </c>
      <c r="AO1" s="13" t="s">
        <v>354</v>
      </c>
      <c r="AP1" s="46" t="s">
        <v>354</v>
      </c>
      <c r="AQ1" s="48" t="s">
        <v>352</v>
      </c>
      <c r="AR1" s="13" t="s">
        <v>354</v>
      </c>
    </row>
    <row r="2" spans="1:45" s="23" customFormat="1" ht="14.25" customHeight="1" x14ac:dyDescent="0.25">
      <c r="A2" s="207" t="s">
        <v>9</v>
      </c>
      <c r="B2" s="208" t="s">
        <v>8</v>
      </c>
      <c r="C2" s="204" t="s">
        <v>296</v>
      </c>
      <c r="D2" s="204" t="s">
        <v>294</v>
      </c>
      <c r="E2" s="204" t="s">
        <v>293</v>
      </c>
      <c r="F2" s="127" t="s">
        <v>298</v>
      </c>
      <c r="G2" s="209" t="s">
        <v>282</v>
      </c>
      <c r="H2" s="205" t="s">
        <v>295</v>
      </c>
      <c r="I2" s="213" t="s">
        <v>257</v>
      </c>
      <c r="J2" s="214"/>
      <c r="K2" s="203" t="s">
        <v>297</v>
      </c>
      <c r="L2" s="213" t="s">
        <v>258</v>
      </c>
      <c r="M2" s="214"/>
      <c r="N2" s="206" t="s">
        <v>297</v>
      </c>
      <c r="O2" s="213" t="s">
        <v>259</v>
      </c>
      <c r="P2" s="214"/>
      <c r="Q2" s="203" t="s">
        <v>297</v>
      </c>
      <c r="R2" s="213" t="s">
        <v>260</v>
      </c>
      <c r="S2" s="214"/>
      <c r="T2" s="203" t="s">
        <v>297</v>
      </c>
      <c r="U2" s="213" t="s">
        <v>261</v>
      </c>
      <c r="V2" s="214"/>
      <c r="W2" s="203" t="s">
        <v>297</v>
      </c>
      <c r="X2" s="213" t="s">
        <v>262</v>
      </c>
      <c r="Y2" s="214"/>
      <c r="Z2" s="203" t="s">
        <v>297</v>
      </c>
      <c r="AA2" s="213" t="s">
        <v>263</v>
      </c>
      <c r="AB2" s="214"/>
      <c r="AC2" s="203" t="s">
        <v>297</v>
      </c>
      <c r="AD2" s="213" t="s">
        <v>264</v>
      </c>
      <c r="AE2" s="214"/>
      <c r="AF2" s="203" t="s">
        <v>297</v>
      </c>
      <c r="AG2" s="213" t="s">
        <v>265</v>
      </c>
      <c r="AH2" s="214"/>
      <c r="AI2" s="203" t="s">
        <v>297</v>
      </c>
      <c r="AJ2" s="213" t="s">
        <v>266</v>
      </c>
      <c r="AK2" s="214"/>
      <c r="AL2" s="203" t="s">
        <v>297</v>
      </c>
      <c r="AM2" s="213" t="s">
        <v>267</v>
      </c>
      <c r="AN2" s="214"/>
      <c r="AO2" s="203" t="s">
        <v>297</v>
      </c>
      <c r="AP2" s="213" t="s">
        <v>268</v>
      </c>
      <c r="AQ2" s="214"/>
      <c r="AR2" s="203" t="s">
        <v>297</v>
      </c>
    </row>
    <row r="3" spans="1:45" x14ac:dyDescent="0.25">
      <c r="A3" s="183" t="s">
        <v>6</v>
      </c>
      <c r="B3" s="136"/>
      <c r="C3" s="114"/>
      <c r="D3" s="74"/>
      <c r="E3" s="72"/>
      <c r="F3" s="138"/>
      <c r="G3" s="106">
        <v>41790</v>
      </c>
      <c r="H3" s="81" t="str">
        <f ca="1">+IF(AND((G3-'2014год'!$A$333)&lt;=30,(G3-'2014год'!$A$333)&gt;=0),"Истекает оплата",IF(G3-'2014год'!$A$333&lt;0,"Нет оплаты","Есть оплата"))</f>
        <v>Нет оплаты</v>
      </c>
      <c r="I3" s="77"/>
      <c r="J3" s="78"/>
      <c r="K3" s="40"/>
      <c r="L3" s="31"/>
      <c r="M3" s="28"/>
      <c r="N3" s="39"/>
      <c r="O3" s="33"/>
      <c r="P3" s="25"/>
      <c r="Q3" s="37"/>
      <c r="R3" s="31"/>
      <c r="S3" s="28"/>
      <c r="T3" s="39"/>
      <c r="U3" s="33"/>
      <c r="V3" s="25"/>
      <c r="W3" s="37"/>
      <c r="X3" s="31"/>
      <c r="Y3" s="28"/>
      <c r="Z3" s="59"/>
      <c r="AA3" s="66"/>
      <c r="AB3" s="25"/>
      <c r="AC3" s="37"/>
      <c r="AD3" s="31"/>
      <c r="AE3" s="28"/>
      <c r="AF3" s="39"/>
      <c r="AG3" s="31"/>
      <c r="AH3" s="25"/>
      <c r="AI3" s="39"/>
      <c r="AJ3" s="31"/>
      <c r="AK3" s="25"/>
      <c r="AL3" s="59"/>
      <c r="AM3" s="61"/>
      <c r="AN3" s="25"/>
      <c r="AO3" s="39"/>
      <c r="AP3" s="31"/>
      <c r="AQ3" s="25"/>
      <c r="AR3" s="39"/>
    </row>
    <row r="4" spans="1:45" x14ac:dyDescent="0.25">
      <c r="A4" s="183" t="s">
        <v>291</v>
      </c>
      <c r="B4" s="117"/>
      <c r="C4" s="116"/>
      <c r="D4" s="75"/>
      <c r="E4" s="72"/>
      <c r="F4" s="138"/>
      <c r="G4" s="106">
        <v>42004</v>
      </c>
      <c r="H4" s="81" t="str">
        <f ca="1">+IF(AND((G4-'2014год'!$A$333)&lt;=30,(G4-'2014год'!$A$333)&gt;=0),"Истекает оплата",IF(G4-'2014год'!$A$333&lt;0,"Нет оплаты","Есть оплата"))</f>
        <v>Нет оплаты</v>
      </c>
      <c r="I4" s="77"/>
      <c r="J4" s="78"/>
      <c r="K4" s="41"/>
      <c r="L4" s="32"/>
      <c r="M4" s="29"/>
      <c r="N4" s="54"/>
      <c r="O4" s="34"/>
      <c r="P4" s="24"/>
      <c r="Q4" s="38"/>
      <c r="R4" s="32"/>
      <c r="S4" s="29"/>
      <c r="T4" s="54"/>
      <c r="U4" s="34"/>
      <c r="V4" s="24"/>
      <c r="W4" s="38"/>
      <c r="X4" s="32"/>
      <c r="Y4" s="29"/>
      <c r="Z4" s="60"/>
      <c r="AA4" s="67"/>
      <c r="AB4" s="24"/>
      <c r="AC4" s="38"/>
      <c r="AD4" s="32"/>
      <c r="AE4" s="29"/>
      <c r="AF4" s="54"/>
      <c r="AG4" s="32"/>
      <c r="AH4" s="24"/>
      <c r="AI4" s="54"/>
      <c r="AJ4" s="32"/>
      <c r="AK4" s="24"/>
      <c r="AL4" s="60"/>
      <c r="AM4" s="62"/>
      <c r="AN4" s="24"/>
      <c r="AO4" s="54"/>
      <c r="AP4" s="32"/>
      <c r="AQ4" s="24"/>
      <c r="AR4" s="54"/>
      <c r="AS4" s="3"/>
    </row>
    <row r="5" spans="1:45" ht="15.75" customHeight="1" x14ac:dyDescent="0.25">
      <c r="A5" s="5" t="s">
        <v>10</v>
      </c>
      <c r="B5" s="1"/>
      <c r="C5" s="73"/>
      <c r="D5" s="74"/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.75" customHeight="1" x14ac:dyDescent="0.25">
      <c r="A6" s="9" t="s">
        <v>11</v>
      </c>
      <c r="B6" s="1"/>
      <c r="C6" s="73"/>
      <c r="D6" s="74"/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" customHeight="1" x14ac:dyDescent="0.25">
      <c r="A7" s="5" t="s">
        <v>3</v>
      </c>
      <c r="B7" s="1"/>
      <c r="C7" s="73"/>
      <c r="D7" s="74"/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customHeight="1" x14ac:dyDescent="0.25">
      <c r="A8" s="5" t="s">
        <v>5</v>
      </c>
      <c r="B8" s="1"/>
      <c r="C8" s="73"/>
      <c r="D8" s="74"/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customHeight="1" x14ac:dyDescent="0.25">
      <c r="A9" s="5" t="s">
        <v>12</v>
      </c>
      <c r="B9" s="1"/>
      <c r="C9" s="73"/>
      <c r="D9" s="74"/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customHeight="1" x14ac:dyDescent="0.25">
      <c r="A10" s="5" t="s">
        <v>2</v>
      </c>
      <c r="B10" s="1"/>
      <c r="C10" s="73"/>
      <c r="D10" s="74"/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customHeight="1" x14ac:dyDescent="0.25">
      <c r="A11" s="5" t="s">
        <v>13</v>
      </c>
      <c r="B11" s="1"/>
      <c r="C11" s="73"/>
      <c r="D11" s="74"/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customHeight="1" x14ac:dyDescent="0.25">
      <c r="A12" s="5" t="s">
        <v>14</v>
      </c>
      <c r="B12" s="1"/>
      <c r="C12" s="73"/>
      <c r="D12" s="74"/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 ht="15.75" customHeight="1" x14ac:dyDescent="0.25">
      <c r="A13" s="5" t="s">
        <v>14</v>
      </c>
      <c r="B13" s="1"/>
      <c r="C13" s="73"/>
      <c r="D13" s="74"/>
      <c r="E13" s="72"/>
      <c r="F13" s="72"/>
      <c r="G13" s="22"/>
      <c r="H13" s="82"/>
      <c r="I13" s="77"/>
      <c r="J13" s="78"/>
      <c r="K13" s="40"/>
      <c r="L13" s="31"/>
      <c r="M13" s="28"/>
      <c r="N13" s="39"/>
      <c r="O13" s="33"/>
      <c r="P13" s="25"/>
      <c r="Q13" s="37"/>
      <c r="R13" s="31"/>
      <c r="S13" s="28"/>
      <c r="T13" s="39"/>
      <c r="U13" s="33"/>
      <c r="V13" s="25"/>
      <c r="W13" s="37"/>
      <c r="X13" s="31"/>
      <c r="Y13" s="28"/>
      <c r="Z13" s="39"/>
      <c r="AA13" s="33"/>
      <c r="AB13" s="25"/>
      <c r="AC13" s="37"/>
      <c r="AD13" s="31"/>
      <c r="AE13" s="28"/>
      <c r="AF13" s="39"/>
      <c r="AG13" s="31"/>
      <c r="AH13" s="25"/>
      <c r="AI13" s="39"/>
      <c r="AJ13" s="31"/>
      <c r="AK13" s="25"/>
      <c r="AL13" s="39"/>
      <c r="AM13" s="31"/>
      <c r="AN13" s="25"/>
      <c r="AO13" s="39"/>
      <c r="AP13" s="31"/>
      <c r="AQ13" s="25"/>
      <c r="AR13" s="39"/>
    </row>
    <row r="14" spans="1:45" x14ac:dyDescent="0.25">
      <c r="A14" s="184" t="s">
        <v>15</v>
      </c>
      <c r="B14" s="136"/>
      <c r="C14" s="116"/>
      <c r="D14" s="74"/>
      <c r="E14" s="72"/>
      <c r="F14" s="138"/>
      <c r="G14" s="106">
        <v>42035</v>
      </c>
      <c r="H14" s="81" t="str">
        <f ca="1">+IF(AND((G14-'2014год'!$A$333)&lt;=30,(G14-'2014год'!$A$333)&gt;=0),"Истекает оплата",IF(G14-'2014год'!$A$333&lt;0,"Нет оплаты","Есть оплата"))</f>
        <v>Нет оплаты</v>
      </c>
      <c r="I14" s="77"/>
      <c r="J14" s="78"/>
      <c r="K14" s="39"/>
      <c r="L14" s="30"/>
      <c r="M14" s="26"/>
      <c r="N14" s="40"/>
      <c r="O14" s="68"/>
      <c r="P14" s="27"/>
      <c r="Q14" s="36"/>
      <c r="R14" s="30"/>
      <c r="S14" s="26"/>
      <c r="T14" s="40"/>
      <c r="U14" s="68"/>
      <c r="V14" s="27"/>
      <c r="W14" s="36"/>
      <c r="X14" s="31"/>
      <c r="Y14" s="28"/>
      <c r="Z14" s="39"/>
      <c r="AA14" s="33"/>
      <c r="AB14" s="25"/>
      <c r="AC14" s="51"/>
      <c r="AD14" s="61"/>
      <c r="AE14" s="26"/>
      <c r="AF14" s="40"/>
      <c r="AG14" s="30"/>
      <c r="AH14" s="27"/>
      <c r="AI14" s="40"/>
      <c r="AJ14" s="30"/>
      <c r="AK14" s="27"/>
      <c r="AL14" s="40"/>
      <c r="AM14" s="30"/>
      <c r="AN14" s="27"/>
      <c r="AO14" s="40"/>
      <c r="AP14" s="30"/>
      <c r="AQ14" s="27"/>
      <c r="AR14" s="40"/>
    </row>
    <row r="15" spans="1:45" ht="15.75" customHeight="1" x14ac:dyDescent="0.25">
      <c r="A15" s="5" t="s">
        <v>16</v>
      </c>
      <c r="B15" s="1"/>
      <c r="C15" s="73"/>
      <c r="D15" s="74"/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customHeight="1" x14ac:dyDescent="0.25">
      <c r="A16" s="5" t="s">
        <v>17</v>
      </c>
      <c r="B16" s="1"/>
      <c r="C16" s="73"/>
      <c r="D16" s="74"/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.75" customHeight="1" x14ac:dyDescent="0.25">
      <c r="A17" s="5" t="s">
        <v>18</v>
      </c>
      <c r="B17" s="1"/>
      <c r="C17" s="73"/>
      <c r="D17" s="74"/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" customHeight="1" x14ac:dyDescent="0.25">
      <c r="A18" s="5" t="s">
        <v>19</v>
      </c>
      <c r="B18" s="1"/>
      <c r="C18" s="73"/>
      <c r="D18" s="74"/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customHeight="1" x14ac:dyDescent="0.25">
      <c r="A19" s="5" t="s">
        <v>20</v>
      </c>
      <c r="B19" s="1"/>
      <c r="C19" s="73"/>
      <c r="D19" s="74"/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customHeight="1" x14ac:dyDescent="0.25">
      <c r="A20" s="5" t="s">
        <v>21</v>
      </c>
      <c r="B20" s="1"/>
      <c r="C20" s="73"/>
      <c r="D20" s="74"/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customHeight="1" x14ac:dyDescent="0.25">
      <c r="A21" s="5" t="s">
        <v>22</v>
      </c>
      <c r="B21" s="1"/>
      <c r="C21" s="73"/>
      <c r="D21" s="74"/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customHeight="1" x14ac:dyDescent="0.25">
      <c r="A22" s="5" t="s">
        <v>23</v>
      </c>
      <c r="B22" s="1"/>
      <c r="C22" s="73"/>
      <c r="D22" s="74"/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customHeight="1" x14ac:dyDescent="0.25">
      <c r="A23" s="5" t="s">
        <v>7</v>
      </c>
      <c r="B23" s="1"/>
      <c r="C23" s="73"/>
      <c r="D23" s="74"/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customHeight="1" x14ac:dyDescent="0.25">
      <c r="A24" s="15" t="s">
        <v>271</v>
      </c>
      <c r="B24" s="1"/>
      <c r="C24" s="73"/>
      <c r="D24" s="74"/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 ht="15.75" customHeight="1" x14ac:dyDescent="0.25">
      <c r="A25" s="15" t="s">
        <v>272</v>
      </c>
      <c r="B25" s="1"/>
      <c r="C25" s="73"/>
      <c r="D25" s="74"/>
      <c r="E25" s="72"/>
      <c r="F25" s="72"/>
      <c r="G25" s="22"/>
      <c r="H25" s="82"/>
      <c r="I25" s="77"/>
      <c r="J25" s="78"/>
      <c r="K25" s="40"/>
      <c r="L25" s="31"/>
      <c r="M25" s="28"/>
      <c r="N25" s="39"/>
      <c r="O25" s="33"/>
      <c r="P25" s="25"/>
      <c r="Q25" s="37"/>
      <c r="R25" s="31"/>
      <c r="S25" s="28"/>
      <c r="T25" s="39"/>
      <c r="U25" s="33"/>
      <c r="V25" s="25"/>
      <c r="W25" s="37"/>
      <c r="X25" s="31"/>
      <c r="Y25" s="28"/>
      <c r="Z25" s="39"/>
      <c r="AA25" s="33"/>
      <c r="AB25" s="25"/>
      <c r="AC25" s="37"/>
      <c r="AD25" s="31"/>
      <c r="AE25" s="28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x14ac:dyDescent="0.25">
      <c r="A26" s="184" t="s">
        <v>1</v>
      </c>
      <c r="B26" s="136"/>
      <c r="C26" s="116"/>
      <c r="D26" s="75"/>
      <c r="E26" s="72"/>
      <c r="F26" s="138"/>
      <c r="G26" s="106">
        <v>41851</v>
      </c>
      <c r="H26" s="81" t="str">
        <f ca="1">+IF(AND((G26-'2014год'!$A$333)&lt;=30,(G26-'2014год'!$A$333)&gt;=0),"Истекает оплата",IF(G26-'2014год'!$A$333&lt;0,"Нет оплаты","Есть оплата"))</f>
        <v>Нет оплаты</v>
      </c>
      <c r="I26" s="77"/>
      <c r="J26" s="78"/>
      <c r="K26" s="39"/>
      <c r="L26" s="30"/>
      <c r="M26" s="26"/>
      <c r="N26" s="40"/>
      <c r="O26" s="68"/>
      <c r="P26" s="27"/>
      <c r="Q26" s="36"/>
      <c r="R26" s="31"/>
      <c r="S26" s="28"/>
      <c r="T26" s="39"/>
      <c r="U26" s="33"/>
      <c r="V26" s="25"/>
      <c r="W26" s="37"/>
      <c r="X26" s="31"/>
      <c r="Y26" s="26"/>
      <c r="Z26" s="40"/>
      <c r="AA26" s="68"/>
      <c r="AB26" s="27"/>
      <c r="AC26" s="50"/>
      <c r="AD26" s="63"/>
      <c r="AE26" s="26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customHeight="1" x14ac:dyDescent="0.25">
      <c r="A27" s="2" t="s">
        <v>24</v>
      </c>
      <c r="B27" s="1"/>
      <c r="C27" s="73"/>
      <c r="D27" s="74"/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customHeight="1" x14ac:dyDescent="0.25">
      <c r="A28" s="2" t="s">
        <v>25</v>
      </c>
      <c r="B28" s="1"/>
      <c r="C28" s="73"/>
      <c r="D28" s="74"/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customHeight="1" x14ac:dyDescent="0.25">
      <c r="A29" s="2" t="s">
        <v>26</v>
      </c>
      <c r="B29" s="1"/>
      <c r="C29" s="73"/>
      <c r="D29" s="74"/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customHeight="1" x14ac:dyDescent="0.25">
      <c r="A30" s="2" t="s">
        <v>27</v>
      </c>
      <c r="B30" s="1"/>
      <c r="C30" s="73"/>
      <c r="D30" s="74"/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customHeight="1" x14ac:dyDescent="0.25">
      <c r="A31" s="2" t="s">
        <v>28</v>
      </c>
      <c r="B31" s="1"/>
      <c r="C31" s="73"/>
      <c r="D31" s="74"/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customHeight="1" x14ac:dyDescent="0.25">
      <c r="A32" s="2" t="s">
        <v>29</v>
      </c>
      <c r="B32" s="1"/>
      <c r="C32" s="73"/>
      <c r="D32" s="74"/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customHeight="1" x14ac:dyDescent="0.25">
      <c r="A33" s="2" t="s">
        <v>30</v>
      </c>
      <c r="B33" s="1"/>
      <c r="C33" s="73"/>
      <c r="D33" s="74"/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customHeight="1" x14ac:dyDescent="0.25">
      <c r="A34" s="2" t="s">
        <v>31</v>
      </c>
      <c r="B34" s="1"/>
      <c r="C34" s="73"/>
      <c r="D34" s="74"/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customHeight="1" x14ac:dyDescent="0.25">
      <c r="A35" s="2" t="s">
        <v>32</v>
      </c>
      <c r="B35" s="1"/>
      <c r="C35" s="73"/>
      <c r="D35" s="74"/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customHeight="1" x14ac:dyDescent="0.25">
      <c r="A36" s="2" t="s">
        <v>33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t="15.75" customHeight="1" x14ac:dyDescent="0.25">
      <c r="A37" s="2" t="s">
        <v>34</v>
      </c>
      <c r="B37" s="1"/>
      <c r="C37" s="73"/>
      <c r="D37" s="74"/>
      <c r="E37" s="72"/>
      <c r="F37" s="72"/>
      <c r="G37" s="22"/>
      <c r="H37" s="82"/>
      <c r="I37" s="77"/>
      <c r="J37" s="78"/>
      <c r="K37" s="40"/>
      <c r="L37" s="31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x14ac:dyDescent="0.25">
      <c r="A38" s="182" t="s">
        <v>250</v>
      </c>
      <c r="B38" s="136" t="s">
        <v>8</v>
      </c>
      <c r="C38" s="114"/>
      <c r="D38" s="74"/>
      <c r="E38" s="72"/>
      <c r="F38" s="131"/>
      <c r="G38" s="106">
        <v>41698</v>
      </c>
      <c r="H38" s="81" t="str">
        <f ca="1">+IF(AND((G38-'2014год'!$A$333)&lt;=30,(G38-'2014год'!$A$333)&gt;=0),"Истекает оплата",IF(G38-'2014год'!$A$333&lt;0,"Нет оплаты","Есть оплата"))</f>
        <v>Нет оплаты</v>
      </c>
      <c r="I38" s="77"/>
      <c r="J38" s="78"/>
      <c r="K38" s="40"/>
      <c r="L38" s="89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x14ac:dyDescent="0.25">
      <c r="A39" s="182" t="s">
        <v>35</v>
      </c>
      <c r="B39" s="136" t="s">
        <v>8</v>
      </c>
      <c r="C39" s="114"/>
      <c r="D39" s="74"/>
      <c r="E39" s="72"/>
      <c r="F39" s="138"/>
      <c r="G39" s="106">
        <v>41698</v>
      </c>
      <c r="H39" s="81" t="str">
        <f ca="1">+IF(AND((G39-'2014год'!$A$333)&lt;=30,(G39-'2014год'!$A$333)&gt;=0),"Истекает оплата",IF(G39-'2014год'!$A$333&lt;0,"Нет оплаты","Есть оплата"))</f>
        <v>Нет оплаты</v>
      </c>
      <c r="I39" s="77"/>
      <c r="J39" s="78"/>
      <c r="K39" s="85"/>
      <c r="L39" s="61"/>
      <c r="M39" s="28"/>
      <c r="N39" s="39"/>
      <c r="O39" s="33"/>
      <c r="P39" s="25"/>
      <c r="Q39" s="37"/>
      <c r="R39" s="31"/>
      <c r="S39" s="28"/>
      <c r="T39" s="39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t="30" x14ac:dyDescent="0.25">
      <c r="A40" s="185" t="s">
        <v>300</v>
      </c>
      <c r="B40" s="136"/>
      <c r="C40" s="116"/>
      <c r="D40" s="75"/>
      <c r="E40" s="72"/>
      <c r="F40" s="138"/>
      <c r="G40" s="106">
        <v>41820</v>
      </c>
      <c r="H40" s="81" t="str">
        <f ca="1">+IF(AND((G40-'2014год'!$A$333)&lt;=30,(G40-'2014год'!$A$333)&gt;=0),"Истекает оплата",IF(G40-'2014год'!$A$333&lt;0,"Нет оплаты","Есть оплата"))</f>
        <v>Нет оплаты</v>
      </c>
      <c r="I40" s="77"/>
      <c r="J40" s="78"/>
      <c r="K40" s="41"/>
      <c r="L40" s="32"/>
      <c r="M40" s="29"/>
      <c r="N40" s="54"/>
      <c r="O40" s="34"/>
      <c r="P40" s="24"/>
      <c r="Q40" s="38"/>
      <c r="R40" s="32"/>
      <c r="S40" s="29"/>
      <c r="T40" s="54"/>
      <c r="U40" s="33"/>
      <c r="V40" s="25"/>
      <c r="W40" s="37"/>
      <c r="X40" s="31"/>
      <c r="Y40" s="28"/>
      <c r="Z40" s="39"/>
      <c r="AA40" s="33"/>
      <c r="AB40" s="25"/>
      <c r="AC40" s="37"/>
      <c r="AD40" s="3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 x14ac:dyDescent="0.25">
      <c r="A41" s="182" t="s">
        <v>251</v>
      </c>
      <c r="B41" s="136" t="s">
        <v>8</v>
      </c>
      <c r="C41" s="116"/>
      <c r="D41" s="74"/>
      <c r="E41" s="137"/>
      <c r="F41" s="132"/>
      <c r="G41" s="106">
        <v>41729</v>
      </c>
      <c r="H41" s="81" t="str">
        <f ca="1">+IF(AND((G41-'2014год'!$A$333)&lt;=30,(G41-'2014год'!$A$333)&gt;=0),"Истекает оплата",IF(G41-'2014год'!$A$333&lt;0,"Нет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 x14ac:dyDescent="0.25">
      <c r="A42" s="186" t="s">
        <v>47</v>
      </c>
      <c r="B42" s="136"/>
      <c r="C42" s="114"/>
      <c r="D42" s="74"/>
      <c r="E42" s="72"/>
      <c r="F42" s="131"/>
      <c r="G42" s="106">
        <v>41851</v>
      </c>
      <c r="H42" s="81" t="str">
        <f ca="1">+IF(AND((G42-'2014год'!$A$333)&lt;=30,(G42-'2014год'!$A$333)&gt;=0),"Истекает оплата",IF(G42-'2014год'!$A$333&lt;0,"Нет оплаты","Есть оплата"))</f>
        <v>Нет оплаты</v>
      </c>
      <c r="I42" s="77"/>
      <c r="J42" s="78"/>
      <c r="K42" s="40"/>
      <c r="L42" s="31"/>
      <c r="M42" s="28"/>
      <c r="N42" s="39"/>
      <c r="O42" s="33"/>
      <c r="P42" s="25"/>
      <c r="Q42" s="37"/>
      <c r="R42" s="31"/>
      <c r="S42" s="28"/>
      <c r="T42" s="39"/>
      <c r="U42" s="33"/>
      <c r="V42" s="25"/>
      <c r="W42" s="37"/>
      <c r="X42" s="31"/>
      <c r="Y42" s="28"/>
      <c r="Z42" s="39"/>
      <c r="AA42" s="33"/>
      <c r="AB42" s="25"/>
      <c r="AC42" s="51"/>
      <c r="AD42" s="61"/>
      <c r="AE42" s="28"/>
      <c r="AF42" s="39"/>
      <c r="AG42" s="31"/>
      <c r="AH42" s="25"/>
      <c r="AI42" s="39"/>
      <c r="AJ42" s="31"/>
      <c r="AK42" s="25"/>
      <c r="AL42" s="39"/>
      <c r="AM42" s="31"/>
      <c r="AN42" s="25"/>
      <c r="AO42" s="39"/>
      <c r="AP42" s="31"/>
      <c r="AQ42" s="25"/>
      <c r="AR42" s="39"/>
    </row>
    <row r="43" spans="1:44" x14ac:dyDescent="0.25">
      <c r="A43" s="187" t="s">
        <v>254</v>
      </c>
      <c r="B43" s="136"/>
      <c r="C43" s="116"/>
      <c r="D43" s="75"/>
      <c r="E43" s="72"/>
      <c r="F43" s="131"/>
      <c r="G43" s="106">
        <v>42035</v>
      </c>
      <c r="H43" s="81" t="str">
        <f ca="1">+IF(AND((G43-'2014год'!$A$333)&lt;=30,(G43-'2014год'!$A$333)&gt;=0),"Истекает оплата",IF(G43-'2014год'!$A$333&lt;0,"Нет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4"/>
      <c r="P43" s="24"/>
      <c r="Q43" s="38"/>
      <c r="R43" s="32"/>
      <c r="S43" s="29"/>
      <c r="T43" s="54"/>
      <c r="U43" s="34"/>
      <c r="V43" s="24"/>
      <c r="W43" s="38"/>
      <c r="X43" s="32"/>
      <c r="Y43" s="29"/>
      <c r="Z43" s="54"/>
      <c r="AA43" s="34"/>
      <c r="AB43" s="24"/>
      <c r="AC43" s="52"/>
      <c r="AD43" s="62"/>
      <c r="AE43" s="29"/>
      <c r="AF43" s="54"/>
      <c r="AG43" s="32"/>
      <c r="AH43" s="24"/>
      <c r="AI43" s="54"/>
      <c r="AJ43" s="32"/>
      <c r="AK43" s="24"/>
      <c r="AL43" s="54"/>
      <c r="AM43" s="32"/>
      <c r="AN43" s="24"/>
      <c r="AO43" s="54"/>
      <c r="AP43" s="32"/>
      <c r="AQ43" s="24"/>
      <c r="AR43" s="54"/>
    </row>
    <row r="44" spans="1:44" x14ac:dyDescent="0.25">
      <c r="A44" s="186" t="s">
        <v>50</v>
      </c>
      <c r="B44" s="136"/>
      <c r="C44" s="116"/>
      <c r="D44" s="74"/>
      <c r="E44" s="72"/>
      <c r="F44" s="131"/>
      <c r="G44" s="106">
        <v>41729</v>
      </c>
      <c r="H44" s="81" t="str">
        <f ca="1">+IF(AND((G44-'2014год'!$A$333)&lt;=30,(G44-'2014год'!$A$333)&gt;=0),"Истекает оплата",IF(G44-'2014год'!$A$333&lt;0,"Нет оплаты","Есть оплата"))</f>
        <v>Нет оплаты</v>
      </c>
      <c r="I44" s="77"/>
      <c r="J44" s="78"/>
      <c r="K44" s="41"/>
      <c r="L44" s="32"/>
      <c r="M44" s="29"/>
      <c r="N44" s="54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51"/>
      <c r="AD44" s="6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customHeight="1" x14ac:dyDescent="0.25">
      <c r="A45" s="2" t="s">
        <v>36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customHeight="1" x14ac:dyDescent="0.25">
      <c r="A46" s="2" t="s">
        <v>37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customHeight="1" x14ac:dyDescent="0.25">
      <c r="A47" s="2" t="s">
        <v>38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customHeight="1" x14ac:dyDescent="0.25">
      <c r="A48" s="2" t="s">
        <v>39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customHeight="1" x14ac:dyDescent="0.25">
      <c r="A49" s="8" t="s">
        <v>275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customHeight="1" x14ac:dyDescent="0.25">
      <c r="A50" s="14" t="s">
        <v>273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customHeight="1" x14ac:dyDescent="0.25">
      <c r="A51" s="5" t="s">
        <v>40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customHeight="1" x14ac:dyDescent="0.25">
      <c r="A52" s="8" t="s">
        <v>276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customHeight="1" x14ac:dyDescent="0.25">
      <c r="A53" s="2" t="s">
        <v>41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customHeight="1" x14ac:dyDescent="0.25">
      <c r="A54" s="2" t="s">
        <v>42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customHeight="1" x14ac:dyDescent="0.25">
      <c r="A55" s="2" t="s">
        <v>43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customHeight="1" x14ac:dyDescent="0.25">
      <c r="A56" s="7" t="s">
        <v>44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customHeight="1" x14ac:dyDescent="0.25">
      <c r="A57" s="2" t="s">
        <v>45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customHeight="1" x14ac:dyDescent="0.25">
      <c r="A58" s="2" t="s">
        <v>46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customHeight="1" x14ac:dyDescent="0.25">
      <c r="A59" s="2" t="s">
        <v>48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customHeight="1" x14ac:dyDescent="0.25">
      <c r="A60" s="2" t="s">
        <v>0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t="15.75" customHeight="1" x14ac:dyDescent="0.25">
      <c r="A61" s="2" t="s">
        <v>49</v>
      </c>
      <c r="B61" s="1"/>
      <c r="C61" s="73"/>
      <c r="D61" s="74"/>
      <c r="E61" s="72"/>
      <c r="F61" s="72"/>
      <c r="G61" s="22"/>
      <c r="H61" s="82"/>
      <c r="I61" s="77"/>
      <c r="J61" s="78"/>
      <c r="K61" s="40"/>
      <c r="L61" s="31"/>
      <c r="M61" s="28"/>
      <c r="N61" s="39"/>
      <c r="O61" s="33"/>
      <c r="P61" s="25"/>
      <c r="Q61" s="37"/>
      <c r="R61" s="31"/>
      <c r="S61" s="28"/>
      <c r="T61" s="39"/>
      <c r="U61" s="33"/>
      <c r="V61" s="25"/>
      <c r="W61" s="37"/>
      <c r="X61" s="31"/>
      <c r="Y61" s="28"/>
      <c r="Z61" s="39"/>
      <c r="AA61" s="33"/>
      <c r="AB61" s="25"/>
      <c r="AC61" s="37"/>
      <c r="AD61" s="3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 x14ac:dyDescent="0.25">
      <c r="A62" s="182" t="s">
        <v>51</v>
      </c>
      <c r="B62" s="136" t="s">
        <v>8</v>
      </c>
      <c r="C62" s="116"/>
      <c r="D62" s="74"/>
      <c r="E62" s="72"/>
      <c r="F62" s="138"/>
      <c r="G62" s="106">
        <v>41820</v>
      </c>
      <c r="H62" s="81" t="str">
        <f ca="1">+IF(AND((G62-'2014год'!$A$333)&lt;=30,(G62-'2014год'!$A$333)&gt;=0),"Истекает оплата",IF(G62-'2014год'!$A$333&lt;0,"Нет оплаты","Есть оплата"))</f>
        <v>Нет оплаты</v>
      </c>
      <c r="I62" s="77"/>
      <c r="J62" s="78"/>
      <c r="K62" s="41"/>
      <c r="L62" s="32"/>
      <c r="M62" s="29"/>
      <c r="N62" s="54"/>
      <c r="O62" s="34"/>
      <c r="P62" s="24"/>
      <c r="Q62" s="38"/>
      <c r="R62" s="32"/>
      <c r="S62" s="29"/>
      <c r="T62" s="54"/>
      <c r="U62" s="33"/>
      <c r="V62" s="25"/>
      <c r="W62" s="37"/>
      <c r="X62" s="31"/>
      <c r="Y62" s="28"/>
      <c r="Z62" s="39"/>
      <c r="AA62" s="33"/>
      <c r="AB62" s="25"/>
      <c r="AC62" s="51"/>
      <c r="AD62" s="6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x14ac:dyDescent="0.25">
      <c r="A63" s="186" t="s">
        <v>304</v>
      </c>
      <c r="B63" s="136"/>
      <c r="C63" s="115"/>
      <c r="D63" s="74"/>
      <c r="E63" s="72"/>
      <c r="F63" s="131"/>
      <c r="G63" s="106">
        <v>41759</v>
      </c>
      <c r="H63" s="81" t="str">
        <f ca="1">+IF(AND((G63-'2014год'!$A$333)&lt;=30,(G63-'2014год'!$A$333)&gt;=0),"Истекает оплата",IF(G63-'2014год'!$A$333&lt;0,"Нет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x14ac:dyDescent="0.25">
      <c r="A64" s="182" t="s">
        <v>4</v>
      </c>
      <c r="B64" s="136" t="s">
        <v>8</v>
      </c>
      <c r="C64" s="116"/>
      <c r="D64" s="74"/>
      <c r="E64" s="72"/>
      <c r="F64" s="138"/>
      <c r="G64" s="106">
        <v>41759</v>
      </c>
      <c r="H64" s="81" t="str">
        <f ca="1">+IF(AND((G64-'2014год'!$A$333)&lt;=30,(G64-'2014год'!$A$333)&gt;=0),"Истекает оплата",IF(G64-'2014год'!$A$333&lt;0,"Нет оплаты","Есть оплата"))</f>
        <v>Нет оплаты</v>
      </c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 ht="15.75" customHeight="1" x14ac:dyDescent="0.25">
      <c r="A65" s="2" t="s">
        <v>52</v>
      </c>
      <c r="B65" s="1"/>
      <c r="C65" s="73"/>
      <c r="D65" s="74"/>
      <c r="E65" s="72"/>
      <c r="F65" s="72"/>
      <c r="G65" s="22"/>
      <c r="H65" s="82"/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37"/>
      <c r="AD65" s="3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x14ac:dyDescent="0.25">
      <c r="A66" s="186" t="s">
        <v>53</v>
      </c>
      <c r="B66" s="136"/>
      <c r="C66" s="116"/>
      <c r="D66" s="74"/>
      <c r="E66" s="72"/>
      <c r="F66" s="131"/>
      <c r="G66" s="106">
        <v>41790</v>
      </c>
      <c r="H66" s="81" t="str">
        <f ca="1">+IF(AND((G66-'2014год'!$A$333)&lt;=30,(G66-'2014год'!$A$333)&gt;=0),"Истекает оплата",IF(G66-'2014год'!$A$333&lt;0,"Нет оплаты","Есть оплата"))</f>
        <v>Нет оплаты</v>
      </c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51"/>
      <c r="AD66" s="6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customHeight="1" x14ac:dyDescent="0.25">
      <c r="A67" s="11" t="s">
        <v>248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customHeight="1" x14ac:dyDescent="0.25">
      <c r="A68" s="8" t="s">
        <v>249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15.75" customHeight="1" x14ac:dyDescent="0.25">
      <c r="A69" s="2" t="s">
        <v>54</v>
      </c>
      <c r="B69" s="1"/>
      <c r="C69" s="73"/>
      <c r="D69" s="74"/>
      <c r="E69" s="72"/>
      <c r="F69" s="72"/>
      <c r="G69" s="22"/>
      <c r="H69" s="82"/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37"/>
      <c r="AD69" s="3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26.25" x14ac:dyDescent="0.25">
      <c r="A70" s="193" t="s">
        <v>305</v>
      </c>
      <c r="B70" s="136" t="s">
        <v>8</v>
      </c>
      <c r="C70" s="116"/>
      <c r="D70" s="74"/>
      <c r="E70" s="72"/>
      <c r="F70" s="131"/>
      <c r="G70" s="106">
        <v>41759</v>
      </c>
      <c r="H70" s="81" t="str">
        <f ca="1">+IF(AND((G70-'2014год'!$A$333)&lt;=30,(G70-'2014год'!$A$333)&gt;=0),"Истекает оплата",IF(G70-'2014год'!$A$333&lt;0,"Нет оплаты","Есть оплата"))</f>
        <v>Нет оплаты</v>
      </c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51"/>
      <c r="AD70" s="6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 ht="15.75" customHeight="1" x14ac:dyDescent="0.25">
      <c r="A71" s="2" t="s">
        <v>55</v>
      </c>
      <c r="B71" s="1"/>
      <c r="C71" s="73"/>
      <c r="D71" s="74"/>
      <c r="E71" s="72"/>
      <c r="F71" s="72"/>
      <c r="G71" s="22"/>
      <c r="H71" s="82"/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37"/>
      <c r="AD71" s="3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x14ac:dyDescent="0.25">
      <c r="A72" s="184" t="s">
        <v>56</v>
      </c>
      <c r="B72" s="136"/>
      <c r="C72" s="116"/>
      <c r="D72" s="74"/>
      <c r="E72" s="72"/>
      <c r="F72" s="131"/>
      <c r="G72" s="106">
        <v>41759</v>
      </c>
      <c r="H72" s="81" t="str">
        <f ca="1">+IF(AND((G72-'2014год'!$A$333)&lt;=30,(G72-'2014год'!$A$333)&gt;=0),"Истекает оплата",IF(G72-'2014год'!$A$333&lt;0,"Нет оплаты","Есть оплата"))</f>
        <v>Нет оплаты</v>
      </c>
      <c r="I72" s="77"/>
      <c r="J72" s="78"/>
      <c r="K72" s="40"/>
      <c r="L72" s="3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51"/>
      <c r="AD72" s="6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 x14ac:dyDescent="0.25">
      <c r="A73" s="182" t="s">
        <v>57</v>
      </c>
      <c r="B73" s="136" t="s">
        <v>8</v>
      </c>
      <c r="C73" s="116"/>
      <c r="D73" s="74"/>
      <c r="E73" s="72"/>
      <c r="F73" s="138"/>
      <c r="G73" s="106">
        <v>41729</v>
      </c>
      <c r="H73" s="81" t="str">
        <f ca="1">+IF(AND((G73-'2014год'!$A$333)&lt;=30,(G73-'2014год'!$A$333)&gt;=0),"Истекает оплата",IF(G73-'2014год'!$A$333&lt;0,"Нет оплаты","Есть оплата"))</f>
        <v>Нет оплаты</v>
      </c>
      <c r="I73" s="77"/>
      <c r="J73" s="78"/>
      <c r="K73" s="85"/>
      <c r="L73" s="6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37"/>
      <c r="AD73" s="3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x14ac:dyDescent="0.25">
      <c r="A74" s="184" t="s">
        <v>58</v>
      </c>
      <c r="B74" s="136"/>
      <c r="C74" s="115"/>
      <c r="D74" s="74"/>
      <c r="E74" s="72"/>
      <c r="F74" s="131"/>
      <c r="G74" s="106">
        <v>41790</v>
      </c>
      <c r="H74" s="81" t="str">
        <f ca="1">+IF(AND((G74-'2014год'!$A$333)&lt;=30,(G74-'2014год'!$A$333)&gt;=0),"Истекает оплата",IF(G74-'2014год'!$A$333&lt;0,"Нет оплаты","Есть оплата"))</f>
        <v>Нет оплаты</v>
      </c>
      <c r="I74" s="77"/>
      <c r="J74" s="78"/>
      <c r="K74" s="40"/>
      <c r="L74" s="31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51"/>
      <c r="AD74" s="6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x14ac:dyDescent="0.25">
      <c r="A75" s="182" t="s">
        <v>61</v>
      </c>
      <c r="B75" s="136" t="s">
        <v>8</v>
      </c>
      <c r="C75" s="116"/>
      <c r="D75" s="74"/>
      <c r="E75" s="72"/>
      <c r="F75" s="132"/>
      <c r="G75" s="107">
        <v>41698</v>
      </c>
      <c r="H75" s="81" t="str">
        <f ca="1">+IF(AND((G75-'2014год'!$A$333)&lt;=30,(G75-'2014год'!$A$333)&gt;=0),"Истекает оплата",IF(G75-'2014год'!$A$333&lt;0,"Нет оплаты","Есть оплата"))</f>
        <v>Нет оплаты</v>
      </c>
      <c r="I75" s="77"/>
      <c r="J75" s="78"/>
      <c r="K75" s="40"/>
      <c r="L75" s="89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15.75" customHeight="1" x14ac:dyDescent="0.25">
      <c r="A76" s="2" t="s">
        <v>59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27" customHeight="1" x14ac:dyDescent="0.25">
      <c r="A77" s="8" t="s">
        <v>269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customHeight="1" x14ac:dyDescent="0.25">
      <c r="A78" s="2" t="s">
        <v>60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 ht="15.75" customHeight="1" x14ac:dyDescent="0.25">
      <c r="A79" s="8" t="s">
        <v>245</v>
      </c>
      <c r="B79" s="1"/>
      <c r="C79" s="73"/>
      <c r="D79" s="74"/>
      <c r="E79" s="72"/>
      <c r="F79" s="72"/>
      <c r="G79" s="22"/>
      <c r="H79" s="82"/>
      <c r="I79" s="77"/>
      <c r="J79" s="78"/>
      <c r="K79" s="40"/>
      <c r="L79" s="31"/>
      <c r="M79" s="28"/>
      <c r="N79" s="39"/>
      <c r="O79" s="33"/>
      <c r="P79" s="25"/>
      <c r="Q79" s="37"/>
      <c r="R79" s="3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x14ac:dyDescent="0.25">
      <c r="A80" s="184" t="s">
        <v>65</v>
      </c>
      <c r="B80" s="136"/>
      <c r="C80" s="116"/>
      <c r="D80" s="74"/>
      <c r="E80" s="72"/>
      <c r="F80" s="131"/>
      <c r="G80" s="107">
        <v>41790</v>
      </c>
      <c r="H80" s="81" t="str">
        <f ca="1">+IF(AND((G80-'2014год'!$A$333)&lt;=30,(G80-'2014год'!$A$333)&gt;=0),"Истекает оплата",IF(G80-'2014год'!$A$333&lt;0,"Нет оплаты","Есть оплата"))</f>
        <v>Нет оплаты</v>
      </c>
      <c r="I80" s="77"/>
      <c r="J80" s="78"/>
      <c r="K80" s="40"/>
      <c r="L80" s="31"/>
      <c r="M80" s="28"/>
      <c r="N80" s="39"/>
      <c r="O80" s="33"/>
      <c r="P80" s="25"/>
      <c r="Q80" s="37"/>
      <c r="R80" s="6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customHeight="1" x14ac:dyDescent="0.25">
      <c r="A81" s="2" t="s">
        <v>62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15.75" customHeight="1" x14ac:dyDescent="0.25">
      <c r="A82" s="2" t="s">
        <v>63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28.5" customHeight="1" x14ac:dyDescent="0.25">
      <c r="A83" s="8" t="s">
        <v>274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15.75" customHeight="1" x14ac:dyDescent="0.25">
      <c r="A84" s="2" t="s">
        <v>64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" customHeight="1" x14ac:dyDescent="0.25">
      <c r="A85" s="8" t="s">
        <v>246</v>
      </c>
      <c r="B85" s="1"/>
      <c r="C85" s="73"/>
      <c r="D85" s="74"/>
      <c r="E85" s="72"/>
      <c r="F85" s="72"/>
      <c r="G85" s="22"/>
      <c r="H85" s="82"/>
      <c r="I85" s="77"/>
      <c r="J85" s="78"/>
      <c r="K85" s="40"/>
      <c r="L85" s="31"/>
      <c r="M85" s="28"/>
      <c r="N85" s="39"/>
      <c r="O85" s="33"/>
      <c r="P85" s="25"/>
      <c r="Q85" s="37"/>
      <c r="R85" s="3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27.75" x14ac:dyDescent="0.25">
      <c r="A86" s="185" t="s">
        <v>306</v>
      </c>
      <c r="B86" s="136"/>
      <c r="C86" s="116"/>
      <c r="D86" s="74"/>
      <c r="E86" s="72"/>
      <c r="F86" s="131"/>
      <c r="G86" s="107">
        <v>41790</v>
      </c>
      <c r="H86" s="81" t="str">
        <f ca="1">+IF(AND((G86-'2014год'!$A$333)&lt;=30,(G86-'2014год'!$A$333)&gt;=0),"Истекает оплата",IF(G86-'2014год'!$A$333&lt;0,"Нет оплаты","Есть оплата"))</f>
        <v>Нет оплаты</v>
      </c>
      <c r="I86" s="77"/>
      <c r="J86" s="78"/>
      <c r="K86" s="40"/>
      <c r="L86" s="31"/>
      <c r="M86" s="28"/>
      <c r="N86" s="39"/>
      <c r="O86" s="33"/>
      <c r="P86" s="25"/>
      <c r="Q86" s="51"/>
      <c r="R86" s="6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customHeight="1" x14ac:dyDescent="0.25">
      <c r="A87" s="2" t="s">
        <v>66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 ht="15.75" customHeight="1" x14ac:dyDescent="0.25">
      <c r="A88" s="2" t="s">
        <v>67</v>
      </c>
      <c r="B88" s="1"/>
      <c r="C88" s="73"/>
      <c r="D88" s="74"/>
      <c r="E88" s="72"/>
      <c r="F88" s="72"/>
      <c r="G88" s="22"/>
      <c r="H88" s="82"/>
      <c r="I88" s="77"/>
      <c r="J88" s="78"/>
      <c r="K88" s="40"/>
      <c r="L88" s="31"/>
      <c r="M88" s="28"/>
      <c r="N88" s="39"/>
      <c r="O88" s="33"/>
      <c r="P88" s="25"/>
      <c r="Q88" s="37"/>
      <c r="R88" s="3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39"/>
      <c r="AJ88" s="31"/>
      <c r="AK88" s="25"/>
      <c r="AL88" s="39"/>
      <c r="AM88" s="31"/>
      <c r="AN88" s="25"/>
      <c r="AO88" s="39"/>
      <c r="AP88" s="31"/>
      <c r="AQ88" s="25"/>
      <c r="AR88" s="39"/>
    </row>
    <row r="89" spans="1:44" x14ac:dyDescent="0.25">
      <c r="A89" s="186" t="s">
        <v>253</v>
      </c>
      <c r="B89" s="136"/>
      <c r="C89" s="114"/>
      <c r="D89" s="74"/>
      <c r="E89" s="72"/>
      <c r="F89" s="138"/>
      <c r="G89" s="107">
        <v>42004</v>
      </c>
      <c r="H89" s="81" t="str">
        <f ca="1">+IF(AND((G89-'2014год'!$A$333)&lt;=30,(G89-'2014год'!$A$333)&gt;=0),"Истекает оплата",IF(G89-'2014год'!$A$333&lt;0,"Нет оплаты","Есть оплата"))</f>
        <v>Нет оплаты</v>
      </c>
      <c r="I89" s="77"/>
      <c r="J89" s="78"/>
      <c r="K89" s="40"/>
      <c r="L89" s="31"/>
      <c r="M89" s="28"/>
      <c r="N89" s="39"/>
      <c r="O89" s="33"/>
      <c r="P89" s="25"/>
      <c r="Q89" s="51"/>
      <c r="R89" s="6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59"/>
      <c r="AJ89" s="61"/>
      <c r="AK89" s="25"/>
      <c r="AL89" s="59"/>
      <c r="AM89" s="61"/>
      <c r="AN89" s="25"/>
      <c r="AO89" s="39"/>
      <c r="AP89" s="31"/>
      <c r="AQ89" s="25"/>
      <c r="AR89" s="39"/>
    </row>
    <row r="90" spans="1:44" ht="15.75" customHeight="1" x14ac:dyDescent="0.25">
      <c r="A90" s="2" t="s">
        <v>68</v>
      </c>
      <c r="B90" s="1"/>
      <c r="C90" s="73"/>
      <c r="D90" s="74"/>
      <c r="E90" s="72"/>
      <c r="F90" s="72"/>
      <c r="G90" s="22"/>
      <c r="H90" s="82"/>
      <c r="I90" s="77"/>
      <c r="J90" s="78"/>
      <c r="K90" s="40"/>
      <c r="L90" s="31"/>
      <c r="M90" s="28"/>
      <c r="N90" s="39"/>
      <c r="O90" s="33"/>
      <c r="P90" s="25"/>
      <c r="Q90" s="37"/>
      <c r="R90" s="3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 x14ac:dyDescent="0.25">
      <c r="A91" s="184" t="s">
        <v>69</v>
      </c>
      <c r="B91" s="136"/>
      <c r="C91" s="116"/>
      <c r="D91" s="74"/>
      <c r="E91" s="72"/>
      <c r="F91" s="138"/>
      <c r="G91" s="107">
        <v>41820</v>
      </c>
      <c r="H91" s="81" t="str">
        <f ca="1">+IF(AND((G91-'2014год'!$A$333)&lt;=30,(G91-'2014год'!$A$333)&gt;=0),"Истекает оплата",IF(G91-'2014год'!$A$333&lt;0,"Нет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 x14ac:dyDescent="0.25">
      <c r="A92" s="184" t="s">
        <v>70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+IF(AND((G92-'2014год'!$A$333)&lt;=30,(G92-'2014год'!$A$333)&gt;=0),"Истекает оплата",IF(G92-'2014год'!$A$333&lt;0,"Нет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x14ac:dyDescent="0.25">
      <c r="A93" s="184" t="s">
        <v>71</v>
      </c>
      <c r="B93" s="136"/>
      <c r="C93" s="116"/>
      <c r="D93" s="74"/>
      <c r="E93" s="72"/>
      <c r="F93" s="138"/>
      <c r="G93" s="107">
        <v>41820</v>
      </c>
      <c r="H93" s="81" t="str">
        <f ca="1">+IF(AND((G93-'2014год'!$A$333)&lt;=30,(G93-'2014год'!$A$333)&gt;=0),"Истекает оплата",IF(G93-'2014год'!$A$333&lt;0,"Нет оплаты","Есть оплата"))</f>
        <v>Нет оплаты</v>
      </c>
      <c r="I93" s="77"/>
      <c r="J93" s="78"/>
      <c r="K93" s="40"/>
      <c r="L93" s="31"/>
      <c r="M93" s="28"/>
      <c r="N93" s="39"/>
      <c r="O93" s="33"/>
      <c r="P93" s="25"/>
      <c r="Q93" s="51"/>
      <c r="R93" s="6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customHeight="1" x14ac:dyDescent="0.25">
      <c r="A94" s="11" t="s">
        <v>247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.75" customHeight="1" x14ac:dyDescent="0.25">
      <c r="A95" s="2" t="s">
        <v>72</v>
      </c>
      <c r="B95" s="1"/>
      <c r="C95" s="73"/>
      <c r="D95" s="74"/>
      <c r="E95" s="72"/>
      <c r="F95" s="72"/>
      <c r="G95" s="22"/>
      <c r="H95" s="82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" customHeight="1" x14ac:dyDescent="0.25">
      <c r="A96" s="110" t="s">
        <v>285</v>
      </c>
      <c r="B96" s="1"/>
      <c r="C96" s="73"/>
      <c r="D96" s="74"/>
      <c r="E96" s="72"/>
      <c r="F96" s="72"/>
      <c r="G96" s="107"/>
      <c r="H96" s="81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15.75" customHeight="1" x14ac:dyDescent="0.25">
      <c r="A97" s="2" t="s">
        <v>73</v>
      </c>
      <c r="B97" s="1"/>
      <c r="C97" s="73"/>
      <c r="D97" s="74"/>
      <c r="E97" s="72"/>
      <c r="F97" s="72"/>
      <c r="G97" s="22"/>
      <c r="H97" s="82"/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 ht="26.25" x14ac:dyDescent="0.25">
      <c r="A98" s="185" t="s">
        <v>307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+IF(AND((G98-'2014год'!$A$333)&lt;=30,(G98-'2014год'!$A$333)&gt;=0),"Истекает оплата",IF(G98-'2014год'!$A$333&lt;0,"Нет оплаты","Есть оплата"))</f>
        <v>Нет оплаты</v>
      </c>
      <c r="I98" s="77"/>
      <c r="J98" s="78"/>
      <c r="K98" s="40"/>
      <c r="L98" s="3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x14ac:dyDescent="0.25">
      <c r="A99" s="184" t="s">
        <v>74</v>
      </c>
      <c r="B99" s="136"/>
      <c r="C99" s="116"/>
      <c r="D99" s="74"/>
      <c r="E99" s="72"/>
      <c r="F99" s="131"/>
      <c r="G99" s="107">
        <v>41820</v>
      </c>
      <c r="H99" s="81" t="str">
        <f ca="1">+IF(AND((G99-'2014год'!$A$333)&lt;=30,(G99-'2014год'!$A$333)&gt;=0),"Истекает оплата",IF(G99-'2014год'!$A$333&lt;0,"Нет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30" x14ac:dyDescent="0.25">
      <c r="A100" s="188" t="s">
        <v>319</v>
      </c>
      <c r="B100" s="136"/>
      <c r="C100" s="116"/>
      <c r="D100" s="74"/>
      <c r="E100" s="72"/>
      <c r="F100" s="138"/>
      <c r="G100" s="107">
        <v>41729</v>
      </c>
      <c r="H100" s="81" t="str">
        <f ca="1">+IF(AND((G100-'2014год'!$A$333)&lt;=30,(G100-'2014год'!$A$333)&gt;=0),"Истекает оплата",IF(G100-'2014год'!$A$333&lt;0,"Нет оплаты","Есть оплата"))</f>
        <v>Нет оплаты</v>
      </c>
      <c r="I100" s="77"/>
      <c r="J100" s="78"/>
      <c r="K100" s="85"/>
      <c r="L100" s="6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customHeight="1" x14ac:dyDescent="0.25">
      <c r="A101" s="8" t="s">
        <v>228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customHeight="1" x14ac:dyDescent="0.25">
      <c r="A102" s="2" t="s">
        <v>75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customHeight="1" x14ac:dyDescent="0.25">
      <c r="A103" s="2" t="s">
        <v>76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customHeight="1" x14ac:dyDescent="0.25">
      <c r="A104" s="2" t="s">
        <v>77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customHeight="1" x14ac:dyDescent="0.25">
      <c r="A105" s="8" t="s">
        <v>227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t="15.75" customHeight="1" x14ac:dyDescent="0.25">
      <c r="A106" s="2" t="s">
        <v>78</v>
      </c>
      <c r="B106" s="1"/>
      <c r="C106" s="73"/>
      <c r="D106" s="74"/>
      <c r="E106" s="72"/>
      <c r="F106" s="72"/>
      <c r="G106" s="22"/>
      <c r="H106" s="82"/>
      <c r="I106" s="77"/>
      <c r="J106" s="78"/>
      <c r="K106" s="40"/>
      <c r="L106" s="3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x14ac:dyDescent="0.25">
      <c r="A107" s="196" t="s">
        <v>79</v>
      </c>
      <c r="B107" s="136" t="s">
        <v>8</v>
      </c>
      <c r="C107" s="116"/>
      <c r="D107" s="74"/>
      <c r="E107" s="72"/>
      <c r="F107" s="131"/>
      <c r="G107" s="107">
        <v>41851</v>
      </c>
      <c r="H107" s="81" t="str">
        <f ca="1">+IF(AND((G107-'2014год'!$A$333)&lt;=30,(G107-'2014год'!$A$333)&gt;=0),"Истекает оплата",IF(G107-'2014год'!$A$333&lt;0,"Нет оплаты","Есть оплата"))</f>
        <v>Нет оплаты</v>
      </c>
      <c r="I107" s="77"/>
      <c r="J107" s="78"/>
      <c r="K107" s="85"/>
      <c r="L107" s="6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t="15.75" customHeight="1" x14ac:dyDescent="0.25">
      <c r="A108" s="2" t="s">
        <v>80</v>
      </c>
      <c r="B108" s="1"/>
      <c r="C108" s="73"/>
      <c r="D108" s="74"/>
      <c r="E108" s="72"/>
      <c r="F108" s="72"/>
      <c r="G108" s="22"/>
      <c r="H108" s="82"/>
      <c r="I108" s="77"/>
      <c r="J108" s="78"/>
      <c r="K108" s="40"/>
      <c r="L108" s="3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 x14ac:dyDescent="0.25">
      <c r="A109" s="182" t="s">
        <v>81</v>
      </c>
      <c r="B109" s="136" t="s">
        <v>8</v>
      </c>
      <c r="C109" s="116"/>
      <c r="D109" s="74"/>
      <c r="E109" s="72"/>
      <c r="F109" s="132"/>
      <c r="G109" s="107">
        <v>41670</v>
      </c>
      <c r="H109" s="81" t="str">
        <f ca="1">+IF(AND((G109-'2014год'!$A$333)&lt;=30,(G109-'2014год'!$A$333)&gt;=0),"Истекает оплата",IF(G109-'2014год'!$A$333&lt;0,"Нет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x14ac:dyDescent="0.25">
      <c r="A110" s="186" t="s">
        <v>82</v>
      </c>
      <c r="B110" s="136"/>
      <c r="C110" s="116"/>
      <c r="D110" s="74"/>
      <c r="E110" s="72"/>
      <c r="F110" s="138"/>
      <c r="G110" s="107">
        <v>41759</v>
      </c>
      <c r="H110" s="81" t="str">
        <f ca="1">+IF(AND((G110-'2014год'!$A$333)&lt;=30,(G110-'2014год'!$A$333)&gt;=0),"Истекает оплата",IF(G110-'2014год'!$A$333&lt;0,"Нет оплаты","Есть оплата"))</f>
        <v>Нет оплаты</v>
      </c>
      <c r="I110" s="77"/>
      <c r="J110" s="78"/>
      <c r="K110" s="85"/>
      <c r="L110" s="6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" customHeight="1" x14ac:dyDescent="0.25">
      <c r="A111" s="110" t="s">
        <v>83</v>
      </c>
      <c r="B111" s="1"/>
      <c r="C111" s="73"/>
      <c r="D111" s="74"/>
      <c r="E111" s="72"/>
      <c r="F111" s="72"/>
      <c r="G111" s="107"/>
      <c r="H111" s="81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.75" customHeight="1" x14ac:dyDescent="0.25">
      <c r="A112" s="2" t="s">
        <v>85</v>
      </c>
      <c r="B112" s="1"/>
      <c r="C112" s="73"/>
      <c r="D112" s="74"/>
      <c r="E112" s="72"/>
      <c r="F112" s="72"/>
      <c r="G112" s="22"/>
      <c r="H112" s="82"/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 ht="15" customHeight="1" x14ac:dyDescent="0.25">
      <c r="A113" s="182" t="s">
        <v>84</v>
      </c>
      <c r="B113" s="136" t="s">
        <v>8</v>
      </c>
      <c r="C113" s="116"/>
      <c r="D113" s="74"/>
      <c r="E113" s="72"/>
      <c r="F113" s="132"/>
      <c r="G113" s="107">
        <v>41639</v>
      </c>
      <c r="H113" s="81" t="str">
        <f ca="1">+IF(AND((G113-'2014год'!$A$333)&lt;=30,(G113-'2014год'!$A$333)&gt;=0),"Истекает оплата",IF(G113-'2014год'!$A$333&lt;0,"Нет оплаты","Есть оплата"))</f>
        <v>Нет оплаты</v>
      </c>
      <c r="I113" s="77"/>
      <c r="J113" s="78"/>
      <c r="K113" s="40"/>
      <c r="L113" s="3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39"/>
      <c r="AG113" s="31"/>
      <c r="AH113" s="25"/>
      <c r="AI113" s="39"/>
      <c r="AJ113" s="31"/>
      <c r="AK113" s="25"/>
      <c r="AL113" s="39"/>
      <c r="AM113" s="31"/>
      <c r="AN113" s="25"/>
      <c r="AO113" s="39"/>
      <c r="AP113" s="31"/>
      <c r="AQ113" s="25"/>
      <c r="AR113" s="39"/>
    </row>
    <row r="114" spans="1:44" x14ac:dyDescent="0.25">
      <c r="A114" s="184" t="s">
        <v>86</v>
      </c>
      <c r="B114" s="136"/>
      <c r="C114" s="116"/>
      <c r="D114" s="74"/>
      <c r="E114" s="72"/>
      <c r="F114" s="131"/>
      <c r="G114" s="107">
        <v>41759</v>
      </c>
      <c r="H114" s="81" t="str">
        <f ca="1">+IF(AND((G114-'2014год'!$A$333)&lt;=30,(G114-'2014год'!$A$333)&gt;=0),"Истекает оплата",IF(G114-'2014год'!$A$333&lt;0,"Нет оплаты","Есть оплата"))</f>
        <v>Нет оплаты</v>
      </c>
      <c r="I114" s="77"/>
      <c r="J114" s="78"/>
      <c r="K114" s="85"/>
      <c r="L114" s="6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59"/>
      <c r="AG114" s="61"/>
      <c r="AH114" s="25"/>
      <c r="AI114" s="59"/>
      <c r="AJ114" s="61"/>
      <c r="AK114" s="25"/>
      <c r="AL114" s="59"/>
      <c r="AM114" s="61"/>
      <c r="AN114" s="25"/>
      <c r="AO114" s="59"/>
      <c r="AP114" s="61"/>
      <c r="AQ114" s="25"/>
      <c r="AR114" s="39"/>
    </row>
    <row r="115" spans="1:44" ht="15.75" customHeight="1" x14ac:dyDescent="0.25">
      <c r="A115" s="2" t="s">
        <v>87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 ht="15.75" customHeight="1" x14ac:dyDescent="0.25">
      <c r="A116" s="2" t="s">
        <v>88</v>
      </c>
      <c r="B116" s="1"/>
      <c r="C116" s="73"/>
      <c r="D116" s="74"/>
      <c r="E116" s="72"/>
      <c r="F116" s="72"/>
      <c r="G116" s="22"/>
      <c r="H116" s="82"/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39"/>
      <c r="AG116" s="31"/>
      <c r="AH116" s="25"/>
      <c r="AI116" s="39"/>
      <c r="AJ116" s="31"/>
      <c r="AK116" s="25"/>
      <c r="AL116" s="39"/>
      <c r="AM116" s="31"/>
      <c r="AN116" s="25"/>
      <c r="AO116" s="39"/>
      <c r="AP116" s="31"/>
      <c r="AQ116" s="25"/>
      <c r="AR116" s="39"/>
    </row>
    <row r="117" spans="1:44" x14ac:dyDescent="0.25">
      <c r="A117" s="184" t="s">
        <v>89</v>
      </c>
      <c r="B117" s="136"/>
      <c r="C117" s="114"/>
      <c r="D117" s="74"/>
      <c r="E117" s="72"/>
      <c r="F117" s="131"/>
      <c r="G117" s="107">
        <v>41790</v>
      </c>
      <c r="H117" s="81" t="str">
        <f ca="1">+IF(AND((G117-'2014год'!$A$333)&lt;=30,(G117-'2014год'!$A$333)&gt;=0),"Истекает оплата",IF(G117-'2014год'!$A$333&lt;0,"Нет оплаты","Есть оплата"))</f>
        <v>Нет оплаты</v>
      </c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59"/>
      <c r="AG117" s="61"/>
      <c r="AH117" s="25"/>
      <c r="AI117" s="59"/>
      <c r="AJ117" s="61"/>
      <c r="AK117" s="25"/>
      <c r="AL117" s="39"/>
      <c r="AM117" s="31"/>
      <c r="AN117" s="25"/>
      <c r="AO117" s="59"/>
      <c r="AP117" s="61"/>
      <c r="AQ117" s="25"/>
      <c r="AR117" s="39"/>
    </row>
    <row r="118" spans="1:44" ht="15.75" customHeight="1" x14ac:dyDescent="0.25">
      <c r="A118" s="2" t="s">
        <v>90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customHeight="1" x14ac:dyDescent="0.25">
      <c r="A119" s="2" t="s">
        <v>91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 ht="15.75" customHeight="1" x14ac:dyDescent="0.25">
      <c r="A120" s="2" t="s">
        <v>92</v>
      </c>
      <c r="B120" s="1"/>
      <c r="C120" s="73"/>
      <c r="D120" s="74"/>
      <c r="E120" s="72"/>
      <c r="F120" s="72"/>
      <c r="G120" s="22"/>
      <c r="H120" s="82"/>
      <c r="I120" s="77"/>
      <c r="J120" s="78"/>
      <c r="K120" s="40"/>
      <c r="L120" s="3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x14ac:dyDescent="0.25">
      <c r="A121" s="184" t="s">
        <v>93</v>
      </c>
      <c r="B121" s="136"/>
      <c r="C121" s="116"/>
      <c r="D121" s="74"/>
      <c r="E121" s="72"/>
      <c r="F121" s="131"/>
      <c r="G121" s="107">
        <v>41790</v>
      </c>
      <c r="H121" s="81" t="str">
        <f ca="1">+IF(AND((G121-'2014год'!$A$333)&lt;=30,(G121-'2014год'!$A$333)&gt;=0),"Истекает оплата",IF(G121-'2014год'!$A$333&lt;0,"Нет оплаты","Есть оплата"))</f>
        <v>Нет оплаты</v>
      </c>
      <c r="I121" s="77"/>
      <c r="J121" s="78"/>
      <c r="K121" s="85"/>
      <c r="L121" s="6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 ht="15.75" customHeight="1" x14ac:dyDescent="0.25">
      <c r="A122" s="2" t="s">
        <v>94</v>
      </c>
      <c r="B122" s="1"/>
      <c r="C122" s="73"/>
      <c r="D122" s="74"/>
      <c r="E122" s="72"/>
      <c r="F122" s="72"/>
      <c r="G122" s="22"/>
      <c r="H122" s="82"/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 x14ac:dyDescent="0.25">
      <c r="A123" s="184" t="s">
        <v>95</v>
      </c>
      <c r="B123" s="136"/>
      <c r="C123" s="114"/>
      <c r="D123" s="74"/>
      <c r="E123" s="72"/>
      <c r="F123" s="131"/>
      <c r="G123" s="107">
        <v>41820</v>
      </c>
      <c r="H123" s="81" t="str">
        <f ca="1">+IF(AND((G123-'2014год'!$A$333)&lt;=30,(G123-'2014год'!$A$333)&gt;=0),"Истекает оплата",IF(G123-'2014год'!$A$333&lt;0,"Нет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x14ac:dyDescent="0.25">
      <c r="A124" s="184" t="s">
        <v>96</v>
      </c>
      <c r="B124" s="136"/>
      <c r="C124" s="116"/>
      <c r="D124" s="74"/>
      <c r="E124" s="72"/>
      <c r="F124" s="132"/>
      <c r="G124" s="107">
        <v>41729</v>
      </c>
      <c r="H124" s="81" t="str">
        <f ca="1">+IF(AND((G124-'2014год'!$A$333)&lt;=30,(G124-'2014год'!$A$333)&gt;=0),"Истекает оплата",IF(G124-'2014год'!$A$333&lt;0,"Нет оплаты","Есть оплата"))</f>
        <v>Нет оплаты</v>
      </c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customHeight="1" x14ac:dyDescent="0.25">
      <c r="A125" s="2" t="s">
        <v>97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customHeight="1" x14ac:dyDescent="0.25">
      <c r="A126" s="2" t="s">
        <v>98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customHeight="1" x14ac:dyDescent="0.25">
      <c r="A127" s="2" t="s">
        <v>99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t="15.75" customHeight="1" x14ac:dyDescent="0.25">
      <c r="A128" s="2" t="s">
        <v>100</v>
      </c>
      <c r="B128" s="1"/>
      <c r="C128" s="73"/>
      <c r="D128" s="74"/>
      <c r="E128" s="72"/>
      <c r="F128" s="72"/>
      <c r="G128" s="22"/>
      <c r="H128" s="82"/>
      <c r="I128" s="77"/>
      <c r="J128" s="78"/>
      <c r="K128" s="40"/>
      <c r="L128" s="3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 x14ac:dyDescent="0.25">
      <c r="A129" s="182" t="s">
        <v>308</v>
      </c>
      <c r="B129" s="136" t="s">
        <v>8</v>
      </c>
      <c r="C129" s="116"/>
      <c r="D129" s="74"/>
      <c r="E129" s="72"/>
      <c r="F129" s="131"/>
      <c r="G129" s="107">
        <v>41729</v>
      </c>
      <c r="H129" s="81" t="str">
        <f ca="1">+IF(AND((G129-'2014год'!$A$333)&lt;=30,(G129-'2014год'!$A$333)&gt;=0),"Истекает оплата",IF(G129-'2014год'!$A$333&lt;0,"Нет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x14ac:dyDescent="0.25">
      <c r="A130" s="189" t="s">
        <v>309</v>
      </c>
      <c r="B130" s="136"/>
      <c r="C130" s="116"/>
      <c r="D130" s="74"/>
      <c r="E130" s="72"/>
      <c r="F130" s="131"/>
      <c r="G130" s="107">
        <v>41820</v>
      </c>
      <c r="H130" s="81" t="str">
        <f ca="1">+IF(AND((G130-'2014год'!$A$333)&lt;=30,(G130-'2014год'!$A$333)&gt;=0),"Истекает оплата",IF(G130-'2014год'!$A$333&lt;0,"Нет оплаты","Есть оплата"))</f>
        <v>Нет оплаты</v>
      </c>
      <c r="I130" s="77"/>
      <c r="J130" s="78"/>
      <c r="K130" s="85"/>
      <c r="L130" s="6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x14ac:dyDescent="0.25">
      <c r="A131" s="182" t="s">
        <v>310</v>
      </c>
      <c r="B131" s="136" t="s">
        <v>8</v>
      </c>
      <c r="C131" s="116"/>
      <c r="D131" s="74"/>
      <c r="E131" s="72"/>
      <c r="F131" s="138"/>
      <c r="G131" s="107">
        <v>41820</v>
      </c>
      <c r="H131" s="81" t="str">
        <f ca="1">+IF(AND((G131-'2014год'!$A$333)&lt;=30,(G131-'2014год'!$A$333)&gt;=0),"Истекает оплата",IF(G131-'2014год'!$A$333&lt;0,"Нет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x14ac:dyDescent="0.25">
      <c r="A132" s="182" t="s">
        <v>101</v>
      </c>
      <c r="B132" s="136" t="s">
        <v>8</v>
      </c>
      <c r="C132" s="116"/>
      <c r="D132" s="74"/>
      <c r="E132" s="72"/>
      <c r="F132" s="131"/>
      <c r="G132" s="107">
        <v>41729</v>
      </c>
      <c r="H132" s="81" t="str">
        <f ca="1">+IF(AND((G132-'2014год'!$A$333)&lt;=30,(G132-'2014год'!$A$333)&gt;=0),"Истекает оплата",IF(G132-'2014год'!$A$333&lt;0,"Нет оплаты","Есть оплата"))</f>
        <v>Нет оплаты</v>
      </c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customHeight="1" x14ac:dyDescent="0.25">
      <c r="A133" s="2" t="s">
        <v>102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ht="15.75" customHeight="1" x14ac:dyDescent="0.25">
      <c r="A134" s="2" t="s">
        <v>103</v>
      </c>
      <c r="B134" s="1"/>
      <c r="C134" s="73"/>
      <c r="D134" s="74"/>
      <c r="E134" s="72"/>
      <c r="F134" s="72"/>
      <c r="G134" s="22"/>
      <c r="H134" s="82"/>
      <c r="I134" s="77"/>
      <c r="J134" s="78"/>
      <c r="K134" s="40"/>
      <c r="L134" s="31"/>
      <c r="M134" s="28"/>
      <c r="N134" s="39"/>
      <c r="O134" s="33"/>
      <c r="P134" s="25"/>
      <c r="Q134" s="37"/>
      <c r="R134" s="31"/>
      <c r="S134" s="28"/>
      <c r="T134" s="39"/>
      <c r="U134" s="33"/>
      <c r="V134" s="25"/>
      <c r="W134" s="37"/>
      <c r="X134" s="31"/>
      <c r="Y134" s="28"/>
      <c r="Z134" s="39"/>
      <c r="AA134" s="33"/>
      <c r="AB134" s="25"/>
      <c r="AC134" s="37"/>
      <c r="AD134" s="31"/>
      <c r="AE134" s="28"/>
      <c r="AF134" s="39"/>
      <c r="AG134" s="31"/>
      <c r="AH134" s="25"/>
      <c r="AI134" s="39"/>
      <c r="AJ134" s="31"/>
      <c r="AK134" s="25"/>
      <c r="AL134" s="39"/>
      <c r="AM134" s="31"/>
      <c r="AN134" s="25"/>
      <c r="AO134" s="39"/>
      <c r="AP134" s="31"/>
      <c r="AQ134" s="25"/>
      <c r="AR134" s="39"/>
    </row>
    <row r="135" spans="1:44" s="22" customFormat="1" x14ac:dyDescent="0.25">
      <c r="A135" s="182" t="s">
        <v>104</v>
      </c>
      <c r="B135" s="169" t="s">
        <v>8</v>
      </c>
      <c r="C135" s="170"/>
      <c r="D135" s="75"/>
      <c r="E135" s="72"/>
      <c r="F135" s="133"/>
      <c r="G135" s="107">
        <v>41639</v>
      </c>
      <c r="H135" s="171" t="str">
        <f ca="1">+IF(AND((G135-'2014год'!$A$333)&lt;=30,(G135-'2014год'!$A$333)&gt;=0),"Истекает оплата",IF(G135-'2014год'!$A$333&lt;0,"Нет оплаты","Есть оплата"))</f>
        <v>Нет оплаты</v>
      </c>
      <c r="I135" s="172"/>
      <c r="J135" s="173"/>
      <c r="K135" s="174"/>
      <c r="L135" s="175"/>
      <c r="M135" s="176"/>
      <c r="N135" s="175"/>
      <c r="O135" s="176"/>
      <c r="P135" s="175"/>
      <c r="Q135" s="176"/>
      <c r="R135" s="175"/>
      <c r="S135" s="176"/>
      <c r="T135" s="175"/>
      <c r="U135" s="176"/>
      <c r="V135" s="175"/>
      <c r="W135" s="176"/>
      <c r="X135" s="175"/>
      <c r="Y135" s="176"/>
      <c r="Z135" s="175"/>
      <c r="AA135" s="176"/>
      <c r="AB135" s="175"/>
      <c r="AC135" s="176"/>
      <c r="AD135" s="175"/>
      <c r="AE135" s="176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</row>
    <row r="136" spans="1:44" ht="27.75" x14ac:dyDescent="0.25">
      <c r="A136" s="185" t="s">
        <v>311</v>
      </c>
      <c r="B136" s="136"/>
      <c r="C136" s="116"/>
      <c r="D136" s="74"/>
      <c r="E136" s="72"/>
      <c r="F136" s="131"/>
      <c r="G136" s="107">
        <v>41820</v>
      </c>
      <c r="H136" s="81" t="str">
        <f ca="1">+IF(AND((G136-'2014год'!$A$333)&lt;=30,(G136-'2014год'!$A$333)&gt;=0),"Истекает оплата",IF(G136-'2014год'!$A$333&lt;0,"Нет оплаты","Есть оплата"))</f>
        <v>Нет оплаты</v>
      </c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59"/>
      <c r="AG136" s="61"/>
      <c r="AH136" s="25"/>
      <c r="AI136" s="59"/>
      <c r="AJ136" s="6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customHeight="1" x14ac:dyDescent="0.25">
      <c r="A137" s="2" t="s">
        <v>105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customHeight="1" x14ac:dyDescent="0.25">
      <c r="A138" s="2" t="s">
        <v>106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customHeight="1" x14ac:dyDescent="0.25">
      <c r="A139" s="2" t="s">
        <v>107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customHeight="1" x14ac:dyDescent="0.25">
      <c r="A140" s="2" t="s">
        <v>108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customHeight="1" x14ac:dyDescent="0.25">
      <c r="A141" s="2" t="s">
        <v>109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customHeight="1" x14ac:dyDescent="0.25">
      <c r="A142" s="2" t="s">
        <v>110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customHeight="1" x14ac:dyDescent="0.25">
      <c r="A143" s="2" t="s">
        <v>111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customHeight="1" x14ac:dyDescent="0.25">
      <c r="A144" s="2" t="s">
        <v>112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customHeight="1" x14ac:dyDescent="0.25">
      <c r="A145" s="2" t="s">
        <v>113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customHeight="1" x14ac:dyDescent="0.25">
      <c r="A146" s="2" t="s">
        <v>114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customHeight="1" x14ac:dyDescent="0.25">
      <c r="A147" s="2" t="s">
        <v>115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customHeight="1" x14ac:dyDescent="0.25">
      <c r="A148" s="2" t="s">
        <v>116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t="15.75" customHeight="1" x14ac:dyDescent="0.25">
      <c r="A149" s="2" t="s">
        <v>117</v>
      </c>
      <c r="B149" s="1"/>
      <c r="C149" s="73"/>
      <c r="D149" s="74"/>
      <c r="E149" s="72"/>
      <c r="F149" s="72"/>
      <c r="G149" s="22"/>
      <c r="H149" s="82"/>
      <c r="I149" s="77"/>
      <c r="J149" s="78"/>
      <c r="K149" s="40"/>
      <c r="L149" s="3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39"/>
      <c r="AG149" s="31"/>
      <c r="AH149" s="25"/>
      <c r="AI149" s="39"/>
      <c r="AJ149" s="31"/>
      <c r="AK149" s="25"/>
      <c r="AL149" s="39"/>
      <c r="AM149" s="31"/>
      <c r="AN149" s="25"/>
      <c r="AO149" s="39"/>
      <c r="AP149" s="31"/>
      <c r="AQ149" s="25"/>
      <c r="AR149" s="39"/>
    </row>
    <row r="150" spans="1:44" x14ac:dyDescent="0.25">
      <c r="A150" s="196" t="s">
        <v>118</v>
      </c>
      <c r="B150" s="136" t="s">
        <v>8</v>
      </c>
      <c r="C150" s="116"/>
      <c r="D150" s="74"/>
      <c r="E150" s="72"/>
      <c r="F150" s="131"/>
      <c r="G150" s="107">
        <v>41729</v>
      </c>
      <c r="H150" s="81" t="str">
        <f ca="1">+IF(AND((G150-'2014год'!$A$333)&lt;=30,(G150-'2014год'!$A$333)&gt;=0),"Истекает оплата",IF(G150-'2014год'!$A$333&lt;0,"Нет оплаты","Есть оплата"))</f>
        <v>Нет оплаты</v>
      </c>
      <c r="I150" s="77"/>
      <c r="J150" s="78"/>
      <c r="K150" s="85"/>
      <c r="L150" s="6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59"/>
      <c r="AG150" s="61"/>
      <c r="AH150" s="25"/>
      <c r="AI150" s="59"/>
      <c r="AJ150" s="61"/>
      <c r="AK150" s="25"/>
      <c r="AL150" s="39"/>
      <c r="AM150" s="31"/>
      <c r="AN150" s="25"/>
      <c r="AO150" s="59"/>
      <c r="AP150" s="61"/>
      <c r="AQ150" s="25"/>
      <c r="AR150" s="39"/>
    </row>
    <row r="151" spans="1:44" ht="15.75" customHeight="1" x14ac:dyDescent="0.25">
      <c r="A151" s="2" t="s">
        <v>119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customHeight="1" x14ac:dyDescent="0.25">
      <c r="A152" s="8" t="s">
        <v>229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15.75" customHeight="1" x14ac:dyDescent="0.25">
      <c r="A153" s="2" t="s">
        <v>120</v>
      </c>
      <c r="B153" s="1"/>
      <c r="C153" s="73"/>
      <c r="D153" s="74"/>
      <c r="E153" s="72"/>
      <c r="F153" s="72"/>
      <c r="G153" s="22"/>
      <c r="H153" s="82"/>
      <c r="I153" s="77"/>
      <c r="J153" s="78"/>
      <c r="K153" s="40"/>
      <c r="L153" s="3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39"/>
      <c r="AP153" s="31"/>
      <c r="AQ153" s="25"/>
      <c r="AR153" s="39"/>
    </row>
    <row r="154" spans="1:44" ht="25.5" x14ac:dyDescent="0.25">
      <c r="A154" s="188" t="s">
        <v>231</v>
      </c>
      <c r="B154" s="136"/>
      <c r="C154" s="116"/>
      <c r="D154" s="74"/>
      <c r="E154" s="72"/>
      <c r="F154" s="131"/>
      <c r="G154" s="107">
        <v>41790</v>
      </c>
      <c r="H154" s="81" t="str">
        <f ca="1">+IF(AND((G154-'2014год'!$A$333)&lt;=30,(G154-'2014год'!$A$333)&gt;=0),"Истекает оплата",IF(G154-'2014год'!$A$333&lt;0,"Нет оплаты","Есть оплата"))</f>
        <v>Нет оплаты</v>
      </c>
      <c r="I154" s="77"/>
      <c r="J154" s="78"/>
      <c r="K154" s="85"/>
      <c r="L154" s="6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59"/>
      <c r="AP154" s="61"/>
      <c r="AQ154" s="25"/>
      <c r="AR154" s="39"/>
    </row>
    <row r="155" spans="1:44" ht="15.75" customHeight="1" x14ac:dyDescent="0.25">
      <c r="A155" s="2" t="s">
        <v>121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 ht="15.75" customHeight="1" x14ac:dyDescent="0.25">
      <c r="A156" s="8" t="s">
        <v>230</v>
      </c>
      <c r="B156" s="1"/>
      <c r="C156" s="73"/>
      <c r="D156" s="74"/>
      <c r="E156" s="72"/>
      <c r="F156" s="72"/>
      <c r="G156" s="22"/>
      <c r="H156" s="82"/>
      <c r="I156" s="77"/>
      <c r="J156" s="78"/>
      <c r="K156" s="40"/>
      <c r="L156" s="3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x14ac:dyDescent="0.25">
      <c r="A157" s="184" t="s">
        <v>122</v>
      </c>
      <c r="B157" s="136"/>
      <c r="C157" s="116"/>
      <c r="D157" s="74"/>
      <c r="E157" s="72"/>
      <c r="F157" s="131"/>
      <c r="G157" s="107">
        <v>41790</v>
      </c>
      <c r="H157" s="81" t="str">
        <f ca="1">+IF(AND((G157-'2014год'!$A$333)&lt;=30,(G157-'2014год'!$A$333)&gt;=0),"Истекает оплата",IF(G157-'2014год'!$A$333&lt;0,"Нет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 x14ac:dyDescent="0.25">
      <c r="A158" s="182" t="s">
        <v>123</v>
      </c>
      <c r="B158" s="136" t="s">
        <v>8</v>
      </c>
      <c r="C158" s="116"/>
      <c r="D158" s="74"/>
      <c r="E158" s="72"/>
      <c r="F158" s="131"/>
      <c r="G158" s="107">
        <v>41790</v>
      </c>
      <c r="H158" s="81" t="str">
        <f ca="1">+IF(AND((G158-'2014год'!$A$333)&lt;=30,(G158-'2014год'!$A$333)&gt;=0),"Истекает оплата",IF(G158-'2014год'!$A$333&lt;0,"Нет оплаты","Есть оплата"))</f>
        <v>Нет оплаты</v>
      </c>
      <c r="I158" s="77"/>
      <c r="J158" s="78"/>
      <c r="K158" s="85"/>
      <c r="L158" s="6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x14ac:dyDescent="0.25">
      <c r="A159" s="184" t="s">
        <v>124</v>
      </c>
      <c r="B159" s="136"/>
      <c r="C159" s="116"/>
      <c r="D159" s="74"/>
      <c r="E159" s="72"/>
      <c r="F159" s="131"/>
      <c r="G159" s="107">
        <v>41790</v>
      </c>
      <c r="H159" s="81" t="str">
        <f ca="1">+IF(AND((G159-'2014год'!$A$333)&lt;=30,(G159-'2014год'!$A$333)&gt;=0),"Истекает оплата",IF(G159-'2014год'!$A$333&lt;0,"Нет оплаты","Есть оплата"))</f>
        <v>Нет оплаты</v>
      </c>
      <c r="I159" s="77"/>
      <c r="J159" s="78"/>
      <c r="K159" s="40"/>
      <c r="L159" s="3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39"/>
      <c r="AG159" s="31"/>
      <c r="AH159" s="25"/>
      <c r="AI159" s="39"/>
      <c r="AJ159" s="31"/>
      <c r="AK159" s="25"/>
      <c r="AL159" s="39"/>
      <c r="AM159" s="31"/>
      <c r="AN159" s="25"/>
      <c r="AO159" s="39"/>
      <c r="AP159" s="31"/>
      <c r="AQ159" s="25"/>
      <c r="AR159" s="39"/>
    </row>
    <row r="160" spans="1:44" x14ac:dyDescent="0.25">
      <c r="A160" s="182" t="s">
        <v>125</v>
      </c>
      <c r="B160" s="136" t="s">
        <v>8</v>
      </c>
      <c r="C160" s="116"/>
      <c r="D160" s="74"/>
      <c r="E160" s="72"/>
      <c r="F160" s="131"/>
      <c r="G160" s="107">
        <v>41729</v>
      </c>
      <c r="H160" s="81" t="str">
        <f ca="1">+IF(AND((G160-'2014год'!$A$333)&lt;=30,(G160-'2014год'!$A$333)&gt;=0),"Истекает оплата",IF(G160-'2014год'!$A$333&lt;0,"Нет оплаты","Есть оплата"))</f>
        <v>Нет оплаты</v>
      </c>
      <c r="I160" s="77"/>
      <c r="J160" s="78"/>
      <c r="K160" s="85"/>
      <c r="L160" s="6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59"/>
      <c r="AG160" s="61"/>
      <c r="AH160" s="25"/>
      <c r="AI160" s="59"/>
      <c r="AJ160" s="61"/>
      <c r="AK160" s="25"/>
      <c r="AL160" s="59"/>
      <c r="AM160" s="61"/>
      <c r="AN160" s="25"/>
      <c r="AO160" s="59"/>
      <c r="AP160" s="61"/>
      <c r="AQ160" s="25"/>
      <c r="AR160" s="39"/>
    </row>
    <row r="161" spans="1:44" ht="15.75" customHeight="1" x14ac:dyDescent="0.25">
      <c r="A161" s="2" t="s">
        <v>126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customHeight="1" x14ac:dyDescent="0.25">
      <c r="A162" s="8" t="s">
        <v>232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 ht="15.75" customHeight="1" x14ac:dyDescent="0.25">
      <c r="A163" s="2" t="s">
        <v>127</v>
      </c>
      <c r="B163" s="1"/>
      <c r="C163" s="73"/>
      <c r="D163" s="74"/>
      <c r="E163" s="72"/>
      <c r="F163" s="72"/>
      <c r="G163" s="22"/>
      <c r="H163" s="82"/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39"/>
      <c r="AG163" s="31"/>
      <c r="AH163" s="25"/>
      <c r="AI163" s="39"/>
      <c r="AJ163" s="31"/>
      <c r="AK163" s="25"/>
      <c r="AL163" s="39"/>
      <c r="AM163" s="31"/>
      <c r="AN163" s="25"/>
      <c r="AO163" s="39"/>
      <c r="AP163" s="31"/>
      <c r="AQ163" s="25"/>
      <c r="AR163" s="39"/>
    </row>
    <row r="164" spans="1:44" x14ac:dyDescent="0.25">
      <c r="A164" s="184" t="s">
        <v>128</v>
      </c>
      <c r="B164" s="136"/>
      <c r="C164" s="114"/>
      <c r="D164" s="74"/>
      <c r="E164" s="72"/>
      <c r="F164" s="131"/>
      <c r="G164" s="107">
        <v>41790</v>
      </c>
      <c r="H164" s="81" t="str">
        <f ca="1">+IF(AND((G164-'2014год'!$A$333)&lt;=30,(G164-'2014год'!$A$333)&gt;=0),"Истекает оплата",IF(G164-'2014год'!$A$333&lt;0,"Нет оплаты","Есть оплата"))</f>
        <v>Нет оплаты</v>
      </c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59"/>
      <c r="AG164" s="61"/>
      <c r="AH164" s="25"/>
      <c r="AI164" s="59"/>
      <c r="AJ164" s="61"/>
      <c r="AK164" s="25"/>
      <c r="AL164" s="39"/>
      <c r="AM164" s="31"/>
      <c r="AN164" s="25"/>
      <c r="AO164" s="59"/>
      <c r="AP164" s="61"/>
      <c r="AQ164" s="25"/>
      <c r="AR164" s="39"/>
    </row>
    <row r="165" spans="1:44" ht="15.75" customHeight="1" x14ac:dyDescent="0.25">
      <c r="A165" s="2" t="s">
        <v>129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 ht="15.75" customHeight="1" x14ac:dyDescent="0.25">
      <c r="A166" s="2" t="s">
        <v>130</v>
      </c>
      <c r="B166" s="1"/>
      <c r="C166" s="73"/>
      <c r="D166" s="74"/>
      <c r="E166" s="72"/>
      <c r="F166" s="72"/>
      <c r="G166" s="22"/>
      <c r="H166" s="82"/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39"/>
      <c r="AG166" s="31"/>
      <c r="AH166" s="25"/>
      <c r="AI166" s="39"/>
      <c r="AJ166" s="31"/>
      <c r="AK166" s="25"/>
      <c r="AL166" s="39"/>
      <c r="AM166" s="31"/>
      <c r="AN166" s="25"/>
      <c r="AO166" s="39"/>
      <c r="AP166" s="31"/>
      <c r="AQ166" s="25"/>
      <c r="AR166" s="39"/>
    </row>
    <row r="167" spans="1:44" x14ac:dyDescent="0.25">
      <c r="A167" s="184" t="s">
        <v>131</v>
      </c>
      <c r="B167" s="136"/>
      <c r="C167" s="116"/>
      <c r="D167" s="74"/>
      <c r="E167" s="72"/>
      <c r="F167" s="131"/>
      <c r="G167" s="107">
        <v>41790</v>
      </c>
      <c r="H167" s="81" t="str">
        <f ca="1">+IF(AND((G167-'2014год'!$A$333)&lt;=30,(G167-'2014год'!$A$333)&gt;=0),"Истекает оплата",IF(G167-'2014год'!$A$333&lt;0,"Нет оплаты","Есть оплата"))</f>
        <v>Нет оплаты</v>
      </c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59"/>
      <c r="AG167" s="61"/>
      <c r="AH167" s="25"/>
      <c r="AI167" s="59"/>
      <c r="AJ167" s="61"/>
      <c r="AK167" s="25"/>
      <c r="AL167" s="59"/>
      <c r="AM167" s="61"/>
      <c r="AN167" s="25"/>
      <c r="AO167" s="59"/>
      <c r="AP167" s="61"/>
      <c r="AQ167" s="25"/>
      <c r="AR167" s="39"/>
    </row>
    <row r="168" spans="1:44" ht="15.75" customHeight="1" x14ac:dyDescent="0.25">
      <c r="A168" s="2" t="s">
        <v>132</v>
      </c>
      <c r="B168" s="1"/>
      <c r="C168" s="73"/>
      <c r="D168" s="74"/>
      <c r="E168" s="72"/>
      <c r="F168" s="72"/>
      <c r="G168" s="22"/>
      <c r="H168" s="82"/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 x14ac:dyDescent="0.25">
      <c r="A169" s="184" t="s">
        <v>133</v>
      </c>
      <c r="B169" s="136"/>
      <c r="C169" s="116"/>
      <c r="D169" s="74"/>
      <c r="E169" s="72"/>
      <c r="F169" s="131"/>
      <c r="G169" s="107">
        <v>41729</v>
      </c>
      <c r="H169" s="81" t="str">
        <f ca="1">+IF(AND((G169-'2014год'!$A$333)&lt;=30,(G169-'2014год'!$A$333)&gt;=0),"Истекает оплата",IF(G169-'2014год'!$A$333&lt;0,"Нет оплаты","Есть оплата"))</f>
        <v>Нет оплаты</v>
      </c>
      <c r="I169" s="77"/>
      <c r="J169" s="78"/>
      <c r="K169" s="40"/>
      <c r="L169" s="3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x14ac:dyDescent="0.25">
      <c r="A170" s="184" t="s">
        <v>134</v>
      </c>
      <c r="B170" s="136"/>
      <c r="C170" s="116"/>
      <c r="D170" s="74"/>
      <c r="E170" s="72"/>
      <c r="F170" s="131"/>
      <c r="G170" s="107">
        <v>41820</v>
      </c>
      <c r="H170" s="81" t="str">
        <f ca="1">+IF(AND((G170-'2014год'!$A$333)&lt;=30,(G170-'2014год'!$A$333)&gt;=0),"Истекает оплата",IF(G170-'2014год'!$A$333&lt;0,"Нет оплаты","Есть оплата"))</f>
        <v>Нет оплаты</v>
      </c>
      <c r="I170" s="77"/>
      <c r="J170" s="78"/>
      <c r="K170" s="85"/>
      <c r="L170" s="6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customHeight="1" x14ac:dyDescent="0.25">
      <c r="A171" s="2" t="s">
        <v>135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.75" customHeight="1" x14ac:dyDescent="0.25">
      <c r="A172" s="2" t="s">
        <v>136</v>
      </c>
      <c r="B172" s="1"/>
      <c r="C172" s="73"/>
      <c r="D172" s="74"/>
      <c r="E172" s="72"/>
      <c r="F172" s="72"/>
      <c r="G172" s="22"/>
      <c r="H172" s="82"/>
      <c r="I172" s="77"/>
      <c r="J172" s="78"/>
      <c r="K172" s="40"/>
      <c r="L172" s="3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39"/>
      <c r="AJ172" s="31"/>
      <c r="AK172" s="25"/>
      <c r="AL172" s="39"/>
      <c r="AM172" s="31"/>
      <c r="AN172" s="25"/>
      <c r="AO172" s="39"/>
      <c r="AP172" s="31"/>
      <c r="AQ172" s="25"/>
      <c r="AR172" s="39"/>
    </row>
    <row r="173" spans="1:44" ht="15" customHeight="1" x14ac:dyDescent="0.25">
      <c r="A173" s="110" t="s">
        <v>292</v>
      </c>
      <c r="B173" s="117" t="s">
        <v>8</v>
      </c>
      <c r="C173" s="73"/>
      <c r="D173" s="74"/>
      <c r="E173" s="72"/>
      <c r="F173" s="72"/>
      <c r="G173" s="107">
        <v>41670</v>
      </c>
      <c r="H173" s="81" t="str">
        <f ca="1">+IF(AND((G173-'2014год'!$A$333)&lt;=30,(G173-'2014год'!$A$333)&gt;=0),"Истекает оплата",IF(G173-'2014год'!$A$333&lt;0,"Нет оплаты","Есть оплата"))</f>
        <v>Нет оплаты</v>
      </c>
      <c r="I173" s="77"/>
      <c r="J173" s="78"/>
      <c r="K173" s="85"/>
      <c r="L173" s="6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59"/>
      <c r="AJ173" s="61"/>
      <c r="AK173" s="25"/>
      <c r="AL173" s="59"/>
      <c r="AM173" s="61"/>
      <c r="AN173" s="25"/>
      <c r="AO173" s="59"/>
      <c r="AP173" s="61"/>
      <c r="AQ173" s="25"/>
      <c r="AR173" s="39"/>
    </row>
    <row r="174" spans="1:44" ht="15.75" customHeight="1" x14ac:dyDescent="0.25">
      <c r="A174" s="2" t="s">
        <v>137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customHeight="1" x14ac:dyDescent="0.25">
      <c r="A175" s="2" t="s">
        <v>138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customHeight="1" x14ac:dyDescent="0.25">
      <c r="A176" s="2" t="s">
        <v>139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t="15.75" customHeight="1" x14ac:dyDescent="0.25">
      <c r="A177" s="8" t="s">
        <v>233</v>
      </c>
      <c r="B177" s="1"/>
      <c r="C177" s="73"/>
      <c r="D177" s="74"/>
      <c r="E177" s="72"/>
      <c r="F177" s="72"/>
      <c r="G177" s="22"/>
      <c r="H177" s="82"/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39"/>
      <c r="AG177" s="31"/>
      <c r="AH177" s="25"/>
      <c r="AI177" s="39"/>
      <c r="AJ177" s="31"/>
      <c r="AK177" s="25"/>
      <c r="AL177" s="39"/>
      <c r="AM177" s="31"/>
      <c r="AN177" s="25"/>
      <c r="AO177" s="39"/>
      <c r="AP177" s="31"/>
      <c r="AQ177" s="25"/>
      <c r="AR177" s="39"/>
    </row>
    <row r="178" spans="1:44" x14ac:dyDescent="0.25">
      <c r="A178" s="182" t="s">
        <v>252</v>
      </c>
      <c r="B178" s="136" t="s">
        <v>8</v>
      </c>
      <c r="C178" s="116"/>
      <c r="D178" s="74"/>
      <c r="E178" s="72"/>
      <c r="F178" s="131"/>
      <c r="G178" s="107">
        <v>41759</v>
      </c>
      <c r="H178" s="81" t="str">
        <f ca="1">+IF(AND((G178-'2014год'!$A$333)&lt;=30,(G178-'2014год'!$A$333)&gt;=0),"Истекает оплата",IF(G178-'2014год'!$A$333&lt;0,"Нет оплаты","Есть оплата"))</f>
        <v>Нет оплаты</v>
      </c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59"/>
      <c r="AG178" s="61"/>
      <c r="AH178" s="25"/>
      <c r="AI178" s="59"/>
      <c r="AJ178" s="61"/>
      <c r="AK178" s="25"/>
      <c r="AL178" s="59"/>
      <c r="AM178" s="61"/>
      <c r="AN178" s="25"/>
      <c r="AO178" s="39"/>
      <c r="AP178" s="31"/>
      <c r="AQ178" s="25"/>
      <c r="AR178" s="39"/>
    </row>
    <row r="179" spans="1:44" ht="15.75" customHeight="1" x14ac:dyDescent="0.25">
      <c r="A179" s="10" t="s">
        <v>234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 ht="15.75" customHeight="1" x14ac:dyDescent="0.25">
      <c r="A180" s="2" t="s">
        <v>140</v>
      </c>
      <c r="B180" s="1"/>
      <c r="C180" s="73"/>
      <c r="D180" s="74"/>
      <c r="E180" s="72"/>
      <c r="F180" s="72"/>
      <c r="G180" s="22"/>
      <c r="H180" s="82"/>
      <c r="I180" s="77"/>
      <c r="J180" s="78"/>
      <c r="K180" s="40"/>
      <c r="L180" s="3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39"/>
      <c r="AG180" s="31"/>
      <c r="AH180" s="25"/>
      <c r="AI180" s="39"/>
      <c r="AJ180" s="31"/>
      <c r="AK180" s="25"/>
      <c r="AL180" s="39"/>
      <c r="AM180" s="31"/>
      <c r="AN180" s="25"/>
      <c r="AO180" s="39"/>
      <c r="AP180" s="31"/>
      <c r="AQ180" s="25"/>
      <c r="AR180" s="39"/>
    </row>
    <row r="181" spans="1:44" x14ac:dyDescent="0.25">
      <c r="A181" s="184" t="s">
        <v>141</v>
      </c>
      <c r="B181" s="136"/>
      <c r="C181" s="116"/>
      <c r="D181" s="74"/>
      <c r="E181" s="72"/>
      <c r="F181" s="131"/>
      <c r="G181" s="107">
        <v>41790</v>
      </c>
      <c r="H181" s="81" t="str">
        <f ca="1">+IF(AND((G181-'2014год'!$A$333)&lt;=30,(G181-'2014год'!$A$333)&gt;=0),"Истекает оплата",IF(G181-'2014год'!$A$333&lt;0,"Нет оплаты","Есть оплата"))</f>
        <v>Нет оплаты</v>
      </c>
      <c r="I181" s="77"/>
      <c r="J181" s="78"/>
      <c r="K181" s="85"/>
      <c r="L181" s="6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59"/>
      <c r="AG181" s="61"/>
      <c r="AH181" s="25"/>
      <c r="AI181" s="39"/>
      <c r="AJ181" s="31"/>
      <c r="AK181" s="25"/>
      <c r="AL181" s="59"/>
      <c r="AM181" s="61"/>
      <c r="AN181" s="25"/>
      <c r="AO181" s="59"/>
      <c r="AP181" s="61"/>
      <c r="AQ181" s="25"/>
      <c r="AR181" s="39"/>
    </row>
    <row r="182" spans="1:44" ht="15.75" customHeight="1" x14ac:dyDescent="0.25">
      <c r="A182" s="2" t="s">
        <v>142</v>
      </c>
      <c r="B182" s="1"/>
      <c r="C182" s="73"/>
      <c r="D182" s="74"/>
      <c r="E182" s="72"/>
      <c r="F182" s="72"/>
      <c r="G182" s="22"/>
      <c r="H182" s="82"/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39"/>
      <c r="AJ182" s="31"/>
      <c r="AK182" s="25"/>
      <c r="AL182" s="39"/>
      <c r="AM182" s="31"/>
      <c r="AN182" s="25"/>
      <c r="AO182" s="39"/>
      <c r="AP182" s="31"/>
      <c r="AQ182" s="25"/>
      <c r="AR182" s="39"/>
    </row>
    <row r="183" spans="1:44" x14ac:dyDescent="0.25">
      <c r="A183" s="184" t="s">
        <v>312</v>
      </c>
      <c r="B183" s="136"/>
      <c r="C183" s="114"/>
      <c r="D183" s="74"/>
      <c r="E183" s="72"/>
      <c r="F183" s="131"/>
      <c r="G183" s="107">
        <v>41790</v>
      </c>
      <c r="H183" s="81" t="str">
        <f ca="1">+IF(AND((G183-'2014год'!$A$333)&lt;=30,(G183-'2014год'!$A$333)&gt;=0),"Истекает оплата",IF(G183-'2014год'!$A$333&lt;0,"Нет оплаты","Есть оплата"))</f>
        <v>Нет оплаты</v>
      </c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59"/>
      <c r="AJ183" s="61"/>
      <c r="AK183" s="25"/>
      <c r="AL183" s="59"/>
      <c r="AM183" s="61"/>
      <c r="AN183" s="25"/>
      <c r="AO183" s="59"/>
      <c r="AP183" s="61"/>
      <c r="AQ183" s="25"/>
      <c r="AR183" s="39"/>
    </row>
    <row r="184" spans="1:44" ht="15.75" customHeight="1" x14ac:dyDescent="0.25">
      <c r="A184" s="2" t="s">
        <v>143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 ht="15.75" customHeight="1" x14ac:dyDescent="0.25">
      <c r="A185" s="8" t="s">
        <v>235</v>
      </c>
      <c r="B185" s="1"/>
      <c r="C185" s="73"/>
      <c r="D185" s="74"/>
      <c r="E185" s="72"/>
      <c r="F185" s="72"/>
      <c r="G185" s="22"/>
      <c r="H185" s="82"/>
      <c r="I185" s="77"/>
      <c r="J185" s="78"/>
      <c r="K185" s="40"/>
      <c r="L185" s="3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 x14ac:dyDescent="0.25">
      <c r="A186" s="184" t="s">
        <v>144</v>
      </c>
      <c r="B186" s="136"/>
      <c r="C186" s="116"/>
      <c r="D186" s="74"/>
      <c r="E186" s="72"/>
      <c r="F186" s="138"/>
      <c r="G186" s="107">
        <v>41820</v>
      </c>
      <c r="H186" s="81" t="str">
        <f ca="1">+IF(AND((G186-'2014год'!$A$333)&lt;=30,(G186-'2014год'!$A$333)&gt;=0),"Истекает оплата",IF(G186-'2014год'!$A$333&lt;0,"Нет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 x14ac:dyDescent="0.25">
      <c r="A187" s="184" t="s">
        <v>145</v>
      </c>
      <c r="B187" s="136"/>
      <c r="C187" s="116"/>
      <c r="D187" s="74"/>
      <c r="E187" s="72"/>
      <c r="F187" s="138"/>
      <c r="G187" s="107">
        <v>41759</v>
      </c>
      <c r="H187" s="81" t="str">
        <f ca="1">+IF(AND((G187-'2014год'!$A$333)&lt;=30,(G187-'2014год'!$A$333)&gt;=0),"Истекает оплата",IF(G187-'2014год'!$A$333&lt;0,"Нет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x14ac:dyDescent="0.25">
      <c r="A188" s="184" t="s">
        <v>146</v>
      </c>
      <c r="B188" s="136"/>
      <c r="C188" s="114"/>
      <c r="D188" s="74"/>
      <c r="E188" s="72"/>
      <c r="F188" s="131"/>
      <c r="G188" s="107">
        <v>41729</v>
      </c>
      <c r="H188" s="81" t="str">
        <f ca="1">+IF(AND((G188-'2014год'!$A$333)&lt;=30,(G188-'2014год'!$A$333)&gt;=0),"Истекает оплата",IF(G188-'2014год'!$A$333&lt;0,"Нет оплаты","Есть оплата"))</f>
        <v>Нет оплаты</v>
      </c>
      <c r="I188" s="77"/>
      <c r="J188" s="78"/>
      <c r="K188" s="85"/>
      <c r="L188" s="6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t="15.75" customHeight="1" x14ac:dyDescent="0.25">
      <c r="A189" s="8" t="s">
        <v>236</v>
      </c>
      <c r="B189" s="1"/>
      <c r="C189" s="73"/>
      <c r="D189" s="74"/>
      <c r="E189" s="72"/>
      <c r="F189" s="72"/>
      <c r="G189" s="22"/>
      <c r="H189" s="82"/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 x14ac:dyDescent="0.25">
      <c r="A190" s="182" t="s">
        <v>147</v>
      </c>
      <c r="B190" s="136" t="s">
        <v>8</v>
      </c>
      <c r="C190" s="116"/>
      <c r="D190" s="74"/>
      <c r="E190" s="72"/>
      <c r="F190" s="138"/>
      <c r="G190" s="107">
        <v>41759</v>
      </c>
      <c r="H190" s="81" t="str">
        <f ca="1">+IF(AND((G190-'2014год'!$A$333)&lt;=30,(G190-'2014год'!$A$333)&gt;=0),"Истекает оплата",IF(G190-'2014год'!$A$333&lt;0,"Нет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x14ac:dyDescent="0.25">
      <c r="A191" s="184" t="s">
        <v>148</v>
      </c>
      <c r="B191" s="136"/>
      <c r="C191" s="114"/>
      <c r="D191" s="74"/>
      <c r="E191" s="72"/>
      <c r="F191" s="138"/>
      <c r="G191" s="107">
        <v>41790</v>
      </c>
      <c r="H191" s="81" t="str">
        <f ca="1">+IF(AND((G191-'2014год'!$A$333)&lt;=30,(G191-'2014год'!$A$333)&gt;=0),"Истекает оплата",IF(G191-'2014год'!$A$333&lt;0,"Нет оплаты","Есть оплата"))</f>
        <v>Нет оплаты</v>
      </c>
      <c r="I191" s="77"/>
      <c r="J191" s="78"/>
      <c r="K191" s="40"/>
      <c r="L191" s="3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 x14ac:dyDescent="0.25">
      <c r="A192" s="182" t="s">
        <v>149</v>
      </c>
      <c r="B192" s="136" t="s">
        <v>8</v>
      </c>
      <c r="C192" s="116"/>
      <c r="D192" s="74"/>
      <c r="E192" s="72"/>
      <c r="F192" s="130"/>
      <c r="G192" s="107">
        <v>41759</v>
      </c>
      <c r="H192" s="81" t="str">
        <f ca="1">+IF(AND((G192-'2014год'!$A$333)&lt;=30,(G192-'2014год'!$A$333)&gt;=0),"Истекает оплата",IF(G192-'2014год'!$A$333&lt;0,"Нет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x14ac:dyDescent="0.25">
      <c r="A193" s="184" t="s">
        <v>150</v>
      </c>
      <c r="B193" s="136"/>
      <c r="C193" s="116"/>
      <c r="D193" s="74"/>
      <c r="E193" s="72"/>
      <c r="F193" s="138"/>
      <c r="G193" s="107">
        <v>41759</v>
      </c>
      <c r="H193" s="81" t="str">
        <f ca="1">+IF(AND((G193-'2014год'!$A$333)&lt;=30,(G193-'2014год'!$A$333)&gt;=0),"Истекает оплата",IF(G193-'2014год'!$A$333&lt;0,"Нет оплаты","Есть оплата"))</f>
        <v>Нет оплаты</v>
      </c>
      <c r="I193" s="77"/>
      <c r="J193" s="78"/>
      <c r="K193" s="85"/>
      <c r="L193" s="6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customHeight="1" x14ac:dyDescent="0.25">
      <c r="A194" s="2" t="s">
        <v>151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t="15.75" customHeight="1" x14ac:dyDescent="0.25">
      <c r="A195" s="2" t="s">
        <v>152</v>
      </c>
      <c r="B195" s="1"/>
      <c r="C195" s="73"/>
      <c r="D195" s="74"/>
      <c r="E195" s="72"/>
      <c r="F195" s="72"/>
      <c r="G195" s="22"/>
      <c r="H195" s="82"/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 x14ac:dyDescent="0.25">
      <c r="A196" s="182" t="s">
        <v>153</v>
      </c>
      <c r="B196" s="136" t="s">
        <v>8</v>
      </c>
      <c r="C196" s="115"/>
      <c r="D196" s="74"/>
      <c r="E196" s="72"/>
      <c r="F196" s="132"/>
      <c r="G196" s="107">
        <v>41759</v>
      </c>
      <c r="H196" s="81" t="str">
        <f ca="1">+IF(AND((G196-'2014год'!$A$333)&lt;=30,(G196-'2014год'!$A$333)&gt;=0),"Истекает оплата",IF(G196-'2014год'!$A$333&lt;0,"Нет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x14ac:dyDescent="0.25">
      <c r="A197" s="184" t="s">
        <v>154</v>
      </c>
      <c r="B197" s="136"/>
      <c r="C197" s="116"/>
      <c r="D197" s="74"/>
      <c r="E197" s="72"/>
      <c r="F197" s="131"/>
      <c r="G197" s="107">
        <v>41820</v>
      </c>
      <c r="H197" s="81" t="str">
        <f ca="1">+IF(AND((G197-'2014год'!$A$333)&lt;=30,(G197-'2014год'!$A$333)&gt;=0),"Истекает оплата",IF(G197-'2014год'!$A$333&lt;0,"Нет оплаты","Есть оплата"))</f>
        <v>Нет оплаты</v>
      </c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 ht="15.75" customHeight="1" x14ac:dyDescent="0.25">
      <c r="A198" s="2" t="s">
        <v>155</v>
      </c>
      <c r="B198" s="1"/>
      <c r="C198" s="73"/>
      <c r="D198" s="74"/>
      <c r="E198" s="72"/>
      <c r="F198" s="72"/>
      <c r="G198" s="22"/>
      <c r="H198" s="82"/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 x14ac:dyDescent="0.25">
      <c r="A199" s="184" t="s">
        <v>156</v>
      </c>
      <c r="B199" s="136"/>
      <c r="C199" s="116"/>
      <c r="D199" s="74"/>
      <c r="E199" s="72"/>
      <c r="F199" s="131"/>
      <c r="G199" s="107">
        <v>41790</v>
      </c>
      <c r="H199" s="81" t="str">
        <f ca="1">+IF(AND((G199-'2014год'!$A$333)&lt;=30,(G199-'2014год'!$A$333)&gt;=0),"Истекает оплата",IF(G199-'2014год'!$A$333&lt;0,"Нет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x14ac:dyDescent="0.25">
      <c r="A200" s="184" t="s">
        <v>157</v>
      </c>
      <c r="B200" s="136"/>
      <c r="C200" s="116"/>
      <c r="D200" s="74"/>
      <c r="E200" s="72"/>
      <c r="F200" s="131"/>
      <c r="G200" s="107">
        <v>41820</v>
      </c>
      <c r="H200" s="81" t="str">
        <f ca="1">+IF(AND((G200-'2014год'!$A$333)&lt;=30,(G200-'2014год'!$A$333)&gt;=0),"Истекает оплата",IF(G200-'2014год'!$A$333&lt;0,"Нет оплаты","Есть оплата"))</f>
        <v>Нет оплаты</v>
      </c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 ht="15.75" customHeight="1" x14ac:dyDescent="0.25">
      <c r="A201" s="2" t="s">
        <v>158</v>
      </c>
      <c r="B201" s="1"/>
      <c r="C201" s="73"/>
      <c r="D201" s="74"/>
      <c r="E201" s="72"/>
      <c r="F201" s="72"/>
      <c r="G201" s="22"/>
      <c r="H201" s="82"/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39"/>
      <c r="AG201" s="31"/>
      <c r="AH201" s="25"/>
      <c r="AI201" s="39"/>
      <c r="AJ201" s="31"/>
      <c r="AK201" s="25"/>
      <c r="AL201" s="39"/>
      <c r="AM201" s="31"/>
      <c r="AN201" s="25"/>
      <c r="AO201" s="39"/>
      <c r="AP201" s="31"/>
      <c r="AQ201" s="25"/>
      <c r="AR201" s="39"/>
    </row>
    <row r="202" spans="1:44" x14ac:dyDescent="0.25">
      <c r="A202" s="184" t="s">
        <v>159</v>
      </c>
      <c r="B202" s="136"/>
      <c r="C202" s="116"/>
      <c r="D202" s="74"/>
      <c r="E202" s="72"/>
      <c r="F202" s="131"/>
      <c r="G202" s="107">
        <v>41851</v>
      </c>
      <c r="H202" s="81" t="str">
        <f ca="1">+IF(AND((G202-'2014год'!$A$333)&lt;=30,(G202-'2014год'!$A$333)&gt;=0),"Истекает оплата",IF(G202-'2014год'!$A$333&lt;0,"Нет оплаты","Есть оплата"))</f>
        <v>Нет оплаты</v>
      </c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59"/>
      <c r="AG202" s="61"/>
      <c r="AH202" s="25"/>
      <c r="AI202" s="59"/>
      <c r="AJ202" s="61"/>
      <c r="AK202" s="25"/>
      <c r="AL202" s="59"/>
      <c r="AM202" s="61"/>
      <c r="AN202" s="25"/>
      <c r="AO202" s="59"/>
      <c r="AP202" s="61"/>
      <c r="AQ202" s="25"/>
      <c r="AR202" s="39"/>
    </row>
    <row r="203" spans="1:44" ht="15.75" customHeight="1" x14ac:dyDescent="0.25">
      <c r="A203" s="2" t="s">
        <v>160</v>
      </c>
      <c r="B203" s="1"/>
      <c r="C203" s="73"/>
      <c r="D203" s="74"/>
      <c r="E203" s="72"/>
      <c r="F203" s="72"/>
      <c r="G203" s="22"/>
      <c r="H203" s="82"/>
      <c r="I203" s="77"/>
      <c r="J203" s="78"/>
      <c r="K203" s="40"/>
      <c r="L203" s="3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39"/>
      <c r="AG203" s="31"/>
      <c r="AH203" s="25"/>
      <c r="AI203" s="39"/>
      <c r="AJ203" s="31"/>
      <c r="AK203" s="25"/>
      <c r="AL203" s="39"/>
      <c r="AM203" s="31"/>
      <c r="AN203" s="25"/>
      <c r="AO203" s="39"/>
      <c r="AP203" s="31"/>
      <c r="AQ203" s="25"/>
      <c r="AR203" s="39"/>
    </row>
    <row r="204" spans="1:44" x14ac:dyDescent="0.25">
      <c r="A204" s="184" t="s">
        <v>161</v>
      </c>
      <c r="B204" s="136"/>
      <c r="C204" s="114"/>
      <c r="D204" s="74"/>
      <c r="E204" s="72"/>
      <c r="F204" s="131"/>
      <c r="G204" s="107">
        <v>41820</v>
      </c>
      <c r="H204" s="81" t="str">
        <f ca="1">+IF(AND((G204-'2014год'!$A$333)&lt;=30,(G204-'2014год'!$A$333)&gt;=0),"Истекает оплата",IF(G204-'2014год'!$A$333&lt;0,"Нет оплаты","Есть оплата"))</f>
        <v>Нет оплаты</v>
      </c>
      <c r="I204" s="77"/>
      <c r="J204" s="78"/>
      <c r="K204" s="85"/>
      <c r="L204" s="6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59"/>
      <c r="AG204" s="61"/>
      <c r="AH204" s="25"/>
      <c r="AI204" s="59"/>
      <c r="AJ204" s="61"/>
      <c r="AK204" s="25"/>
      <c r="AL204" s="39"/>
      <c r="AM204" s="31"/>
      <c r="AN204" s="25"/>
      <c r="AO204" s="59"/>
      <c r="AP204" s="61"/>
      <c r="AQ204" s="25"/>
      <c r="AR204" s="39"/>
    </row>
    <row r="205" spans="1:44" ht="15.75" customHeight="1" x14ac:dyDescent="0.25">
      <c r="A205" s="2" t="s">
        <v>162</v>
      </c>
      <c r="B205" s="1"/>
      <c r="C205" s="73"/>
      <c r="D205" s="74"/>
      <c r="E205" s="72"/>
      <c r="F205" s="72"/>
      <c r="G205" s="22"/>
      <c r="H205" s="82"/>
      <c r="I205" s="77"/>
      <c r="J205" s="78"/>
      <c r="K205" s="40"/>
      <c r="L205" s="31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4" x14ac:dyDescent="0.25">
      <c r="A206" s="190" t="s">
        <v>281</v>
      </c>
      <c r="B206" s="136"/>
      <c r="C206" s="116"/>
      <c r="D206" s="74"/>
      <c r="E206" s="72"/>
      <c r="F206" s="138"/>
      <c r="G206" s="107">
        <v>41790</v>
      </c>
      <c r="H206" s="81" t="str">
        <f ca="1">+IF(AND((G206-'2014год'!$A$333)&lt;=30,(G206-'2014год'!$A$333)&gt;=0),"Истекает оплата",IF(G206-'2014год'!$A$333&lt;0,"Нет оплаты","Есть оплата"))</f>
        <v>Нет оплаты</v>
      </c>
      <c r="I206" s="77"/>
      <c r="J206" s="78"/>
      <c r="K206" s="40"/>
      <c r="L206" s="89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26.25" x14ac:dyDescent="0.25">
      <c r="A207" s="185" t="s">
        <v>313</v>
      </c>
      <c r="B207" s="136"/>
      <c r="C207" s="116"/>
      <c r="D207" s="74"/>
      <c r="E207" s="72"/>
      <c r="F207" s="131"/>
      <c r="G207" s="107">
        <v>41790</v>
      </c>
      <c r="H207" s="81" t="str">
        <f ca="1">+IF(AND((G207-'2014год'!$A$333)&lt;=30,(G207-'2014год'!$A$333)&gt;=0),"Истекает оплата",IF(G207-'2014год'!$A$333&lt;0,"Нет оплаты","Есть оплата"))</f>
        <v>Нет оплаты</v>
      </c>
      <c r="I207" s="77"/>
      <c r="J207" s="78"/>
      <c r="K207" s="85"/>
      <c r="L207" s="6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customHeight="1" x14ac:dyDescent="0.25">
      <c r="A208" s="2" t="s">
        <v>163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t="15.75" customHeight="1" x14ac:dyDescent="0.25">
      <c r="A209" s="11" t="s">
        <v>237</v>
      </c>
      <c r="B209" s="1"/>
      <c r="C209" s="73"/>
      <c r="D209" s="74"/>
      <c r="E209" s="72"/>
      <c r="F209" s="72"/>
      <c r="G209" s="22"/>
      <c r="H209" s="82"/>
      <c r="I209" s="77"/>
      <c r="J209" s="78"/>
      <c r="K209" s="40"/>
      <c r="L209" s="3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39"/>
      <c r="AG209" s="31"/>
      <c r="AH209" s="25"/>
      <c r="AI209" s="39"/>
      <c r="AJ209" s="31"/>
      <c r="AK209" s="25"/>
      <c r="AL209" s="39"/>
      <c r="AM209" s="31"/>
      <c r="AN209" s="25"/>
      <c r="AO209" s="39"/>
      <c r="AP209" s="31"/>
      <c r="AQ209" s="25"/>
      <c r="AR209" s="39"/>
    </row>
    <row r="210" spans="1:44" x14ac:dyDescent="0.25">
      <c r="A210" s="182" t="s">
        <v>164</v>
      </c>
      <c r="B210" s="136" t="s">
        <v>8</v>
      </c>
      <c r="C210" s="116"/>
      <c r="D210" s="74"/>
      <c r="E210" s="72"/>
      <c r="F210" s="131"/>
      <c r="G210" s="107">
        <v>41790</v>
      </c>
      <c r="H210" s="81" t="str">
        <f ca="1">+IF(AND((G210-'2014год'!$A$333)&lt;=30,(G210-'2014год'!$A$333)&gt;=0),"Истекает оплата",IF(G210-'2014год'!$A$333&lt;0,"Нет оплаты","Есть оплата"))</f>
        <v>Нет оплаты</v>
      </c>
      <c r="I210" s="77"/>
      <c r="J210" s="78"/>
      <c r="K210" s="85"/>
      <c r="L210" s="6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59"/>
      <c r="AG210" s="61"/>
      <c r="AH210" s="25"/>
      <c r="AI210" s="59"/>
      <c r="AJ210" s="61"/>
      <c r="AK210" s="25"/>
      <c r="AL210" s="59"/>
      <c r="AM210" s="61"/>
      <c r="AN210" s="25"/>
      <c r="AO210" s="59"/>
      <c r="AP210" s="61"/>
      <c r="AQ210" s="25"/>
      <c r="AR210" s="39"/>
    </row>
    <row r="211" spans="1:44" ht="15.75" customHeight="1" x14ac:dyDescent="0.25">
      <c r="A211" s="2" t="s">
        <v>165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customHeight="1" x14ac:dyDescent="0.25">
      <c r="A212" s="2" t="s">
        <v>166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 ht="15.75" customHeight="1" x14ac:dyDescent="0.25">
      <c r="A213" s="2" t="s">
        <v>168</v>
      </c>
      <c r="B213" s="1"/>
      <c r="C213" s="73"/>
      <c r="D213" s="74"/>
      <c r="E213" s="72"/>
      <c r="F213" s="72"/>
      <c r="G213" s="22"/>
      <c r="H213" s="82"/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37"/>
      <c r="AD213" s="3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 x14ac:dyDescent="0.25">
      <c r="A214" s="184" t="s">
        <v>167</v>
      </c>
      <c r="B214" s="136"/>
      <c r="C214" s="115"/>
      <c r="D214" s="74"/>
      <c r="E214" s="72"/>
      <c r="F214" s="132"/>
      <c r="G214" s="107">
        <v>41670</v>
      </c>
      <c r="H214" s="81" t="str">
        <f ca="1">+IF(AND((G214-'2014год'!$A$333)&lt;=30,(G214-'2014год'!$A$333)&gt;=0),"Истекает оплата",IF(G214-'2014год'!$A$333&lt;0,"Нет оплаты","Есть оплата"))</f>
        <v>Нет оплаты</v>
      </c>
      <c r="I214" s="77"/>
      <c r="J214" s="78"/>
      <c r="K214" s="40"/>
      <c r="L214" s="3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51"/>
      <c r="AD214" s="61"/>
      <c r="AE214" s="28"/>
      <c r="AF214" s="39"/>
      <c r="AG214" s="31"/>
      <c r="AH214" s="25"/>
      <c r="AI214" s="39"/>
      <c r="AJ214" s="31"/>
      <c r="AK214" s="25"/>
      <c r="AL214" s="39"/>
      <c r="AM214" s="31"/>
      <c r="AN214" s="25"/>
      <c r="AO214" s="39"/>
      <c r="AP214" s="31"/>
      <c r="AQ214" s="25"/>
      <c r="AR214" s="39"/>
    </row>
    <row r="215" spans="1:44" x14ac:dyDescent="0.25">
      <c r="A215" s="184" t="s">
        <v>169</v>
      </c>
      <c r="B215" s="136"/>
      <c r="C215" s="116"/>
      <c r="D215" s="74"/>
      <c r="E215" s="72"/>
      <c r="F215" s="131"/>
      <c r="G215" s="107">
        <v>41820</v>
      </c>
      <c r="H215" s="81" t="str">
        <f ca="1">+IF(AND((G215-'2014год'!$A$333)&lt;=30,(G215-'2014год'!$A$333)&gt;=0),"Истекает оплата",IF(G215-'2014год'!$A$333&lt;0,"Нет оплаты","Есть оплата"))</f>
        <v>Нет оплаты</v>
      </c>
      <c r="I215" s="77"/>
      <c r="J215" s="78"/>
      <c r="K215" s="85"/>
      <c r="L215" s="6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59"/>
      <c r="AG215" s="61"/>
      <c r="AH215" s="25"/>
      <c r="AI215" s="59"/>
      <c r="AJ215" s="61"/>
      <c r="AK215" s="25"/>
      <c r="AL215" s="59"/>
      <c r="AM215" s="61"/>
      <c r="AN215" s="25"/>
      <c r="AO215" s="39"/>
      <c r="AP215" s="31"/>
      <c r="AQ215" s="25"/>
      <c r="AR215" s="39"/>
    </row>
    <row r="216" spans="1:44" ht="15.75" customHeight="1" x14ac:dyDescent="0.25">
      <c r="A216" s="2" t="s">
        <v>170</v>
      </c>
      <c r="B216" s="1"/>
      <c r="C216" s="73"/>
      <c r="D216" s="74"/>
      <c r="E216" s="72"/>
      <c r="F216" s="72"/>
      <c r="G216" s="22"/>
      <c r="H216" s="82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" customHeight="1" x14ac:dyDescent="0.25">
      <c r="A217" s="110" t="s">
        <v>286</v>
      </c>
      <c r="B217" s="1"/>
      <c r="C217" s="73"/>
      <c r="D217" s="74"/>
      <c r="E217" s="72"/>
      <c r="F217" s="72"/>
      <c r="G217" s="107"/>
      <c r="H217" s="81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customHeight="1" x14ac:dyDescent="0.25">
      <c r="A218" s="2" t="s">
        <v>171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.75" customHeight="1" x14ac:dyDescent="0.25">
      <c r="A219" s="2" t="s">
        <v>173</v>
      </c>
      <c r="B219" s="1"/>
      <c r="C219" s="73"/>
      <c r="D219" s="74"/>
      <c r="E219" s="72"/>
      <c r="F219" s="72"/>
      <c r="G219" s="22"/>
      <c r="H219" s="82"/>
      <c r="I219" s="77"/>
      <c r="J219" s="78"/>
      <c r="K219" s="40"/>
      <c r="L219" s="3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39"/>
      <c r="AG219" s="31"/>
      <c r="AH219" s="25"/>
      <c r="AI219" s="39"/>
      <c r="AJ219" s="31"/>
      <c r="AK219" s="25"/>
      <c r="AL219" s="39"/>
      <c r="AM219" s="31"/>
      <c r="AN219" s="25"/>
      <c r="AO219" s="39"/>
      <c r="AP219" s="31"/>
      <c r="AQ219" s="25"/>
      <c r="AR219" s="39"/>
    </row>
    <row r="220" spans="1:44" ht="15" customHeight="1" x14ac:dyDescent="0.25">
      <c r="A220" s="184" t="s">
        <v>172</v>
      </c>
      <c r="B220" s="136"/>
      <c r="C220" s="114"/>
      <c r="D220" s="74"/>
      <c r="E220" s="72"/>
      <c r="F220" s="132"/>
      <c r="G220" s="107">
        <v>41729</v>
      </c>
      <c r="H220" s="81" t="str">
        <f ca="1">+IF(AND((G220-'2014год'!$A$333)&lt;=30,(G220-'2014год'!$A$333)&gt;=0),"Истекает оплата",IF(G220-'2014год'!$A$333&lt;0,"Нет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59"/>
      <c r="AG220" s="61"/>
      <c r="AH220" s="25"/>
      <c r="AI220" s="59"/>
      <c r="AJ220" s="61"/>
      <c r="AK220" s="25"/>
      <c r="AL220" s="59"/>
      <c r="AM220" s="61"/>
      <c r="AN220" s="25"/>
      <c r="AO220" s="59"/>
      <c r="AP220" s="61"/>
      <c r="AQ220" s="25"/>
      <c r="AR220" s="39"/>
    </row>
    <row r="221" spans="1:44" x14ac:dyDescent="0.25">
      <c r="A221" s="196" t="s">
        <v>174</v>
      </c>
      <c r="B221" s="136" t="s">
        <v>8</v>
      </c>
      <c r="C221" s="116"/>
      <c r="D221" s="74"/>
      <c r="E221" s="72"/>
      <c r="F221" s="131"/>
      <c r="G221" s="107">
        <v>41790</v>
      </c>
      <c r="H221" s="81" t="str">
        <f ca="1">+IF(AND((G221-'2014год'!$A$333)&lt;=30,(G221-'2014год'!$A$333)&gt;=0),"Истекает оплата",IF(G221-'2014год'!$A$333&lt;0,"Нет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x14ac:dyDescent="0.25">
      <c r="A222" s="182" t="s">
        <v>175</v>
      </c>
      <c r="B222" s="136" t="s">
        <v>8</v>
      </c>
      <c r="C222" s="116"/>
      <c r="D222" s="74"/>
      <c r="E222" s="72"/>
      <c r="F222" s="131"/>
      <c r="G222" s="107">
        <v>41729</v>
      </c>
      <c r="H222" s="81" t="str">
        <f ca="1">+IF(AND((G222-'2014год'!$A$333)&lt;=30,(G222-'2014год'!$A$333)&gt;=0),"Истекает оплата",IF(G222-'2014год'!$A$333&lt;0,"Нет оплаты","Есть оплата"))</f>
        <v>Нет оплаты</v>
      </c>
      <c r="I222" s="77"/>
      <c r="J222" s="78"/>
      <c r="K222" s="85"/>
      <c r="L222" s="6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t="15.75" customHeight="1" x14ac:dyDescent="0.25">
      <c r="A223" s="8" t="s">
        <v>238</v>
      </c>
      <c r="B223" s="1"/>
      <c r="C223" s="73"/>
      <c r="D223" s="74"/>
      <c r="E223" s="72"/>
      <c r="F223" s="72"/>
      <c r="G223" s="22"/>
      <c r="H223" s="82"/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x14ac:dyDescent="0.25">
      <c r="A224" s="182" t="s">
        <v>176</v>
      </c>
      <c r="B224" s="136" t="s">
        <v>8</v>
      </c>
      <c r="C224" s="114"/>
      <c r="D224" s="74"/>
      <c r="E224" s="72"/>
      <c r="F224" s="131"/>
      <c r="G224" s="107">
        <v>41729</v>
      </c>
      <c r="H224" s="81" t="str">
        <f ca="1">+IF(AND((G224-'2014год'!$A$333)&lt;=30,(G224-'2014год'!$A$333)&gt;=0),"Истекает оплата",IF(G224-'2014год'!$A$333&lt;0,"Нет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x14ac:dyDescent="0.25">
      <c r="A225" s="182" t="s">
        <v>177</v>
      </c>
      <c r="B225" s="136" t="s">
        <v>8</v>
      </c>
      <c r="C225" s="116"/>
      <c r="D225" s="74"/>
      <c r="E225" s="72"/>
      <c r="F225" s="131"/>
      <c r="G225" s="107">
        <v>41820</v>
      </c>
      <c r="H225" s="81" t="str">
        <f ca="1">+IF(AND((G225-'2014год'!$A$333)&lt;=30,(G225-'2014год'!$A$333)&gt;=0),"Истекает оплата",IF(G225-'2014год'!$A$333&lt;0,"Нет оплаты","Есть оплата"))</f>
        <v>Нет оплаты</v>
      </c>
      <c r="I225" s="77"/>
      <c r="J225" s="78"/>
      <c r="K225" s="40"/>
      <c r="L225" s="3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x14ac:dyDescent="0.25">
      <c r="A226" s="182" t="s">
        <v>314</v>
      </c>
      <c r="B226" s="136" t="s">
        <v>8</v>
      </c>
      <c r="C226" s="114"/>
      <c r="D226" s="74"/>
      <c r="E226" s="72"/>
      <c r="F226" s="138"/>
      <c r="G226" s="107">
        <v>41820</v>
      </c>
      <c r="H226" s="81" t="str">
        <f ca="1">+IF(AND((G226-'2014год'!$A$333)&lt;=30,(G226-'2014год'!$A$333)&gt;=0),"Истекает оплата",IF(G226-'2014год'!$A$333&lt;0,"Нет оплаты","Есть оплата"))</f>
        <v>Нет оплаты</v>
      </c>
      <c r="I226" s="77"/>
      <c r="J226" s="78"/>
      <c r="K226" s="85"/>
      <c r="L226" s="6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customHeight="1" x14ac:dyDescent="0.25">
      <c r="A227" s="2" t="s">
        <v>178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customHeight="1" x14ac:dyDescent="0.25">
      <c r="A228" s="2" t="s">
        <v>180</v>
      </c>
      <c r="B228" s="1"/>
      <c r="C228" s="73"/>
      <c r="D228" s="74"/>
      <c r="E228" s="72"/>
      <c r="F228" s="72"/>
      <c r="G228" s="22"/>
      <c r="H228" s="82"/>
      <c r="I228" s="77"/>
      <c r="J228" s="78"/>
      <c r="K228" s="40"/>
      <c r="L228" s="31"/>
      <c r="M228" s="28"/>
      <c r="N228" s="39"/>
      <c r="O228" s="33"/>
      <c r="P228" s="25"/>
      <c r="Q228" s="37"/>
      <c r="R228" s="31"/>
      <c r="S228" s="28"/>
      <c r="T228" s="39"/>
      <c r="U228" s="33"/>
      <c r="V228" s="25"/>
      <c r="W228" s="37"/>
      <c r="X228" s="31"/>
      <c r="Y228" s="28"/>
      <c r="Z228" s="39"/>
      <c r="AA228" s="33"/>
      <c r="AB228" s="25"/>
      <c r="AC228" s="37"/>
      <c r="AD228" s="31"/>
      <c r="AE228" s="28"/>
      <c r="AF228" s="39"/>
      <c r="AG228" s="31"/>
      <c r="AH228" s="25"/>
      <c r="AI228" s="39"/>
      <c r="AJ228" s="31"/>
      <c r="AK228" s="25"/>
      <c r="AL228" s="39"/>
      <c r="AM228" s="31"/>
      <c r="AN228" s="25"/>
      <c r="AO228" s="39"/>
      <c r="AP228" s="31"/>
      <c r="AQ228" s="25"/>
      <c r="AR228" s="39"/>
    </row>
    <row r="229" spans="1:44" ht="15.75" customHeight="1" x14ac:dyDescent="0.25">
      <c r="A229" s="139" t="s">
        <v>239</v>
      </c>
      <c r="B229" s="140"/>
      <c r="C229" s="141"/>
      <c r="D229" s="142"/>
      <c r="E229" s="143"/>
      <c r="F229" s="143"/>
      <c r="G229" s="144"/>
      <c r="H229" s="145"/>
      <c r="I229" s="146"/>
      <c r="J229" s="147"/>
      <c r="K229" s="148"/>
      <c r="L229" s="149"/>
      <c r="M229" s="150"/>
      <c r="N229" s="151"/>
      <c r="O229" s="152"/>
      <c r="P229" s="153"/>
      <c r="Q229" s="154"/>
      <c r="R229" s="149"/>
      <c r="S229" s="150"/>
      <c r="T229" s="151"/>
      <c r="U229" s="152"/>
      <c r="V229" s="153"/>
      <c r="W229" s="154"/>
      <c r="X229" s="149"/>
      <c r="Y229" s="150"/>
      <c r="Z229" s="151"/>
      <c r="AA229" s="152"/>
      <c r="AB229" s="153"/>
      <c r="AC229" s="154"/>
      <c r="AD229" s="149"/>
      <c r="AE229" s="150"/>
      <c r="AF229" s="151"/>
      <c r="AG229" s="149"/>
      <c r="AH229" s="153"/>
      <c r="AI229" s="151"/>
      <c r="AJ229" s="149"/>
      <c r="AK229" s="153"/>
      <c r="AL229" s="151"/>
      <c r="AM229" s="149"/>
      <c r="AN229" s="153"/>
      <c r="AO229" s="151"/>
      <c r="AP229" s="149"/>
      <c r="AQ229" s="153"/>
      <c r="AR229" s="151"/>
    </row>
    <row r="230" spans="1:44" ht="27" x14ac:dyDescent="0.25">
      <c r="A230" s="191" t="s">
        <v>315</v>
      </c>
      <c r="B230" s="155"/>
      <c r="C230" s="116"/>
      <c r="D230" s="92"/>
      <c r="E230" s="73"/>
      <c r="F230" s="156"/>
      <c r="G230" s="108">
        <v>41820</v>
      </c>
      <c r="H230" s="157" t="str">
        <f ca="1">+IF(AND((G230-'2014год'!$A$333)&lt;=30,(G230-'2014год'!$A$333)&gt;=0),"Истекает оплата",IF(G230-'2014год'!$A$333&lt;0,"Нет оплаты","Есть оплата"))</f>
        <v>Нет оплаты</v>
      </c>
      <c r="I230" s="158"/>
      <c r="J230" s="159"/>
      <c r="K230" s="160"/>
      <c r="L230" s="161"/>
      <c r="M230" s="162"/>
      <c r="N230" s="163"/>
      <c r="O230" s="164"/>
      <c r="P230" s="165"/>
      <c r="Q230" s="166"/>
      <c r="R230" s="161"/>
      <c r="S230" s="162"/>
      <c r="T230" s="163"/>
      <c r="U230" s="164"/>
      <c r="V230" s="165"/>
      <c r="W230" s="166"/>
      <c r="X230" s="161"/>
      <c r="Y230" s="162"/>
      <c r="Z230" s="163"/>
      <c r="AA230" s="164"/>
      <c r="AB230" s="165"/>
      <c r="AC230" s="166"/>
      <c r="AD230" s="161"/>
      <c r="AE230" s="162"/>
      <c r="AF230" s="167"/>
      <c r="AG230" s="168"/>
      <c r="AH230" s="165"/>
      <c r="AI230" s="167"/>
      <c r="AJ230" s="168"/>
      <c r="AK230" s="165"/>
      <c r="AL230" s="167"/>
      <c r="AM230" s="168"/>
      <c r="AN230" s="165"/>
      <c r="AO230" s="163"/>
      <c r="AP230" s="161"/>
      <c r="AQ230" s="165"/>
      <c r="AR230" s="163"/>
    </row>
    <row r="231" spans="1:44" ht="15.75" customHeight="1" x14ac:dyDescent="0.25">
      <c r="A231" s="2" t="s">
        <v>181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customHeight="1" x14ac:dyDescent="0.25">
      <c r="A232" s="2" t="s">
        <v>182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 ht="15.75" customHeight="1" x14ac:dyDescent="0.25">
      <c r="A233" s="76" t="s">
        <v>270</v>
      </c>
      <c r="B233" s="1"/>
      <c r="C233" s="73"/>
      <c r="D233" s="74"/>
      <c r="E233" s="72"/>
      <c r="F233" s="72"/>
      <c r="G233" s="22"/>
      <c r="H233" s="82"/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39"/>
      <c r="AG233" s="31"/>
      <c r="AH233" s="25"/>
      <c r="AI233" s="39"/>
      <c r="AJ233" s="31"/>
      <c r="AK233" s="25"/>
      <c r="AL233" s="39"/>
      <c r="AM233" s="31"/>
      <c r="AN233" s="25"/>
      <c r="AO233" s="39"/>
      <c r="AP233" s="31"/>
      <c r="AQ233" s="25"/>
      <c r="AR233" s="39"/>
    </row>
    <row r="234" spans="1:44" x14ac:dyDescent="0.25">
      <c r="A234" s="184" t="s">
        <v>183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+IF(AND((G234-'2014год'!$A$333)&lt;=30,(G234-'2014год'!$A$333)&gt;=0),"Истекает оплата",IF(G234-'2014год'!$A$333&lt;0,"Нет оплаты","Есть оплата"))</f>
        <v>Нет оплаты</v>
      </c>
      <c r="I234" s="77"/>
      <c r="J234" s="78"/>
      <c r="K234" s="40"/>
      <c r="L234" s="3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59"/>
      <c r="AG234" s="61"/>
      <c r="AH234" s="25"/>
      <c r="AI234" s="59"/>
      <c r="AJ234" s="61"/>
      <c r="AK234" s="25"/>
      <c r="AL234" s="59"/>
      <c r="AM234" s="61"/>
      <c r="AN234" s="25"/>
      <c r="AO234" s="39"/>
      <c r="AP234" s="31"/>
      <c r="AQ234" s="25"/>
      <c r="AR234" s="39"/>
    </row>
    <row r="235" spans="1:44" x14ac:dyDescent="0.25">
      <c r="A235" s="184" t="s">
        <v>184</v>
      </c>
      <c r="B235" s="136"/>
      <c r="C235" s="116"/>
      <c r="D235" s="74"/>
      <c r="E235" s="72"/>
      <c r="F235" s="131"/>
      <c r="G235" s="107">
        <v>41851</v>
      </c>
      <c r="H235" s="81" t="str">
        <f ca="1">+IF(AND((G235-'2014год'!$A$333)&lt;=30,(G235-'2014год'!$A$333)&gt;=0),"Истекает оплата",IF(G235-'2014год'!$A$333&lt;0,"Нет оплаты","Есть оплата"))</f>
        <v>Нет оплаты</v>
      </c>
      <c r="I235" s="77"/>
      <c r="J235" s="78"/>
      <c r="K235" s="85"/>
      <c r="L235" s="6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customHeight="1" x14ac:dyDescent="0.25">
      <c r="A236" s="2" t="s">
        <v>185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customHeight="1" x14ac:dyDescent="0.25">
      <c r="A237" s="2" t="s">
        <v>186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customHeight="1" x14ac:dyDescent="0.25">
      <c r="A238" s="8" t="s">
        <v>240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customHeight="1" x14ac:dyDescent="0.25">
      <c r="A239" s="12" t="s">
        <v>187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15.75" customHeight="1" x14ac:dyDescent="0.25">
      <c r="A240" s="8" t="s">
        <v>241</v>
      </c>
      <c r="B240" s="1"/>
      <c r="C240" s="73"/>
      <c r="D240" s="74"/>
      <c r="E240" s="72"/>
      <c r="F240" s="72"/>
      <c r="G240" s="22"/>
      <c r="H240" s="82"/>
      <c r="I240" s="77"/>
      <c r="J240" s="78"/>
      <c r="K240" s="40"/>
      <c r="L240" s="3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39"/>
      <c r="AG240" s="31"/>
      <c r="AH240" s="25"/>
      <c r="AI240" s="39"/>
      <c r="AJ240" s="31"/>
      <c r="AK240" s="25"/>
      <c r="AL240" s="39"/>
      <c r="AM240" s="31"/>
      <c r="AN240" s="25"/>
      <c r="AO240" s="39"/>
      <c r="AP240" s="31"/>
      <c r="AQ240" s="25"/>
      <c r="AR240" s="39"/>
    </row>
    <row r="241" spans="1:44" ht="26.25" x14ac:dyDescent="0.25">
      <c r="A241" s="197" t="s">
        <v>303</v>
      </c>
      <c r="B241" s="136" t="s">
        <v>8</v>
      </c>
      <c r="C241" s="116"/>
      <c r="D241" s="74"/>
      <c r="E241" s="72"/>
      <c r="F241" s="131"/>
      <c r="G241" s="107">
        <v>41790</v>
      </c>
      <c r="H241" s="81" t="str">
        <f ca="1">+IF(AND((G241-'2014год'!$A$333)&lt;=30,(G241-'2014год'!$A$333)&gt;=0),"Истекает оплата",IF(G241-'2014год'!$A$333&lt;0,"Нет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39"/>
      <c r="AJ241" s="31"/>
      <c r="AK241" s="25"/>
      <c r="AL241" s="59"/>
      <c r="AM241" s="61"/>
      <c r="AN241" s="25"/>
      <c r="AO241" s="39"/>
      <c r="AP241" s="31"/>
      <c r="AQ241" s="25"/>
      <c r="AR241" s="39"/>
    </row>
    <row r="242" spans="1:44" x14ac:dyDescent="0.25">
      <c r="A242" s="184" t="s">
        <v>188</v>
      </c>
      <c r="B242" s="136"/>
      <c r="C242" s="116"/>
      <c r="D242" s="74"/>
      <c r="E242" s="72"/>
      <c r="F242" s="132"/>
      <c r="G242" s="107">
        <v>41820</v>
      </c>
      <c r="H242" s="81" t="str">
        <f ca="1">+IF(AND((G242-'2014год'!$A$333)&lt;=30,(G242-'2014год'!$A$333)&gt;=0),"Истекает оплата",IF(G242-'2014год'!$A$333&lt;0,"Нет оплаты","Есть оплата"))</f>
        <v>Нет оплаты</v>
      </c>
      <c r="I242" s="77"/>
      <c r="J242" s="78"/>
      <c r="K242" s="85"/>
      <c r="L242" s="6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59"/>
      <c r="AG242" s="61"/>
      <c r="AH242" s="25"/>
      <c r="AI242" s="59"/>
      <c r="AJ242" s="61"/>
      <c r="AK242" s="25"/>
      <c r="AL242" s="59"/>
      <c r="AM242" s="61"/>
      <c r="AN242" s="25"/>
      <c r="AO242" s="59"/>
      <c r="AP242" s="61"/>
      <c r="AQ242" s="25"/>
      <c r="AR242" s="39"/>
    </row>
    <row r="243" spans="1:44" ht="15.75" customHeight="1" x14ac:dyDescent="0.25">
      <c r="A243" s="2" t="s">
        <v>189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t="15.75" customHeight="1" x14ac:dyDescent="0.25">
      <c r="A244" s="2" t="s">
        <v>190</v>
      </c>
      <c r="B244" s="1"/>
      <c r="C244" s="73"/>
      <c r="D244" s="74"/>
      <c r="E244" s="72"/>
      <c r="F244" s="72"/>
      <c r="G244" s="22"/>
      <c r="H244" s="82"/>
      <c r="I244" s="77"/>
      <c r="J244" s="78"/>
      <c r="K244" s="40"/>
      <c r="L244" s="3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39"/>
      <c r="AG244" s="31"/>
      <c r="AH244" s="25"/>
      <c r="AI244" s="39"/>
      <c r="AJ244" s="31"/>
      <c r="AK244" s="25"/>
      <c r="AL244" s="39"/>
      <c r="AM244" s="31"/>
      <c r="AN244" s="25"/>
      <c r="AO244" s="39"/>
      <c r="AP244" s="31"/>
      <c r="AQ244" s="25"/>
      <c r="AR244" s="39"/>
    </row>
    <row r="245" spans="1:44" x14ac:dyDescent="0.25">
      <c r="A245" s="198" t="s">
        <v>316</v>
      </c>
      <c r="B245" s="136" t="s">
        <v>8</v>
      </c>
      <c r="C245" s="116"/>
      <c r="D245" s="74"/>
      <c r="E245" s="72"/>
      <c r="F245" s="131"/>
      <c r="G245" s="107">
        <v>41790</v>
      </c>
      <c r="H245" s="81" t="str">
        <f ca="1">+IF(AND((G245-'2014год'!$A$333)&lt;=30,(G245-'2014год'!$A$333)&gt;=0),"Истекает оплата",IF(G245-'2014год'!$A$333&lt;0,"Нет оплаты","Есть оплата"))</f>
        <v>Нет оплаты</v>
      </c>
      <c r="I245" s="77"/>
      <c r="J245" s="78"/>
      <c r="K245" s="85"/>
      <c r="L245" s="6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59"/>
      <c r="AG245" s="61"/>
      <c r="AH245" s="25"/>
      <c r="AI245" s="59"/>
      <c r="AJ245" s="61"/>
      <c r="AK245" s="25"/>
      <c r="AL245" s="39"/>
      <c r="AM245" s="31"/>
      <c r="AN245" s="25"/>
      <c r="AO245" s="59"/>
      <c r="AP245" s="61"/>
      <c r="AQ245" s="25"/>
      <c r="AR245" s="39"/>
    </row>
    <row r="246" spans="1:44" ht="15.75" customHeight="1" x14ac:dyDescent="0.25">
      <c r="A246" s="8" t="s">
        <v>242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customHeight="1" x14ac:dyDescent="0.25">
      <c r="A247" s="8" t="s">
        <v>243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t="15.75" customHeight="1" x14ac:dyDescent="0.25">
      <c r="A248" s="2" t="s">
        <v>191</v>
      </c>
      <c r="B248" s="1"/>
      <c r="C248" s="73"/>
      <c r="D248" s="74"/>
      <c r="E248" s="72"/>
      <c r="F248" s="72"/>
      <c r="G248" s="22"/>
      <c r="H248" s="82"/>
      <c r="I248" s="77"/>
      <c r="J248" s="78"/>
      <c r="K248" s="40"/>
      <c r="L248" s="3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 x14ac:dyDescent="0.25">
      <c r="A249" s="182" t="s">
        <v>192</v>
      </c>
      <c r="B249" s="136" t="s">
        <v>8</v>
      </c>
      <c r="C249" s="114"/>
      <c r="D249" s="74"/>
      <c r="E249" s="72"/>
      <c r="F249" s="132"/>
      <c r="G249" s="107">
        <v>41943</v>
      </c>
      <c r="H249" s="81" t="str">
        <f ca="1">+IF(AND((G249-'2014год'!$A$333)&lt;=30,(G249-'2014год'!$A$333)&gt;=0),"Истекает оплата",IF(G249-'2014год'!$A$333&lt;0,"Нет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x14ac:dyDescent="0.25">
      <c r="A250" s="184" t="s">
        <v>193</v>
      </c>
      <c r="B250" s="136"/>
      <c r="C250" s="114"/>
      <c r="D250" s="74"/>
      <c r="E250" s="72"/>
      <c r="F250" s="131"/>
      <c r="G250" s="107">
        <v>41820</v>
      </c>
      <c r="H250" s="81" t="str">
        <f ca="1">+IF(AND((G250-'2014год'!$A$333)&lt;=30,(G250-'2014год'!$A$333)&gt;=0),"Истекает оплата",IF(G250-'2014год'!$A$333&lt;0,"Нет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39"/>
      <c r="AJ250" s="31"/>
      <c r="AK250" s="25"/>
      <c r="AL250" s="39"/>
      <c r="AM250" s="31"/>
      <c r="AN250" s="25"/>
      <c r="AO250" s="39"/>
      <c r="AP250" s="31"/>
      <c r="AQ250" s="25"/>
      <c r="AR250" s="39"/>
    </row>
    <row r="251" spans="1:44" ht="15" customHeight="1" x14ac:dyDescent="0.25">
      <c r="A251" s="182" t="s">
        <v>194</v>
      </c>
      <c r="B251" s="136" t="s">
        <v>8</v>
      </c>
      <c r="C251" s="116"/>
      <c r="D251" s="74"/>
      <c r="E251" s="72"/>
      <c r="F251" s="133"/>
      <c r="G251" s="107">
        <v>41698</v>
      </c>
      <c r="H251" s="81" t="str">
        <f ca="1">+IF(AND((G251-'2014год'!$A$333)&lt;=30,(G251-'2014год'!$A$333)&gt;=0),"Истекает оплата",IF(G251-'2014год'!$A$333&lt;0,"Нет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39"/>
      <c r="AG251" s="31"/>
      <c r="AH251" s="25"/>
      <c r="AI251" s="59"/>
      <c r="AJ251" s="61"/>
      <c r="AK251" s="25"/>
      <c r="AL251" s="59"/>
      <c r="AM251" s="61"/>
      <c r="AN251" s="25"/>
      <c r="AO251" s="39"/>
      <c r="AP251" s="31"/>
      <c r="AQ251" s="25"/>
      <c r="AR251" s="39"/>
    </row>
    <row r="252" spans="1:44" x14ac:dyDescent="0.25">
      <c r="A252" s="182" t="s">
        <v>179</v>
      </c>
      <c r="B252" s="136" t="s">
        <v>8</v>
      </c>
      <c r="C252" s="114"/>
      <c r="D252" s="74"/>
      <c r="E252" s="72"/>
      <c r="F252" s="133"/>
      <c r="G252" s="107">
        <v>41608</v>
      </c>
      <c r="H252" s="81" t="str">
        <f ca="1">+IF(AND((G252-'2014год'!$A$333)&lt;=30,(G252-'2014год'!$A$333)&gt;=0),"Истекает оплата",IF(G252-'2014год'!$A$333&lt;0,"Нет оплаты","Есть оплата"))</f>
        <v>Нет оплаты</v>
      </c>
      <c r="I252" s="77"/>
      <c r="J252" s="78"/>
      <c r="K252" s="85"/>
      <c r="L252" s="6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59"/>
      <c r="AG252" s="61"/>
      <c r="AH252" s="25"/>
      <c r="AI252" s="59"/>
      <c r="AJ252" s="61"/>
      <c r="AK252" s="25"/>
      <c r="AL252" s="39"/>
      <c r="AM252" s="31"/>
      <c r="AN252" s="25"/>
      <c r="AO252" s="39"/>
      <c r="AP252" s="31"/>
      <c r="AQ252" s="25"/>
      <c r="AR252" s="39"/>
    </row>
    <row r="253" spans="1:44" x14ac:dyDescent="0.25">
      <c r="A253" s="184" t="s">
        <v>195</v>
      </c>
      <c r="B253" s="136"/>
      <c r="C253" s="116"/>
      <c r="D253" s="74"/>
      <c r="E253" s="72"/>
      <c r="F253" s="138"/>
      <c r="G253" s="107">
        <v>41790</v>
      </c>
      <c r="H253" s="81" t="str">
        <f ca="1">+IF(AND((G253-'2014год'!$A$333)&lt;=30,(G253-'2014год'!$A$333)&gt;=0),"Истекает оплата",IF(G253-'2014год'!$A$333&lt;0,"Нет оплаты","Есть оплата"))</f>
        <v>Нет оплаты</v>
      </c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t="15.75" customHeight="1" x14ac:dyDescent="0.25">
      <c r="A254" s="2" t="s">
        <v>197</v>
      </c>
      <c r="B254" s="1"/>
      <c r="C254" s="73"/>
      <c r="D254" s="74"/>
      <c r="E254" s="72"/>
      <c r="F254" s="72"/>
      <c r="G254" s="22"/>
      <c r="H254" s="82"/>
      <c r="I254" s="77"/>
      <c r="J254" s="78"/>
      <c r="K254" s="40"/>
      <c r="L254" s="3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 x14ac:dyDescent="0.25">
      <c r="A255" s="182" t="s">
        <v>196</v>
      </c>
      <c r="B255" s="136" t="s">
        <v>8</v>
      </c>
      <c r="C255" s="116"/>
      <c r="D255" s="74"/>
      <c r="E255" s="72"/>
      <c r="F255" s="131"/>
      <c r="G255" s="107">
        <v>41790</v>
      </c>
      <c r="H255" s="81" t="str">
        <f ca="1">+IF(AND((G255-'2014год'!$A$333)&lt;=30,(G255-'2014год'!$A$333)&gt;=0),"Истекает оплата",IF(G255-'2014год'!$A$333&lt;0,"Нет оплаты","Есть оплата"))</f>
        <v>Нет оплаты</v>
      </c>
      <c r="I255" s="77"/>
      <c r="J255" s="78"/>
      <c r="K255" s="85"/>
      <c r="L255" s="6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x14ac:dyDescent="0.25">
      <c r="A256" s="184" t="s">
        <v>198</v>
      </c>
      <c r="B256" s="136"/>
      <c r="C256" s="116"/>
      <c r="D256" s="74"/>
      <c r="E256" s="72"/>
      <c r="F256" s="131"/>
      <c r="G256" s="107">
        <v>42004</v>
      </c>
      <c r="H256" s="81" t="str">
        <f ca="1">+IF(AND((G256-'2014год'!$A$333)&lt;=30,(G256-'2014год'!$A$333)&gt;=0),"Истекает оплата",IF(G256-'2014год'!$A$333&lt;0,"Нет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 x14ac:dyDescent="0.25">
      <c r="A257" s="182" t="s">
        <v>199</v>
      </c>
      <c r="B257" s="136" t="s">
        <v>8</v>
      </c>
      <c r="C257" s="116"/>
      <c r="D257" s="74"/>
      <c r="E257" s="72"/>
      <c r="F257" s="131"/>
      <c r="G257" s="107">
        <v>41820</v>
      </c>
      <c r="H257" s="81" t="str">
        <f ca="1">+IF(AND((G257-'2014год'!$A$333)&lt;=30,(G257-'2014год'!$A$333)&gt;=0),"Истекает оплата",IF(G257-'2014год'!$A$333&lt;0,"Нет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 x14ac:dyDescent="0.25">
      <c r="A258" s="189" t="s">
        <v>346</v>
      </c>
      <c r="B258" s="136"/>
      <c r="C258" s="116"/>
      <c r="D258" s="74"/>
      <c r="E258" s="72"/>
      <c r="F258" s="131"/>
      <c r="G258" s="107">
        <v>41729</v>
      </c>
      <c r="H258" s="81" t="str">
        <f ca="1">+IF(AND((G258-'2014год'!$A$333)&lt;=30,(G258-'2014год'!$A$333)&gt;=0),"Истекает оплата",IF(G258-'2014год'!$A$333&lt;0,"Нет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x14ac:dyDescent="0.25">
      <c r="A259" s="184" t="s">
        <v>200</v>
      </c>
      <c r="B259" s="136"/>
      <c r="C259" s="116"/>
      <c r="D259" s="74"/>
      <c r="E259" s="72"/>
      <c r="F259" s="131"/>
      <c r="G259" s="107">
        <v>41820</v>
      </c>
      <c r="H259" s="81" t="str">
        <f ca="1">+IF(AND((G259-'2014год'!$A$333)&lt;=30,(G259-'2014год'!$A$333)&gt;=0),"Истекает оплата",IF(G259-'2014год'!$A$333&lt;0,"Нет оплаты","Есть оплата"))</f>
        <v>Нет оплаты</v>
      </c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t="15.75" customHeight="1" x14ac:dyDescent="0.25">
      <c r="A260" s="2" t="s">
        <v>201</v>
      </c>
      <c r="B260" s="1"/>
      <c r="C260" s="73"/>
      <c r="D260" s="74"/>
      <c r="E260" s="72"/>
      <c r="F260" s="72"/>
      <c r="G260" s="22"/>
      <c r="H260" s="82"/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x14ac:dyDescent="0.25">
      <c r="A261" s="182" t="s">
        <v>202</v>
      </c>
      <c r="B261" s="136" t="s">
        <v>8</v>
      </c>
      <c r="C261" s="116"/>
      <c r="D261" s="74"/>
      <c r="E261" s="72"/>
      <c r="F261" s="138"/>
      <c r="G261" s="107">
        <v>41820</v>
      </c>
      <c r="H261" s="81" t="str">
        <f ca="1">+IF(AND((G261-'2014год'!$A$333)&lt;=30,(G261-'2014год'!$A$333)&gt;=0),"Истекает оплата",IF(G261-'2014год'!$A$333&lt;0,"Нет оплаты","Есть оплата"))</f>
        <v>Нет оплаты</v>
      </c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7" customHeight="1" x14ac:dyDescent="0.25">
      <c r="A262" s="113" t="s">
        <v>290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 ht="26.25" customHeight="1" x14ac:dyDescent="0.25">
      <c r="A263" s="113" t="s">
        <v>289</v>
      </c>
      <c r="B263" s="1"/>
      <c r="C263" s="73"/>
      <c r="D263" s="74"/>
      <c r="E263" s="72"/>
      <c r="F263" s="72"/>
      <c r="G263" s="107"/>
      <c r="H263" s="81"/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x14ac:dyDescent="0.25">
      <c r="A264" s="184" t="s">
        <v>255</v>
      </c>
      <c r="B264" s="136"/>
      <c r="C264" s="114"/>
      <c r="D264" s="74"/>
      <c r="E264" s="72"/>
      <c r="F264" s="138"/>
      <c r="G264" s="107">
        <v>41729</v>
      </c>
      <c r="H264" s="81" t="str">
        <f ca="1">+IF(AND((G264-'2014год'!$A$333)&lt;=30,(G264-'2014год'!$A$333)&gt;=0),"Истекает оплата",IF(G264-'2014год'!$A$333&lt;0,"Нет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 x14ac:dyDescent="0.25">
      <c r="A265" s="182" t="s">
        <v>203</v>
      </c>
      <c r="B265" s="136" t="s">
        <v>8</v>
      </c>
      <c r="C265" s="116"/>
      <c r="D265" s="74"/>
      <c r="E265" s="72"/>
      <c r="F265" s="132"/>
      <c r="G265" s="107">
        <v>41670</v>
      </c>
      <c r="H265" s="81" t="str">
        <f ca="1">+IF(AND((G265-'2014год'!$A$333)&lt;=30,(G265-'2014год'!$A$333)&gt;=0),"Истекает оплата",IF(G265-'2014год'!$A$333&lt;0,"Нет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x14ac:dyDescent="0.25">
      <c r="A266" s="184" t="s">
        <v>204</v>
      </c>
      <c r="B266" s="136"/>
      <c r="C266" s="116"/>
      <c r="D266" s="74"/>
      <c r="E266" s="72"/>
      <c r="F266" s="131"/>
      <c r="G266" s="107">
        <v>41790</v>
      </c>
      <c r="H266" s="81" t="str">
        <f ca="1">+IF(AND((G266-'2014год'!$A$333)&lt;=30,(G266-'2014год'!$A$333)&gt;=0),"Истекает оплата",IF(G266-'2014год'!$A$333&lt;0,"Нет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s="23" customFormat="1" x14ac:dyDescent="0.25">
      <c r="A267" s="182" t="s">
        <v>302</v>
      </c>
      <c r="B267" s="136" t="s">
        <v>8</v>
      </c>
      <c r="C267" s="116"/>
      <c r="D267" s="74"/>
      <c r="E267" s="72"/>
      <c r="F267" s="132"/>
      <c r="G267" s="107">
        <v>41820</v>
      </c>
      <c r="H267" s="81" t="str">
        <f ca="1">+IF(AND((G267-'2014год'!$A$333)&lt;=30,(G267-'2014год'!$A$333)&gt;=0),"Истекает оплата",IF(G267-'2014год'!$A$333&lt;0,"Нет оплаты","Есть оплата"))</f>
        <v>Нет оплаты</v>
      </c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.75" customHeight="1" x14ac:dyDescent="0.25">
      <c r="A268" s="8" t="s">
        <v>244</v>
      </c>
      <c r="B268" s="1"/>
      <c r="C268" s="73"/>
      <c r="D268" s="74"/>
      <c r="E268" s="72"/>
      <c r="F268" s="72"/>
      <c r="G268" s="22"/>
      <c r="H268" s="82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customHeight="1" x14ac:dyDescent="0.25">
      <c r="A269" s="112" t="s">
        <v>288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31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 ht="15" customHeight="1" x14ac:dyDescent="0.25">
      <c r="A270" s="110" t="s">
        <v>287</v>
      </c>
      <c r="B270" s="1"/>
      <c r="C270" s="73"/>
      <c r="D270" s="74"/>
      <c r="E270" s="72"/>
      <c r="F270" s="72"/>
      <c r="G270" s="107"/>
      <c r="H270" s="81"/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 x14ac:dyDescent="0.25">
      <c r="A271" s="184" t="s">
        <v>205</v>
      </c>
      <c r="B271" s="136"/>
      <c r="C271" s="115"/>
      <c r="D271" s="74"/>
      <c r="E271" s="72"/>
      <c r="F271" s="180"/>
      <c r="G271" s="107">
        <v>41790</v>
      </c>
      <c r="H271" s="81" t="str">
        <f ca="1">+IF(AND((G271-'2014год'!$A$333)&lt;=30,(G271-'2014год'!$A$333)&gt;=0),"Истекает оплата",IF(G271-'2014год'!$A$333&lt;0,"Нет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x14ac:dyDescent="0.25">
      <c r="A272" s="184" t="s">
        <v>206</v>
      </c>
      <c r="B272" s="136"/>
      <c r="C272" s="116"/>
      <c r="D272" s="74"/>
      <c r="E272" s="72"/>
      <c r="F272" s="131"/>
      <c r="G272" s="107">
        <v>41790</v>
      </c>
      <c r="H272" s="81" t="str">
        <f ca="1">+IF(AND((G272-'2014год'!$A$333)&lt;=30,(G272-'2014год'!$A$333)&gt;=0),"Истекает оплата",IF(G272-'2014год'!$A$333&lt;0,"Нет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x14ac:dyDescent="0.25">
      <c r="A273" s="182" t="s">
        <v>207</v>
      </c>
      <c r="B273" s="136" t="s">
        <v>8</v>
      </c>
      <c r="C273" s="116"/>
      <c r="D273" s="74"/>
      <c r="E273" s="72"/>
      <c r="F273" s="131"/>
      <c r="G273" s="107">
        <v>41790</v>
      </c>
      <c r="H273" s="81" t="str">
        <f ca="1">+IF(AND((G273-'2014год'!$A$333)&lt;=30,(G273-'2014год'!$A$333)&gt;=0),"Истекает оплата",IF(G273-'2014год'!$A$333&lt;0,"Нет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x14ac:dyDescent="0.25">
      <c r="A274" s="182" t="s">
        <v>208</v>
      </c>
      <c r="B274" s="136" t="s">
        <v>8</v>
      </c>
      <c r="C274" s="114"/>
      <c r="D274" s="74"/>
      <c r="E274" s="72"/>
      <c r="F274" s="131"/>
      <c r="G274" s="107">
        <v>41790</v>
      </c>
      <c r="H274" s="81" t="str">
        <f ca="1">+IF(AND((G274-'2014год'!$A$333)&lt;=30,(G274-'2014год'!$A$333)&gt;=0),"Истекает оплата",IF(G274-'2014год'!$A$333&lt;0,"Нет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x14ac:dyDescent="0.25">
      <c r="A275" s="182" t="s">
        <v>209</v>
      </c>
      <c r="B275" s="136" t="s">
        <v>8</v>
      </c>
      <c r="C275" s="116"/>
      <c r="D275" s="74"/>
      <c r="E275" s="72"/>
      <c r="F275" s="131"/>
      <c r="G275" s="107">
        <v>41790</v>
      </c>
      <c r="H275" s="81" t="str">
        <f ca="1">+IF(AND((G275-'2014год'!$A$333)&lt;=30,(G275-'2014год'!$A$333)&gt;=0),"Истекает оплата",IF(G275-'2014год'!$A$333&lt;0,"Нет оплаты","Есть оплата"))</f>
        <v>Нет оплаты</v>
      </c>
      <c r="I275" s="77"/>
      <c r="J275" s="78"/>
      <c r="K275" s="40"/>
      <c r="L275" s="89"/>
      <c r="M275" s="28"/>
      <c r="N275" s="39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37"/>
      <c r="AD275" s="3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x14ac:dyDescent="0.25">
      <c r="A276" s="182" t="s">
        <v>210</v>
      </c>
      <c r="B276" s="136" t="s">
        <v>8</v>
      </c>
      <c r="C276" s="116"/>
      <c r="D276" s="74"/>
      <c r="E276" s="72"/>
      <c r="F276" s="132"/>
      <c r="G276" s="107">
        <v>41608</v>
      </c>
      <c r="H276" s="81" t="str">
        <f ca="1">+IF(AND((G276-'2014год'!$A$333)&lt;=30,(G276-'2014год'!$A$333)&gt;=0),"Истекает оплата",IF(G276-'2014год'!$A$333&lt;0,"Нет оплаты","Есть оплата"))</f>
        <v>Нет оплаты</v>
      </c>
      <c r="I276" s="77"/>
      <c r="J276" s="78"/>
      <c r="K276" s="41"/>
      <c r="L276" s="32"/>
      <c r="M276" s="29"/>
      <c r="N276" s="54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51"/>
      <c r="AD276" s="6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x14ac:dyDescent="0.25">
      <c r="A277" s="182" t="s">
        <v>211</v>
      </c>
      <c r="B277" s="136" t="s">
        <v>8</v>
      </c>
      <c r="C277" s="115"/>
      <c r="D277" s="74"/>
      <c r="E277" s="72"/>
      <c r="F277" s="138"/>
      <c r="G277" s="107">
        <v>41790</v>
      </c>
      <c r="H277" s="81" t="str">
        <f ca="1">+IF(AND((G277-'2014год'!$A$333)&lt;=30,(G277-'2014год'!$A$333)&gt;=0),"Истекает оплата",IF(G277-'2014год'!$A$333&lt;0,"Нет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s="23" customFormat="1" ht="15" customHeight="1" x14ac:dyDescent="0.25">
      <c r="A278" s="110" t="s">
        <v>299</v>
      </c>
      <c r="B278" s="117"/>
      <c r="C278" s="116"/>
      <c r="D278" s="74"/>
      <c r="E278" s="72"/>
      <c r="F278" s="133"/>
      <c r="G278" s="107">
        <v>41639</v>
      </c>
      <c r="H278" s="81" t="str">
        <f ca="1">+IF(AND((G278-'2014год'!$A$333)&lt;=30,(G278-'2014год'!$A$333)&gt;=0),"Истекает оплата",IF(G278-'2014год'!$A$333&lt;0,"Нет оплаты","Есть оплата"))</f>
        <v>Нет оплаты</v>
      </c>
      <c r="I278" s="77"/>
      <c r="J278" s="78"/>
      <c r="K278" s="40"/>
      <c r="L278" s="89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x14ac:dyDescent="0.25">
      <c r="A279" s="182" t="s">
        <v>212</v>
      </c>
      <c r="B279" s="136" t="s">
        <v>8</v>
      </c>
      <c r="C279" s="116"/>
      <c r="D279" s="74"/>
      <c r="E279" s="72"/>
      <c r="F279" s="132"/>
      <c r="G279" s="107">
        <v>41639</v>
      </c>
      <c r="H279" s="81" t="str">
        <f ca="1">+IF(AND((G279-'2014год'!$A$333)&lt;=30,(G279-'2014год'!$A$333)&gt;=0),"Истекает оплата",IF(G279-'2014год'!$A$333&lt;0,"Нет оплаты","Есть оплата"))</f>
        <v>Нет оплаты</v>
      </c>
      <c r="I279" s="77"/>
      <c r="J279" s="78"/>
      <c r="K279" s="40"/>
      <c r="L279" s="31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 x14ac:dyDescent="0.25">
      <c r="A280" s="182" t="s">
        <v>317</v>
      </c>
      <c r="B280" s="136" t="s">
        <v>8</v>
      </c>
      <c r="C280" s="116"/>
      <c r="D280" s="74"/>
      <c r="E280" s="72"/>
      <c r="F280" s="138"/>
      <c r="G280" s="107">
        <v>41729</v>
      </c>
      <c r="H280" s="81" t="str">
        <f ca="1">+IF(AND((G280-'2014год'!$A$333)&lt;=30,(G280-'2014год'!$A$333)&gt;=0),"Истекает оплата",IF(G280-'2014год'!$A$333&lt;0,"Нет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x14ac:dyDescent="0.25">
      <c r="A281" s="184" t="s">
        <v>213</v>
      </c>
      <c r="B281" s="136"/>
      <c r="C281" s="114"/>
      <c r="D281" s="74"/>
      <c r="E281" s="72"/>
      <c r="F281" s="132"/>
      <c r="G281" s="107">
        <v>41820</v>
      </c>
      <c r="H281" s="81" t="str">
        <f ca="1">+IF(AND((G281-'2014год'!$A$333)&lt;=30,(G281-'2014год'!$A$333)&gt;=0),"Истекает оплата",IF(G281-'2014год'!$A$333&lt;0,"Нет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x14ac:dyDescent="0.25">
      <c r="A282" s="182" t="s">
        <v>214</v>
      </c>
      <c r="B282" s="136" t="s">
        <v>8</v>
      </c>
      <c r="C282" s="116"/>
      <c r="D282" s="74"/>
      <c r="E282" s="72"/>
      <c r="F282" s="132"/>
      <c r="G282" s="107">
        <v>41670</v>
      </c>
      <c r="H282" s="81" t="str">
        <f ca="1">+IF(AND((G282-'2014год'!$A$333)&lt;=30,(G282-'2014год'!$A$333)&gt;=0),"Истекает оплата",IF(G282-'2014год'!$A$333&lt;0,"Нет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 x14ac:dyDescent="0.25">
      <c r="A283" s="182" t="s">
        <v>215</v>
      </c>
      <c r="B283" s="136" t="s">
        <v>8</v>
      </c>
      <c r="C283" s="116"/>
      <c r="D283" s="74"/>
      <c r="E283" s="72"/>
      <c r="F283" s="138"/>
      <c r="G283" s="107">
        <v>41851</v>
      </c>
      <c r="H283" s="81" t="str">
        <f ca="1">+IF(AND((G283-'2014год'!$A$333)&lt;=30,(G283-'2014год'!$A$333)&gt;=0),"Истекает оплата",IF(G283-'2014год'!$A$333&lt;0,"Нет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x14ac:dyDescent="0.25">
      <c r="A284" s="184" t="s">
        <v>216</v>
      </c>
      <c r="B284" s="136"/>
      <c r="C284" s="116"/>
      <c r="D284" s="74"/>
      <c r="E284" s="72"/>
      <c r="F284" s="131"/>
      <c r="G284" s="107">
        <v>41912</v>
      </c>
      <c r="H284" s="81" t="str">
        <f ca="1">+IF(AND((G284-'2014год'!$A$333)&lt;=30,(G284-'2014год'!$A$333)&gt;=0),"Истекает оплата",IF(G284-'2014год'!$A$333&lt;0,"Нет оплаты","Есть оплата"))</f>
        <v>Нет оплаты</v>
      </c>
      <c r="I284" s="77"/>
      <c r="J284" s="78"/>
      <c r="K284" s="40"/>
      <c r="L284" s="89"/>
      <c r="M284" s="28"/>
      <c r="N284" s="39"/>
      <c r="O284" s="33"/>
      <c r="P284" s="25"/>
      <c r="Q284" s="37"/>
      <c r="R284" s="31"/>
      <c r="S284" s="28"/>
      <c r="T284" s="39"/>
      <c r="U284" s="33"/>
      <c r="V284" s="25"/>
      <c r="W284" s="37"/>
      <c r="X284" s="31"/>
      <c r="Y284" s="28"/>
      <c r="Z284" s="39"/>
      <c r="AA284" s="33"/>
      <c r="AB284" s="25"/>
      <c r="AC284" s="37"/>
      <c r="AD284" s="31"/>
      <c r="AE284" s="28"/>
      <c r="AF284" s="39"/>
      <c r="AG284" s="31"/>
      <c r="AH284" s="25"/>
      <c r="AI284" s="39"/>
      <c r="AJ284" s="31"/>
      <c r="AK284" s="25"/>
      <c r="AL284" s="39"/>
      <c r="AM284" s="31"/>
      <c r="AN284" s="25"/>
      <c r="AO284" s="39"/>
      <c r="AP284" s="31"/>
      <c r="AQ284" s="25"/>
      <c r="AR284" s="39"/>
    </row>
    <row r="285" spans="1:44" x14ac:dyDescent="0.25">
      <c r="A285" s="182" t="s">
        <v>217</v>
      </c>
      <c r="B285" s="136" t="s">
        <v>8</v>
      </c>
      <c r="C285" s="116"/>
      <c r="D285" s="74"/>
      <c r="E285" s="72"/>
      <c r="F285" s="130"/>
      <c r="G285" s="107">
        <v>41639</v>
      </c>
      <c r="H285" s="81" t="str">
        <f ca="1">+IF(AND((G285-'2014год'!$A$333)&lt;=30,(G285-'2014год'!$A$333)&gt;=0),"Истекает оплата",IF(G285-'2014год'!$A$333&lt;0,"Нет оплаты","Есть оплата"))</f>
        <v>Нет оплаты</v>
      </c>
      <c r="I285" s="77"/>
      <c r="J285" s="78"/>
      <c r="K285" s="71"/>
      <c r="L285" s="58"/>
      <c r="M285" s="56"/>
      <c r="N285" s="57"/>
      <c r="O285" s="69"/>
      <c r="P285" s="55"/>
      <c r="Q285" s="70"/>
      <c r="R285" s="58"/>
      <c r="S285" s="56"/>
      <c r="T285" s="57"/>
      <c r="U285" s="69"/>
      <c r="V285" s="55"/>
      <c r="W285" s="57"/>
      <c r="X285" s="58"/>
      <c r="Y285" s="56"/>
      <c r="Z285" s="57"/>
      <c r="AA285" s="69"/>
      <c r="AB285" s="55"/>
      <c r="AC285" s="64"/>
      <c r="AD285" s="65"/>
      <c r="AE285" s="56"/>
      <c r="AF285" s="57"/>
      <c r="AG285" s="58"/>
      <c r="AH285" s="55"/>
      <c r="AI285" s="57"/>
      <c r="AJ285" s="58"/>
      <c r="AK285" s="55"/>
      <c r="AL285" s="57"/>
      <c r="AM285" s="58"/>
      <c r="AN285" s="55"/>
      <c r="AO285" s="57"/>
      <c r="AP285" s="58"/>
      <c r="AQ285" s="55"/>
      <c r="AR285" s="57"/>
    </row>
    <row r="286" spans="1:44" x14ac:dyDescent="0.25">
      <c r="A286" s="23" t="s">
        <v>347</v>
      </c>
      <c r="B286" s="136"/>
      <c r="C286" s="116"/>
      <c r="D286" s="74"/>
      <c r="E286" s="72"/>
      <c r="F286" s="131"/>
      <c r="G286" s="107">
        <v>41912</v>
      </c>
      <c r="H286" s="81" t="str">
        <f ca="1">+IF(AND((G286-'2014год'!$A$333)&lt;=30,(G286-'2014год'!$A$333)&gt;=0),"Истекает оплата",IF(G286-'2014год'!$A$333&lt;0,"Нет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15" customHeight="1" x14ac:dyDescent="0.25">
      <c r="A287" s="182" t="s">
        <v>218</v>
      </c>
      <c r="B287" s="136" t="s">
        <v>8</v>
      </c>
      <c r="C287" s="116"/>
      <c r="D287" s="74"/>
      <c r="E287" s="72"/>
      <c r="F287" s="131"/>
      <c r="G287" s="107">
        <v>41729</v>
      </c>
      <c r="H287" s="81" t="str">
        <f ca="1">+IF(AND((G287-'2014год'!$A$333)&lt;=30,(G287-'2014год'!$A$333)&gt;=0),"Истекает оплата",IF(G287-'2014год'!$A$333&lt;0,"Нет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t="25.5" customHeight="1" x14ac:dyDescent="0.25">
      <c r="A288" s="188" t="s">
        <v>318</v>
      </c>
      <c r="B288" s="136"/>
      <c r="C288" s="116"/>
      <c r="D288" s="74"/>
      <c r="E288" s="72"/>
      <c r="F288" s="131"/>
      <c r="G288" s="107">
        <v>41759</v>
      </c>
      <c r="H288" s="81" t="str">
        <f ca="1">+IF(AND((G288-'2014год'!$A$333)&lt;=30,(G288-'2014год'!$A$333)&gt;=0),"Истекает оплата",IF(G288-'2014год'!$A$333&lt;0,"Нет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x14ac:dyDescent="0.25">
      <c r="A289" s="182" t="s">
        <v>219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+IF(AND((G289-'2014год'!$A$333)&lt;=30,(G289-'2014год'!$A$333)&gt;=0),"Истекает оплата",IF(G289-'2014год'!$A$333&lt;0,"Нет оплаты","Есть оплата"))</f>
        <v>Нет оплаты</v>
      </c>
      <c r="I289" s="77"/>
      <c r="J289" s="78"/>
      <c r="K289" s="40"/>
      <c r="L289" s="89"/>
      <c r="M289" s="28"/>
      <c r="N289" s="39"/>
      <c r="O289" s="33"/>
      <c r="P289" s="25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x14ac:dyDescent="0.25">
      <c r="A290" s="182" t="s">
        <v>220</v>
      </c>
      <c r="B290" s="136" t="s">
        <v>8</v>
      </c>
      <c r="C290" s="116"/>
      <c r="D290" s="74"/>
      <c r="E290" s="72"/>
      <c r="F290" s="131"/>
      <c r="G290" s="107">
        <v>41973</v>
      </c>
      <c r="H290" s="81" t="str">
        <f ca="1">+IF(AND((G290-'2014год'!$A$333)&lt;=30,(G290-'2014год'!$A$333)&gt;=0),"Истекает оплата",IF(G290-'2014год'!$A$333&lt;0,"Нет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x14ac:dyDescent="0.25">
      <c r="A291" s="182" t="s">
        <v>221</v>
      </c>
      <c r="B291" s="136" t="s">
        <v>8</v>
      </c>
      <c r="C291" s="114"/>
      <c r="D291" s="74"/>
      <c r="E291" s="72"/>
      <c r="F291" s="131"/>
      <c r="G291" s="107">
        <v>41973</v>
      </c>
      <c r="H291" s="81" t="str">
        <f ca="1">+IF(AND((G291-'2014год'!$A$333)&lt;=30,(G291-'2014год'!$A$333)&gt;=0),"Истекает оплата",IF(G291-'2014год'!$A$333&lt;0,"Нет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x14ac:dyDescent="0.25">
      <c r="A292" s="182" t="s">
        <v>222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+IF(AND((G292-'2014год'!$A$333)&lt;=30,(G292-'2014год'!$A$333)&gt;=0),"Истекает оплата",IF(G292-'2014год'!$A$333&lt;0,"Нет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 x14ac:dyDescent="0.25">
      <c r="A293" s="182" t="s">
        <v>223</v>
      </c>
      <c r="B293" s="136" t="s">
        <v>8</v>
      </c>
      <c r="C293" s="116"/>
      <c r="D293" s="74"/>
      <c r="E293" s="72"/>
      <c r="F293" s="131"/>
      <c r="G293" s="107">
        <v>41973</v>
      </c>
      <c r="H293" s="81" t="str">
        <f ca="1">+IF(AND((G293-'2014год'!$A$333)&lt;=30,(G293-'2014год'!$A$333)&gt;=0),"Истекает оплата",IF(G293-'2014год'!$A$333&lt;0,"Нет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 x14ac:dyDescent="0.25">
      <c r="A294" s="184" t="s">
        <v>224</v>
      </c>
      <c r="B294" s="136"/>
      <c r="C294" s="116"/>
      <c r="D294" s="74"/>
      <c r="E294" s="72"/>
      <c r="F294" s="131"/>
      <c r="G294" s="107">
        <v>42004</v>
      </c>
      <c r="H294" s="81" t="str">
        <f ca="1">+IF(AND((G294-'2014год'!$A$333)&lt;=30,(G294-'2014год'!$A$333)&gt;=0),"Истекает оплата",IF(G294-'2014год'!$A$333&lt;0,"Нет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x14ac:dyDescent="0.25">
      <c r="A295" s="192" t="s">
        <v>301</v>
      </c>
      <c r="B295" s="136"/>
      <c r="C295" s="114"/>
      <c r="D295" s="74"/>
      <c r="E295" s="72"/>
      <c r="F295" s="138"/>
      <c r="G295" s="107">
        <v>42005</v>
      </c>
      <c r="H295" s="81" t="str">
        <f ca="1">+IF(AND((G295-'2014год'!$A$333)&lt;=30,(G295-'2014год'!$A$333)&gt;=0),"Истекает оплата",IF(G295-'2014год'!$A$333&lt;0,"Нет оплаты","Есть оплата"))</f>
        <v>Нет оплаты</v>
      </c>
      <c r="I295" s="77"/>
      <c r="J295" s="78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 x14ac:dyDescent="0.25">
      <c r="A296" s="182" t="s">
        <v>225</v>
      </c>
      <c r="B296" s="136" t="s">
        <v>8</v>
      </c>
      <c r="C296" s="116"/>
      <c r="D296" s="74"/>
      <c r="E296" s="72"/>
      <c r="F296" s="131"/>
      <c r="G296" s="107">
        <v>42004</v>
      </c>
      <c r="H296" s="81" t="str">
        <f ca="1">+IF(AND((G296-'2014год'!$A$333)&lt;=30,(G296-'2014год'!$A$333)&gt;=0),"Истекает оплата",IF(G296-'2014год'!$A$333&lt;0,"Нет оплаты","Есть оплата"))</f>
        <v>Нет оплаты</v>
      </c>
      <c r="I296" s="77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3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x14ac:dyDescent="0.25">
      <c r="A297" s="184" t="s">
        <v>226</v>
      </c>
      <c r="B297" s="136"/>
      <c r="C297" s="178"/>
      <c r="D297" s="74"/>
      <c r="E297" s="72"/>
      <c r="F297" s="131"/>
      <c r="G297" s="107">
        <v>42004</v>
      </c>
      <c r="H297" s="100" t="str">
        <f ca="1">+IF(AND((G297-'2014год'!$A$333)&lt;=30,(G297-'2014год'!$A$333)&gt;=0),"Истекает оплата",IF(G297-'2014год'!$A$333&lt;0,"Нет оплаты","Есть оплата"))</f>
        <v>Нет оплаты</v>
      </c>
      <c r="I297" s="181"/>
      <c r="J297" s="79"/>
      <c r="K297" s="40"/>
      <c r="L297" s="89"/>
      <c r="M297" s="90"/>
      <c r="N297" s="39"/>
      <c r="O297" s="33"/>
      <c r="P297" s="91"/>
      <c r="Q297" s="37"/>
      <c r="R297" s="31"/>
      <c r="S297" s="28"/>
      <c r="T297" s="39"/>
      <c r="U297" s="33"/>
      <c r="V297" s="25"/>
      <c r="W297" s="37"/>
      <c r="X297" s="31"/>
      <c r="Y297" s="28"/>
      <c r="Z297" s="39"/>
      <c r="AA297" s="33"/>
      <c r="AB297" s="25"/>
      <c r="AC297" s="37"/>
      <c r="AD297" s="31"/>
      <c r="AE297" s="28"/>
      <c r="AF297" s="39"/>
      <c r="AG297" s="61"/>
      <c r="AH297" s="25"/>
      <c r="AI297" s="39"/>
      <c r="AJ297" s="31"/>
      <c r="AK297" s="25"/>
      <c r="AL297" s="39"/>
      <c r="AM297" s="31"/>
      <c r="AN297" s="25"/>
      <c r="AO297" s="39"/>
      <c r="AP297" s="31"/>
      <c r="AQ297" s="25"/>
      <c r="AR297" s="39"/>
    </row>
    <row r="298" spans="1:44" s="21" customFormat="1" x14ac:dyDescent="0.25">
      <c r="A298" s="194" t="s">
        <v>256</v>
      </c>
      <c r="B298" s="155" t="s">
        <v>8</v>
      </c>
      <c r="C298" s="114"/>
      <c r="D298" s="92"/>
      <c r="E298" s="73"/>
      <c r="F298" s="134"/>
      <c r="G298" s="108">
        <v>41851</v>
      </c>
      <c r="H298" s="121" t="str">
        <f ca="1">+IF(AND((G298-'2014год'!$A$333)&lt;=30,(G298-'2014год'!$A$333)&gt;=0),"Истекает оплата",IF(G298-'2014год'!$A$333&lt;0,"Нет оплаты","Есть оплата"))</f>
        <v>Нет оплаты</v>
      </c>
      <c r="I298" s="122"/>
      <c r="J298" s="93"/>
      <c r="K298" s="123"/>
      <c r="L298" s="124"/>
      <c r="M298" s="102"/>
      <c r="N298" s="97"/>
      <c r="O298" s="124"/>
      <c r="P298" s="102"/>
      <c r="Q298" s="97"/>
      <c r="R298" s="124"/>
      <c r="S298" s="102"/>
      <c r="T298" s="97"/>
      <c r="U298" s="124"/>
      <c r="V298" s="102"/>
      <c r="W298" s="97"/>
      <c r="X298" s="124"/>
      <c r="Y298" s="102"/>
      <c r="Z298" s="97"/>
      <c r="AA298" s="124"/>
      <c r="AB298" s="102"/>
      <c r="AC298" s="123"/>
      <c r="AD298" s="125"/>
      <c r="AE298" s="126"/>
      <c r="AF298" s="97"/>
      <c r="AG298" s="125"/>
      <c r="AH298" s="126"/>
      <c r="AI298" s="97"/>
      <c r="AJ298" s="125"/>
      <c r="AK298" s="126"/>
      <c r="AL298" s="97"/>
      <c r="AM298" s="125"/>
      <c r="AN298" s="126"/>
      <c r="AO298" s="97"/>
      <c r="AP298" s="125"/>
      <c r="AQ298" s="126"/>
      <c r="AR298" s="97"/>
    </row>
    <row r="299" spans="1:44" s="23" customFormat="1" x14ac:dyDescent="0.25">
      <c r="A299" s="195" t="s">
        <v>283</v>
      </c>
      <c r="B299" s="136" t="s">
        <v>8</v>
      </c>
      <c r="C299" s="114"/>
      <c r="D299" s="74"/>
      <c r="E299" s="72"/>
      <c r="F299" s="131"/>
      <c r="G299" s="107">
        <v>42035</v>
      </c>
      <c r="H299" s="100" t="str">
        <f ca="1">+IF(AND((G299-'2014год'!$A$333)&lt;=30,(G299-'2014год'!$A$333)&gt;=0),"Истекает оплата",IF(G299-'2014год'!$A$333&lt;0,"Нет оплаты","Есть оплата"))</f>
        <v>Нет оплаты</v>
      </c>
      <c r="I299" s="99"/>
      <c r="J299" s="94"/>
      <c r="K299" s="109"/>
      <c r="L299" s="96"/>
      <c r="M299" s="103"/>
      <c r="N299" s="97"/>
      <c r="O299" s="96"/>
      <c r="P299" s="103"/>
      <c r="Q299" s="97"/>
      <c r="R299" s="96"/>
      <c r="S299" s="103"/>
      <c r="T299" s="97"/>
      <c r="U299" s="96"/>
      <c r="V299" s="103"/>
      <c r="W299" s="97"/>
      <c r="X299" s="96"/>
      <c r="Y299" s="103"/>
      <c r="Z299" s="97"/>
      <c r="AA299" s="96"/>
      <c r="AB299" s="103"/>
      <c r="AC299" s="97"/>
      <c r="AD299" s="101"/>
      <c r="AE299" s="103"/>
      <c r="AF299" s="97"/>
      <c r="AG299" s="101"/>
      <c r="AH299" s="103"/>
      <c r="AI299" s="97"/>
      <c r="AJ299" s="101"/>
      <c r="AK299" s="103"/>
      <c r="AL299" s="97"/>
      <c r="AM299" s="101"/>
      <c r="AN299" s="103"/>
      <c r="AO299" s="97"/>
      <c r="AP299" s="101"/>
      <c r="AQ299" s="103"/>
      <c r="AR299" s="97"/>
    </row>
    <row r="300" spans="1:44" s="23" customFormat="1" x14ac:dyDescent="0.25">
      <c r="A300" s="195" t="s">
        <v>284</v>
      </c>
      <c r="B300" s="136" t="s">
        <v>8</v>
      </c>
      <c r="C300" s="116"/>
      <c r="D300" s="118"/>
      <c r="E300" s="72"/>
      <c r="F300" s="138"/>
      <c r="G300" s="107">
        <v>42035</v>
      </c>
      <c r="H300" s="100" t="str">
        <f ca="1">+IF(AND((G300-'2014год'!$A$333)&lt;=30,(G300-'2014год'!$A$333)&gt;=0),"Истекает оплата",IF(G300-'2014год'!$A$333&lt;0,"Нет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98"/>
      <c r="AD300" s="96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x14ac:dyDescent="0.25">
      <c r="A301" s="199" t="s">
        <v>320</v>
      </c>
      <c r="B301" s="136"/>
      <c r="C301" s="116"/>
      <c r="D301" s="118"/>
      <c r="E301" s="72"/>
      <c r="F301" s="138"/>
      <c r="G301" s="107">
        <v>42004</v>
      </c>
      <c r="H301" s="100" t="str">
        <f ca="1">+IF(AND((G301-'2014год'!$A$333)&lt;=30,(G301-'2014год'!$A$333)&gt;=0),"Истекает оплата",IF(G301-'2014год'!$A$333&lt;0,"Нет оплаты","Есть оплата"))</f>
        <v>Нет оплаты</v>
      </c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x14ac:dyDescent="0.25">
      <c r="A302" s="195" t="s">
        <v>321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 x14ac:dyDescent="0.25">
      <c r="A303" s="195" t="s">
        <v>322</v>
      </c>
      <c r="B303" s="136"/>
      <c r="C303" s="116"/>
      <c r="D303" s="118"/>
      <c r="E303" s="72"/>
      <c r="F303" s="138"/>
      <c r="G303" s="107"/>
      <c r="H303" s="100"/>
      <c r="I303" s="99"/>
      <c r="J303" s="95"/>
      <c r="K303" s="109"/>
      <c r="L303" s="96"/>
      <c r="M303" s="104"/>
      <c r="N303" s="98"/>
      <c r="O303" s="96"/>
      <c r="P303" s="104"/>
      <c r="Q303" s="98"/>
      <c r="R303" s="96"/>
      <c r="S303" s="104"/>
      <c r="T303" s="98"/>
      <c r="U303" s="96"/>
      <c r="V303" s="104"/>
      <c r="W303" s="98"/>
      <c r="X303" s="96"/>
      <c r="Y303" s="104"/>
      <c r="Z303" s="98"/>
      <c r="AA303" s="96"/>
      <c r="AB303" s="104"/>
      <c r="AC303" s="109"/>
      <c r="AD303" s="99"/>
      <c r="AE303" s="104"/>
      <c r="AF303" s="98"/>
      <c r="AG303" s="96"/>
      <c r="AH303" s="104"/>
      <c r="AI303" s="98"/>
      <c r="AJ303" s="96"/>
      <c r="AK303" s="104"/>
      <c r="AL303" s="98"/>
      <c r="AM303" s="96"/>
      <c r="AN303" s="104"/>
      <c r="AO303" s="98"/>
      <c r="AP303" s="96"/>
      <c r="AQ303" s="104"/>
      <c r="AR303" s="98"/>
    </row>
    <row r="304" spans="1:44" s="23" customFormat="1" x14ac:dyDescent="0.25">
      <c r="A304" s="199" t="s">
        <v>348</v>
      </c>
      <c r="B304" s="136"/>
      <c r="C304" s="116"/>
      <c r="D304" s="118"/>
      <c r="E304" s="72"/>
      <c r="F304" s="138"/>
      <c r="G304" s="107">
        <v>42004</v>
      </c>
      <c r="H304" s="100" t="str">
        <f ca="1">+IF(AND((G304-'2014год'!$A$333)&lt;=30,(G304-'2014год'!$A$333)&gt;=0),"Истекает оплата",IF(G304-'2014год'!$A$333&lt;0,"Нет оплаты","Есть оплата"))</f>
        <v>Нет оплаты</v>
      </c>
      <c r="I304" s="99"/>
      <c r="J304" s="94"/>
      <c r="K304" s="109"/>
      <c r="L304" s="96"/>
      <c r="M304" s="103"/>
      <c r="N304" s="97"/>
      <c r="O304" s="96"/>
      <c r="P304" s="103"/>
      <c r="Q304" s="97"/>
      <c r="R304" s="96"/>
      <c r="S304" s="103"/>
      <c r="T304" s="97"/>
      <c r="U304" s="96"/>
      <c r="V304" s="103"/>
      <c r="W304" s="97"/>
      <c r="X304" s="96"/>
      <c r="Y304" s="103"/>
      <c r="Z304" s="97"/>
      <c r="AA304" s="96"/>
      <c r="AB304" s="103"/>
      <c r="AC304" s="97"/>
      <c r="AD304" s="101"/>
      <c r="AE304" s="103"/>
      <c r="AF304" s="97"/>
      <c r="AG304" s="101"/>
      <c r="AH304" s="103"/>
      <c r="AI304" s="97"/>
      <c r="AJ304" s="101"/>
      <c r="AK304" s="103"/>
      <c r="AL304" s="97"/>
      <c r="AM304" s="101"/>
      <c r="AN304" s="103"/>
      <c r="AO304" s="97"/>
      <c r="AP304" s="101"/>
      <c r="AQ304" s="103"/>
      <c r="AR304" s="97"/>
    </row>
    <row r="305" spans="1:44" s="23" customFormat="1" ht="30" x14ac:dyDescent="0.25">
      <c r="A305" s="202" t="s">
        <v>323</v>
      </c>
      <c r="B305" s="136"/>
      <c r="C305" s="116"/>
      <c r="D305" s="118"/>
      <c r="E305" s="72"/>
      <c r="F305" s="138"/>
      <c r="G305" s="107"/>
      <c r="H305" s="100"/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x14ac:dyDescent="0.25">
      <c r="A306" s="199" t="s">
        <v>324</v>
      </c>
      <c r="B306" s="136"/>
      <c r="C306" s="116"/>
      <c r="D306" s="118"/>
      <c r="E306" s="72"/>
      <c r="F306" s="138"/>
      <c r="G306" s="107">
        <v>42004</v>
      </c>
      <c r="H306" s="100" t="str">
        <f ca="1">+IF(AND((G306-'2014год'!$A$333)&lt;=30,(G306-'2014год'!$A$333)&gt;=0),"Истекает оплата",IF(G306-'2014год'!$A$333&lt;0,"Нет оплаты","Есть оплата"))</f>
        <v>Нет оплаты</v>
      </c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x14ac:dyDescent="0.25">
      <c r="A307" s="195" t="s">
        <v>325</v>
      </c>
      <c r="B307" s="136"/>
      <c r="C307" s="116"/>
      <c r="D307" s="118"/>
      <c r="E307" s="72"/>
      <c r="F307" s="138"/>
      <c r="G307" s="107"/>
      <c r="H307" s="100"/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 ht="30" x14ac:dyDescent="0.25">
      <c r="A308" s="200" t="s">
        <v>326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+IF(AND((G308-'2014год'!$A$333)&lt;=30,(G308-'2014год'!$A$333)&gt;=0),"Истекает оплата",IF(G308-'2014год'!$A$333&lt;0,"Нет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 x14ac:dyDescent="0.25">
      <c r="A309" s="199" t="s">
        <v>327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+IF(AND((G309-'2014год'!$A$333)&lt;=30,(G309-'2014год'!$A$333)&gt;=0),"Истекает оплата",IF(G309-'2014год'!$A$333&lt;0,"Нет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 x14ac:dyDescent="0.25">
      <c r="A310" s="199" t="s">
        <v>328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+IF(AND((G310-'2014год'!$A$333)&lt;=30,(G310-'2014год'!$A$333)&gt;=0),"Истекает оплата",IF(G310-'2014год'!$A$333&lt;0,"Нет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 x14ac:dyDescent="0.25">
      <c r="A311" s="199" t="s">
        <v>329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+IF(AND((G311-'2014год'!$A$333)&lt;=30,(G311-'2014год'!$A$333)&gt;=0),"Истекает оплата",IF(G311-'2014год'!$A$333&lt;0,"Нет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 x14ac:dyDescent="0.25">
      <c r="A312" s="199" t="s">
        <v>330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+IF(AND((G312-'2014год'!$A$333)&lt;=30,(G312-'2014год'!$A$333)&gt;=0),"Истекает оплата",IF(G312-'2014год'!$A$333&lt;0,"Нет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 x14ac:dyDescent="0.25">
      <c r="A313" s="199" t="s">
        <v>331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+IF(AND((G313-'2014год'!$A$333)&lt;=30,(G313-'2014год'!$A$333)&gt;=0),"Истекает оплата",IF(G313-'2014год'!$A$333&lt;0,"Нет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x14ac:dyDescent="0.25">
      <c r="A314" s="199" t="s">
        <v>332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+IF(AND((G314-'2014год'!$A$333)&lt;=30,(G314-'2014год'!$A$333)&gt;=0),"Истекает оплата",IF(G314-'2014год'!$A$333&lt;0,"Нет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 ht="30" x14ac:dyDescent="0.25">
      <c r="A315" s="200" t="s">
        <v>333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+IF(AND((G315-'2014год'!$A$333)&lt;=30,(G315-'2014год'!$A$333)&gt;=0),"Истекает оплата",IF(G315-'2014год'!$A$333&lt;0,"Нет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 x14ac:dyDescent="0.25">
      <c r="A316" s="199" t="s">
        <v>334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+IF(AND((G316-'2014год'!$A$333)&lt;=30,(G316-'2014год'!$A$333)&gt;=0),"Истекает оплата",IF(G316-'2014год'!$A$333&lt;0,"Нет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x14ac:dyDescent="0.25">
      <c r="A317" s="199" t="s">
        <v>335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+IF(AND((G317-'2014год'!$A$333)&lt;=30,(G317-'2014год'!$A$333)&gt;=0),"Истекает оплата",IF(G317-'2014год'!$A$333&lt;0,"Нет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 ht="32.25" customHeight="1" x14ac:dyDescent="0.25">
      <c r="A318" s="200" t="s">
        <v>336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+IF(AND((G318-'2014год'!$A$333)&lt;=30,(G318-'2014год'!$A$333)&gt;=0),"Истекает оплата",IF(G318-'2014год'!$A$333&lt;0,"Нет оплаты","Есть оплата"))</f>
        <v>Нет оплаты</v>
      </c>
      <c r="I318" s="99"/>
      <c r="J318" s="95"/>
      <c r="K318" s="98"/>
      <c r="L318" s="99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98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 x14ac:dyDescent="0.25">
      <c r="A319" s="199" t="s">
        <v>337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+IF(AND((G319-'2014год'!$A$333)&lt;=30,(G319-'2014год'!$A$333)&gt;=0),"Истекает оплата",IF(G319-'2014год'!$A$333&lt;0,"Нет оплаты","Есть оплата"))</f>
        <v>Нет оплаты</v>
      </c>
      <c r="I319" s="99"/>
      <c r="J319" s="95"/>
      <c r="K319" s="98"/>
      <c r="L319" s="99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98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 x14ac:dyDescent="0.25">
      <c r="A320" s="199" t="s">
        <v>338</v>
      </c>
      <c r="B320" s="136"/>
      <c r="C320" s="116"/>
      <c r="D320" s="118"/>
      <c r="E320" s="72"/>
      <c r="F320" s="138"/>
      <c r="G320" s="107">
        <v>42004</v>
      </c>
      <c r="H320" s="100" t="str">
        <f ca="1">+IF(AND((G320-'2014год'!$A$333)&lt;=30,(G320-'2014год'!$A$333)&gt;=0),"Истекает оплата",IF(G320-'2014год'!$A$333&lt;0,"Нет оплаты","Есть оплата"))</f>
        <v>Нет оплаты</v>
      </c>
      <c r="I320" s="99"/>
      <c r="J320" s="95"/>
      <c r="K320" s="98"/>
      <c r="L320" s="99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98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6" s="23" customFormat="1" x14ac:dyDescent="0.25">
      <c r="A321" s="199" t="s">
        <v>349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+IF(AND((G321-'2014год'!$A$333)&lt;=30,(G321-'2014год'!$A$333)&gt;=0),"Истекает оплата",IF(G321-'2014год'!$A$333&lt;0,"Нет оплаты","Есть оплата"))</f>
        <v>Есть оплата</v>
      </c>
      <c r="I321" s="99"/>
      <c r="J321" s="95"/>
      <c r="K321" s="98"/>
      <c r="L321" s="99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98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6" s="23" customFormat="1" x14ac:dyDescent="0.25">
      <c r="A322" s="199" t="s">
        <v>339</v>
      </c>
      <c r="B322" s="136"/>
      <c r="C322" s="116"/>
      <c r="D322" s="118"/>
      <c r="E322" s="72"/>
      <c r="F322" s="138"/>
      <c r="G322" s="107">
        <v>42308</v>
      </c>
      <c r="H322" s="100" t="str">
        <f ca="1">+IF(AND((G322-'2014год'!$A$333)&lt;=30,(G322-'2014год'!$A$333)&gt;=0),"Истекает оплата",IF(G322-'2014год'!$A$333&lt;0,"Нет оплаты","Есть оплата"))</f>
        <v>Есть оплата</v>
      </c>
      <c r="I322" s="99"/>
      <c r="J322" s="95"/>
      <c r="K322" s="98"/>
      <c r="L322" s="99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98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6" s="23" customFormat="1" x14ac:dyDescent="0.25">
      <c r="A323" s="199" t="s">
        <v>340</v>
      </c>
      <c r="B323" s="136"/>
      <c r="C323" s="116"/>
      <c r="D323" s="118"/>
      <c r="E323" s="72"/>
      <c r="F323" s="138"/>
      <c r="G323" s="107">
        <v>42004</v>
      </c>
      <c r="H323" s="100" t="str">
        <f ca="1">+IF(AND((G323-'2014год'!$A$333)&lt;=30,(G323-'2014год'!$A$333)&gt;=0),"Истекает оплата",IF(G323-'2014год'!$A$333&lt;0,"Нет оплаты","Есть оплата"))</f>
        <v>Нет оплаты</v>
      </c>
      <c r="I323" s="99"/>
      <c r="J323" s="95"/>
      <c r="K323" s="98"/>
      <c r="L323" s="99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98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6" s="23" customFormat="1" x14ac:dyDescent="0.25">
      <c r="A324" s="199" t="s">
        <v>341</v>
      </c>
      <c r="B324" s="136"/>
      <c r="C324" s="116"/>
      <c r="D324" s="118"/>
      <c r="E324" s="72"/>
      <c r="F324" s="138"/>
      <c r="G324" s="107">
        <v>42124</v>
      </c>
      <c r="H324" s="100" t="str">
        <f ca="1">+IF(AND((G324-'2014год'!$A$333)&lt;=30,(G324-'2014год'!$A$333)&gt;=0),"Истекает оплата",IF(G324-'2014год'!$A$333&lt;0,"Нет оплаты","Есть оплата"))</f>
        <v>Истекает оплата</v>
      </c>
      <c r="I324" s="99"/>
      <c r="J324" s="95"/>
      <c r="K324" s="98"/>
      <c r="L324" s="99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98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6" s="23" customFormat="1" x14ac:dyDescent="0.25">
      <c r="A325" s="199" t="s">
        <v>342</v>
      </c>
      <c r="B325" s="136"/>
      <c r="C325" s="116"/>
      <c r="D325" s="118"/>
      <c r="E325" s="72"/>
      <c r="F325" s="138"/>
      <c r="G325" s="107">
        <v>42004</v>
      </c>
      <c r="H325" s="100" t="str">
        <f ca="1">+IF(AND((G325-'2014год'!$A$333)&lt;=30,(G325-'2014год'!$A$333)&gt;=0),"Истекает оплата",IF(G325-'2014год'!$A$333&lt;0,"Нет оплаты","Есть оплата"))</f>
        <v>Нет оплаты</v>
      </c>
      <c r="I325" s="99"/>
      <c r="J325" s="95"/>
      <c r="K325" s="98"/>
      <c r="L325" s="99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98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6" s="23" customFormat="1" x14ac:dyDescent="0.25">
      <c r="A326" s="199" t="s">
        <v>343</v>
      </c>
      <c r="B326" s="136"/>
      <c r="C326" s="116"/>
      <c r="D326" s="118"/>
      <c r="E326" s="72"/>
      <c r="F326" s="138"/>
      <c r="G326" s="107">
        <v>42369</v>
      </c>
      <c r="H326" s="100" t="str">
        <f ca="1">+IF(AND((G326-'2014год'!$A$333)&lt;=30,(G326-'2014год'!$A$333)&gt;=0),"Истекает оплата",IF(G326-'2014год'!$A$333&lt;0,"Нет оплаты","Есть оплата"))</f>
        <v>Есть оплата</v>
      </c>
      <c r="I326" s="99"/>
      <c r="J326" s="95"/>
      <c r="K326" s="98">
        <v>180.5</v>
      </c>
      <c r="L326" s="99">
        <v>200</v>
      </c>
      <c r="M326" s="95">
        <v>100</v>
      </c>
      <c r="N326" s="98"/>
      <c r="O326" s="211">
        <v>200</v>
      </c>
      <c r="P326" s="210" t="s">
        <v>350</v>
      </c>
      <c r="Q326" s="98">
        <v>180</v>
      </c>
      <c r="R326" s="211">
        <v>200</v>
      </c>
      <c r="S326" s="210" t="s">
        <v>350</v>
      </c>
      <c r="T326" s="98"/>
      <c r="U326" s="96" t="s">
        <v>351</v>
      </c>
      <c r="V326" s="95">
        <v>0</v>
      </c>
      <c r="W326" s="98"/>
      <c r="X326" s="96" t="s">
        <v>351</v>
      </c>
      <c r="Y326" s="95" t="s">
        <v>352</v>
      </c>
      <c r="Z326" s="98"/>
      <c r="AA326" s="96" t="s">
        <v>351</v>
      </c>
      <c r="AB326" s="95" t="s">
        <v>353</v>
      </c>
      <c r="AC326" s="98"/>
      <c r="AD326" s="212" t="s">
        <v>350</v>
      </c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  <c r="AT326" s="9">
        <f>SUMIF($I$1:$AR$1,"+",I326:AR326)-SUMIF($I$1:$AR$1,"-",I326:AR326)</f>
        <v>860.5</v>
      </c>
    </row>
    <row r="327" spans="1:46" s="23" customFormat="1" x14ac:dyDescent="0.25">
      <c r="A327" s="199" t="s">
        <v>344</v>
      </c>
      <c r="B327" s="136"/>
      <c r="C327" s="116"/>
      <c r="D327" s="118"/>
      <c r="E327" s="72"/>
      <c r="F327" s="138"/>
      <c r="G327" s="107">
        <v>42004</v>
      </c>
      <c r="H327" s="100" t="str">
        <f ca="1">+IF(AND((G327-'2014год'!$A$333)&lt;=30,(G327-'2014год'!$A$333)&gt;=0),"Истекает оплата",IF(G327-'2014год'!$A$333&lt;0,"Нет оплаты","Есть оплата"))</f>
        <v>Нет оплаты</v>
      </c>
      <c r="I327" s="99"/>
      <c r="J327" s="95"/>
      <c r="K327" s="98"/>
      <c r="L327" s="99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98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6" s="23" customFormat="1" x14ac:dyDescent="0.25">
      <c r="A328" s="199" t="s">
        <v>345</v>
      </c>
      <c r="B328" s="136"/>
      <c r="C328" s="201"/>
      <c r="D328" s="118"/>
      <c r="E328" s="72"/>
      <c r="F328" s="138"/>
      <c r="G328" s="107">
        <v>42124</v>
      </c>
      <c r="H328" s="100" t="str">
        <f ca="1">+IF(AND((G328-'2014год'!$A$333)&lt;=30,(G328-'2014год'!$A$333)&gt;=0),"Истекает оплата",IF(G328-'2014год'!$A$333&lt;0,"Нет оплаты","Есть оплата"))</f>
        <v>Истекает оплата</v>
      </c>
      <c r="I328" s="99"/>
      <c r="J328" s="95"/>
      <c r="K328" s="98"/>
      <c r="L328" s="99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98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6" s="23" customFormat="1" x14ac:dyDescent="0.25">
      <c r="A329" s="199"/>
      <c r="B329" s="136"/>
      <c r="C329" s="116"/>
      <c r="D329" s="118"/>
      <c r="E329" s="72"/>
      <c r="F329" s="138"/>
      <c r="G329" s="107"/>
      <c r="H329" s="100"/>
      <c r="I329" s="99"/>
      <c r="J329" s="95"/>
      <c r="K329" s="98"/>
      <c r="L329" s="99"/>
      <c r="M329" s="104"/>
      <c r="N329" s="98"/>
      <c r="O329" s="96"/>
      <c r="P329" s="104"/>
      <c r="Q329" s="98"/>
      <c r="R329" s="96"/>
      <c r="S329" s="104"/>
      <c r="T329" s="98"/>
      <c r="U329" s="96"/>
      <c r="V329" s="104"/>
      <c r="W329" s="98"/>
      <c r="X329" s="96"/>
      <c r="Y329" s="104"/>
      <c r="Z329" s="98"/>
      <c r="AA329" s="96"/>
      <c r="AB329" s="104"/>
      <c r="AC329" s="98"/>
      <c r="AD329" s="99"/>
      <c r="AE329" s="104"/>
      <c r="AF329" s="98"/>
      <c r="AG329" s="96"/>
      <c r="AH329" s="104"/>
      <c r="AI329" s="98"/>
      <c r="AJ329" s="96"/>
      <c r="AK329" s="104"/>
      <c r="AL329" s="98"/>
      <c r="AM329" s="96"/>
      <c r="AN329" s="104"/>
      <c r="AO329" s="98"/>
      <c r="AP329" s="96"/>
      <c r="AQ329" s="104"/>
      <c r="AR329" s="98"/>
    </row>
    <row r="330" spans="1:46" s="4" customFormat="1" x14ac:dyDescent="0.25">
      <c r="A330" s="179"/>
      <c r="B330" s="120"/>
      <c r="C330" s="177"/>
      <c r="D330" s="16"/>
      <c r="E330" s="80"/>
      <c r="F330" s="80"/>
      <c r="G330" s="80"/>
      <c r="H330" s="80"/>
      <c r="I330" s="53"/>
      <c r="J330" s="53"/>
      <c r="K330" s="42"/>
      <c r="L330" s="35"/>
      <c r="M330" s="16"/>
      <c r="N330" s="35"/>
      <c r="O330" s="16"/>
      <c r="P330" s="35"/>
      <c r="Q330" s="16"/>
      <c r="R330" s="35"/>
      <c r="S330" s="16"/>
      <c r="T330" s="35"/>
      <c r="U330" s="16"/>
      <c r="V330" s="35"/>
      <c r="W330" s="16"/>
      <c r="X330" s="35"/>
      <c r="Y330" s="16"/>
      <c r="Z330" s="35"/>
      <c r="AA330" s="16"/>
      <c r="AB330" s="35"/>
      <c r="AC330" s="16"/>
      <c r="AD330" s="35"/>
      <c r="AE330" s="16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</row>
    <row r="331" spans="1:46" s="23" customFormat="1" x14ac:dyDescent="0.25">
      <c r="B331" s="20"/>
      <c r="C331" s="105"/>
      <c r="D331" s="105"/>
      <c r="E331" s="105"/>
      <c r="F331" s="105"/>
      <c r="I331" s="45"/>
      <c r="J331" s="18"/>
      <c r="K331" s="18">
        <f>N(K326)+N(I326)-N(J326)</f>
        <v>180.5</v>
      </c>
      <c r="L331" s="18"/>
      <c r="M331" s="18"/>
      <c r="N331" s="18">
        <f>N(N326)+N(L326)-N(M326)</f>
        <v>100</v>
      </c>
      <c r="O331" s="18"/>
      <c r="P331" s="3"/>
      <c r="Q331" s="18">
        <f>N(Q326)+N(O326)-N(P326)</f>
        <v>380</v>
      </c>
      <c r="R331" s="3"/>
      <c r="S331" s="18"/>
      <c r="T331" s="18">
        <f>N(T326)+N(R326)-N(S326)</f>
        <v>200</v>
      </c>
      <c r="U331" s="18"/>
      <c r="V331" s="18"/>
      <c r="W331" s="18">
        <f>N(W326)+N(U326)-N(V326)</f>
        <v>0</v>
      </c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6" s="23" customFormat="1" x14ac:dyDescent="0.25">
      <c r="A332" s="84" t="s">
        <v>277</v>
      </c>
      <c r="B332" s="20"/>
      <c r="C332" s="105"/>
      <c r="D332" s="105"/>
      <c r="E332" s="105"/>
      <c r="F332" s="105"/>
      <c r="G332" s="128" t="s">
        <v>280</v>
      </c>
      <c r="H332" s="88">
        <f ca="1">COUNTIF(H3:H329,"Есть оплата")</f>
        <v>3</v>
      </c>
      <c r="I332" s="45"/>
      <c r="J332" s="47"/>
      <c r="K332" s="43"/>
      <c r="L332" s="18"/>
      <c r="M332" s="18"/>
      <c r="N332" s="3"/>
      <c r="O332" s="18"/>
      <c r="P332" s="216"/>
      <c r="Q332" s="216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6" s="17" customFormat="1" x14ac:dyDescent="0.25">
      <c r="A333" s="83">
        <f ca="1">+TODAY()</f>
        <v>42100</v>
      </c>
      <c r="B333" s="3"/>
      <c r="C333" s="105"/>
      <c r="D333" s="105"/>
      <c r="E333" s="105"/>
      <c r="F333" s="105"/>
      <c r="G333" s="129" t="s">
        <v>278</v>
      </c>
      <c r="H333" s="87">
        <f ca="1">COUNTIF(H3:H329,"Истекает оплата")</f>
        <v>2</v>
      </c>
      <c r="I333" s="46"/>
      <c r="J333" s="215"/>
      <c r="K333" s="215"/>
      <c r="L333" s="215"/>
      <c r="M333" s="18"/>
      <c r="N333" s="3"/>
      <c r="O333" s="18"/>
      <c r="P333" s="3"/>
      <c r="Q333" s="18"/>
      <c r="R333" s="3"/>
      <c r="S333" s="18"/>
      <c r="T333" s="3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</row>
    <row r="334" spans="1:46" x14ac:dyDescent="0.25">
      <c r="A334" s="19"/>
      <c r="B334" s="3"/>
      <c r="C334" s="111"/>
      <c r="G334" s="119" t="s">
        <v>279</v>
      </c>
      <c r="H334" s="86">
        <f ca="1">COUNTIF(H3:H329,"Нет оплаты")</f>
        <v>152</v>
      </c>
    </row>
    <row r="335" spans="1:46" x14ac:dyDescent="0.25">
      <c r="A335" s="135"/>
    </row>
  </sheetData>
  <autoFilter ref="A2:H329"/>
  <mergeCells count="14">
    <mergeCell ref="AP2:AQ2"/>
    <mergeCell ref="X2:Y2"/>
    <mergeCell ref="AA2:AB2"/>
    <mergeCell ref="J333:L333"/>
    <mergeCell ref="AD2:AE2"/>
    <mergeCell ref="AG2:AH2"/>
    <mergeCell ref="AJ2:AK2"/>
    <mergeCell ref="AM2:AN2"/>
    <mergeCell ref="I2:J2"/>
    <mergeCell ref="L2:M2"/>
    <mergeCell ref="O2:P2"/>
    <mergeCell ref="R2:S2"/>
    <mergeCell ref="U2:V2"/>
    <mergeCell ref="P332:Q332"/>
  </mergeCells>
  <conditionalFormatting sqref="H3:H329">
    <cfRule type="containsBlanks" dxfId="10" priority="8">
      <formula>LEN(TRIM(H3))=0</formula>
    </cfRule>
    <cfRule type="containsText" dxfId="9" priority="10" operator="containsText" text="Есть оплата">
      <formula>NOT(ISERROR(SEARCH("Есть оплата",H3)))</formula>
    </cfRule>
    <cfRule type="containsBlanks" dxfId="8" priority="17">
      <formula>LEN(TRIM(H3))=0</formula>
    </cfRule>
    <cfRule type="containsText" dxfId="7" priority="18" operator="containsText" text="Истекает оплата">
      <formula>NOT(ISERROR(SEARCH("Истекает оплата",H3)))</formula>
    </cfRule>
    <cfRule type="containsText" dxfId="6" priority="19" operator="containsText" text="Нет оплаты">
      <formula>NOT(ISERROR(SEARCH("Нет оплаты",H3)))</formula>
    </cfRule>
    <cfRule type="containsBlanks" dxfId="5" priority="21">
      <formula>LEN(TRIM(H3))=0</formula>
    </cfRule>
  </conditionalFormatting>
  <conditionalFormatting sqref="G3:G329">
    <cfRule type="containsBlanks" dxfId="4" priority="11">
      <formula>LEN(TRIM(G3))=0</formula>
    </cfRule>
    <cfRule type="timePeriod" dxfId="3" priority="12" timePeriod="thisMonth">
      <formula>AND(MONTH(G3)=MONTH(TODAY()),YEAR(G3)=YEAR(TODAY()))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AND(MONTH(G3)=MONTH(TODAY()),YEAR(G3)=YEAR(TODAY()))</formula>
    </cfRule>
  </conditionalFormatting>
  <hyperlinks>
    <hyperlink ref="A109" r:id="rId1"/>
    <hyperlink ref="A38" r:id="rId2"/>
    <hyperlink ref="A39" r:id="rId3"/>
    <hyperlink ref="A113" r:id="rId4"/>
    <hyperlink ref="A62" r:id="rId5"/>
    <hyperlink ref="A70" r:id="rId6" display="ФО-П Ергиев Ю.С.                                      (ФО-П Яременко А.С., ТМ «Оазис»)"/>
    <hyperlink ref="A72" r:id="rId7"/>
    <hyperlink ref="A74" r:id="rId8"/>
    <hyperlink ref="A93" r:id="rId9"/>
    <hyperlink ref="A107" r:id="rId10"/>
    <hyperlink ref="A110" r:id="rId11"/>
    <hyperlink ref="A132" r:id="rId12"/>
    <hyperlink ref="A130" r:id="rId13"/>
    <hyperlink ref="A129" r:id="rId14" display="ООО «Авторух Сервис» («Югтранс»)"/>
    <hyperlink ref="A135" r:id="rId15"/>
    <hyperlink ref="A150" r:id="rId16"/>
    <hyperlink ref="A159" r:id="rId17"/>
    <hyperlink ref="A157" r:id="rId18"/>
    <hyperlink ref="A173" r:id="rId19" display="КП «Одеські інженерні мережі» (ОІМ)"/>
    <hyperlink ref="A178" r:id="rId20"/>
    <hyperlink ref="A188" r:id="rId21"/>
    <hyperlink ref="A187" r:id="rId22"/>
    <hyperlink ref="A196" r:id="rId23"/>
    <hyperlink ref="A210" r:id="rId24"/>
    <hyperlink ref="A215" r:id="rId25"/>
    <hyperlink ref="A224" r:id="rId26"/>
    <hyperlink ref="A222" r:id="rId27"/>
    <hyperlink ref="A220" r:id="rId28"/>
    <hyperlink ref="A226" r:id="rId29" display="ТОВ «Лампочка»  («Трейдинг-Опт»)    "/>
    <hyperlink ref="A225" r:id="rId30"/>
    <hyperlink ref="A252" r:id="rId31"/>
    <hyperlink ref="A255" r:id="rId32"/>
    <hyperlink ref="A250" r:id="rId33"/>
    <hyperlink ref="A249" r:id="rId34"/>
    <hyperlink ref="A256" r:id="rId35"/>
    <hyperlink ref="A264" r:id="rId36" display="ПГОІ «Елкон-дізайн» (с Днепра)"/>
    <hyperlink ref="A263" r:id="rId37"/>
    <hyperlink ref="A262" r:id="rId38" display="Одес.філія інституту «Укрдіпросад» проектув.садів та виноградн."/>
    <hyperlink ref="A259" r:id="rId39"/>
    <hyperlink ref="A295" r:id="rId40"/>
    <hyperlink ref="A294" r:id="rId41"/>
    <hyperlink ref="A293" r:id="rId42"/>
    <hyperlink ref="A292" r:id="rId43"/>
    <hyperlink ref="A291" r:id="rId44"/>
    <hyperlink ref="A290" r:id="rId45"/>
    <hyperlink ref="A288" r:id="rId46" display="ДП «Чорноморс-й експертно-технічний центр Держгіпромнагляду України»"/>
    <hyperlink ref="A287" r:id="rId47"/>
    <hyperlink ref="A284" r:id="rId48"/>
    <hyperlink ref="A283" r:id="rId49"/>
    <hyperlink ref="A281" r:id="rId50"/>
    <hyperlink ref="A280" r:id="rId51"/>
    <hyperlink ref="A279" r:id="rId52"/>
    <hyperlink ref="A277" r:id="rId53"/>
    <hyperlink ref="A275" r:id="rId54"/>
    <hyperlink ref="A272" r:id="rId55"/>
    <hyperlink ref="A271" r:id="rId56"/>
    <hyperlink ref="A269" r:id="rId57" display="Агенція безпеки«Центр» у вигляді ТОВ"/>
    <hyperlink ref="A270" r:id="rId58" display="СПД Гончарук И.А. (РА «Европа»)"/>
    <hyperlink ref="A299" r:id="rId59"/>
    <hyperlink ref="B45:B53" r:id="rId60" display="с/а"/>
    <hyperlink ref="B70" r:id="rId61"/>
    <hyperlink ref="B75" r:id="rId62"/>
    <hyperlink ref="B81:B85" r:id="rId63" display="с/а"/>
    <hyperlink ref="B252" r:id="rId64"/>
    <hyperlink ref="B129:B132" r:id="rId65" display="с/а"/>
    <hyperlink ref="B135" r:id="rId66"/>
    <hyperlink ref="B150" r:id="rId67"/>
    <hyperlink ref="B158:B275" r:id="rId68" display="с/а"/>
    <hyperlink ref="B173" r:id="rId69"/>
    <hyperlink ref="B178" r:id="rId70"/>
    <hyperlink ref="B190:B192" r:id="rId71" display="с/а"/>
    <hyperlink ref="B196" r:id="rId72"/>
    <hyperlink ref="B210" r:id="rId73"/>
    <hyperlink ref="B221:B222" r:id="rId74" display="с/а"/>
    <hyperlink ref="B225:B226" r:id="rId75" display="с/а"/>
    <hyperlink ref="B241" r:id="rId76"/>
    <hyperlink ref="B245" r:id="rId77"/>
    <hyperlink ref="B249:B252" r:id="rId78" display="с/а"/>
    <hyperlink ref="B257" r:id="rId79"/>
    <hyperlink ref="B261" r:id="rId80"/>
    <hyperlink ref="B265:B267" r:id="rId81" display="с/а"/>
    <hyperlink ref="A276" r:id="rId82"/>
    <hyperlink ref="B109" r:id="rId83"/>
    <hyperlink ref="B41" r:id="rId84"/>
    <hyperlink ref="B62" r:id="rId85"/>
    <hyperlink ref="B64" r:id="rId86"/>
    <hyperlink ref="B107" r:id="rId87"/>
    <hyperlink ref="B265" r:id="rId88"/>
    <hyperlink ref="B129" r:id="rId89"/>
    <hyperlink ref="B131" r:id="rId90"/>
    <hyperlink ref="B132" r:id="rId91"/>
    <hyperlink ref="B276" r:id="rId92"/>
    <hyperlink ref="B158" r:id="rId93"/>
    <hyperlink ref="B279" r:id="rId94"/>
    <hyperlink ref="B190" r:id="rId95"/>
    <hyperlink ref="B192" r:id="rId96"/>
    <hyperlink ref="B282" r:id="rId97"/>
    <hyperlink ref="B285" r:id="rId98"/>
    <hyperlink ref="B38" r:id="rId99"/>
    <hyperlink ref="B221" r:id="rId100"/>
    <hyperlink ref="B222" r:id="rId101"/>
    <hyperlink ref="B224" r:id="rId102"/>
    <hyperlink ref="B225" r:id="rId103"/>
    <hyperlink ref="B226" r:id="rId104"/>
    <hyperlink ref="B39" r:id="rId105"/>
    <hyperlink ref="B73" r:id="rId106"/>
    <hyperlink ref="B249" r:id="rId107"/>
    <hyperlink ref="B160" r:id="rId108"/>
    <hyperlink ref="B273" r:id="rId109"/>
    <hyperlink ref="B274" r:id="rId110"/>
    <hyperlink ref="B275" r:id="rId111"/>
    <hyperlink ref="B277" r:id="rId112"/>
    <hyperlink ref="B283" r:id="rId113"/>
    <hyperlink ref="B287:B307" r:id="rId114" display="с/а"/>
    <hyperlink ref="B280" r:id="rId115"/>
    <hyperlink ref="B113" r:id="rId116"/>
    <hyperlink ref="A40" r:id="rId117"/>
    <hyperlink ref="A63" r:id="rId118" display="ТОВ «Виробнича комп-я «К-ПРІНТ» (ЧП «К-ПРИНТ»)"/>
    <hyperlink ref="A300" r:id="rId119"/>
    <hyperlink ref="A266" r:id="rId120"/>
    <hyperlink ref="B267" r:id="rId121"/>
    <hyperlink ref="A245" r:id="rId122"/>
    <hyperlink ref="A241" r:id="rId123"/>
    <hyperlink ref="B287" r:id="rId124"/>
    <hyperlink ref="B255" r:id="rId125"/>
    <hyperlink ref="A3" r:id="rId126"/>
    <hyperlink ref="A4" r:id="rId127" display="&quot;Виктория&quot; ЗАО"/>
    <hyperlink ref="A14" r:id="rId128"/>
    <hyperlink ref="A26" r:id="rId129"/>
    <hyperlink ref="A44" r:id="rId130"/>
    <hyperlink ref="A43" r:id="rId131" display="ТОВ «ЮВТД»                                                   (Юго-Вост.Торг.Комп., ПСТК)"/>
    <hyperlink ref="A42" r:id="rId132"/>
    <hyperlink ref="A66" r:id="rId133"/>
    <hyperlink ref="A80" r:id="rId134"/>
    <hyperlink ref="A86" r:id="rId135" display="ООО «ЭПСИЛОН  МЕРИТАЙМ СЕРВИСЕЗ  ЛТД»  (от « ... «Од.дом»)"/>
    <hyperlink ref="A89" r:id="rId136" display="ГП «ТВК»  (они от «Батько», «Рест»)"/>
    <hyperlink ref="A91" r:id="rId137"/>
    <hyperlink ref="A92" r:id="rId138"/>
    <hyperlink ref="A99" r:id="rId139"/>
    <hyperlink ref="A100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8" r:id="rId141" display="ООО «Выст-й ц-р «Одесский дом»  (они от «ЭПСИЛОН  МЕРИТАЙМ ...»)"/>
    <hyperlink ref="A114" r:id="rId142"/>
    <hyperlink ref="A117" r:id="rId143"/>
    <hyperlink ref="A121" r:id="rId144"/>
    <hyperlink ref="A123" r:id="rId145"/>
    <hyperlink ref="A124" r:id="rId146"/>
    <hyperlink ref="A136" r:id="rId147"/>
    <hyperlink ref="A154" r:id="rId148"/>
    <hyperlink ref="A164" r:id="rId149"/>
    <hyperlink ref="A167" r:id="rId150"/>
    <hyperlink ref="A169" r:id="rId151"/>
    <hyperlink ref="A170" r:id="rId152"/>
    <hyperlink ref="A181" r:id="rId153"/>
    <hyperlink ref="A183" r:id="rId154" display="ТОВ «Торгів. Комп-я «Атлас» («Атлас»)"/>
    <hyperlink ref="A186" r:id="rId155"/>
    <hyperlink ref="A191" r:id="rId156"/>
    <hyperlink ref="A193" r:id="rId157"/>
    <hyperlink ref="A197" r:id="rId158"/>
    <hyperlink ref="A199" r:id="rId159"/>
    <hyperlink ref="A200" r:id="rId160"/>
    <hyperlink ref="A202" r:id="rId161"/>
    <hyperlink ref="A204" r:id="rId162"/>
    <hyperlink ref="A206" r:id="rId163" display="ТОВ «ІНТЕГРАЦІЯ»                                     (ТОВ «Обєданий центр науки, інженерії …»)"/>
    <hyperlink ref="A207" r:id="rId164"/>
    <hyperlink ref="A214" r:id="rId165"/>
    <hyperlink ref="A230" r:id="rId166" display="Компания «Спарта» в виде ООО (Охоронне агенство «Оріон-Юг» ТОВ)"/>
    <hyperlink ref="A234" r:id="rId167"/>
    <hyperlink ref="A235" r:id="rId168"/>
    <hyperlink ref="A242" r:id="rId169"/>
    <hyperlink ref="A253" r:id="rId170"/>
    <hyperlink ref="A258" r:id="rId171"/>
    <hyperlink ref="A297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2015-04-06T12:42:14Z</dcterms:modified>
</cp:coreProperties>
</file>