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35" windowWidth="20115" windowHeight="6735" tabRatio="860"/>
  </bookViews>
  <sheets>
    <sheet name="все" sheetId="33" r:id="rId1"/>
    <sheet name="017" sheetId="16" r:id="rId2"/>
    <sheet name="017-01" sheetId="17" r:id="rId3"/>
    <sheet name="017-02" sheetId="18" r:id="rId4"/>
    <sheet name="017-03" sheetId="19" r:id="rId5"/>
    <sheet name="нестанд" sheetId="23" r:id="rId6"/>
    <sheet name="018" sheetId="25" r:id="rId7"/>
    <sheet name="018-01" sheetId="28" r:id="rId8"/>
    <sheet name="019-01" sheetId="26" r:id="rId9"/>
    <sheet name="019-02" sheetId="27" r:id="rId10"/>
    <sheet name="020-02" sheetId="30" r:id="rId11"/>
    <sheet name="020-03" sheetId="29" r:id="rId12"/>
    <sheet name="021" sheetId="31" r:id="rId13"/>
    <sheet name="022" sheetId="22" r:id="rId14"/>
  </sheets>
  <externalReferences>
    <externalReference r:id="rId15"/>
  </externalReferences>
  <calcPr calcId="144525" concurrentCalc="0"/>
</workbook>
</file>

<file path=xl/calcChain.xml><?xml version="1.0" encoding="utf-8"?>
<calcChain xmlns="http://schemas.openxmlformats.org/spreadsheetml/2006/main">
  <c r="I45" i="33" l="1"/>
  <c r="J45" i="33"/>
  <c r="K45" i="33"/>
  <c r="L45" i="33"/>
  <c r="M45" i="33"/>
  <c r="N45" i="33"/>
  <c r="O45" i="33"/>
  <c r="P45" i="33"/>
  <c r="Q45" i="33"/>
  <c r="R45" i="33"/>
  <c r="S45" i="33"/>
  <c r="H45" i="33"/>
  <c r="H43" i="33"/>
  <c r="H42" i="33"/>
  <c r="A16" i="33"/>
  <c r="L42" i="33"/>
  <c r="L43" i="33"/>
  <c r="M42" i="33"/>
  <c r="N42" i="33"/>
  <c r="O42" i="33"/>
  <c r="P42" i="33"/>
  <c r="Q42" i="33"/>
  <c r="R42" i="33"/>
  <c r="S42" i="33"/>
  <c r="M43" i="33"/>
  <c r="N43" i="33"/>
  <c r="O43" i="33"/>
  <c r="P43" i="33"/>
  <c r="Q43" i="33"/>
  <c r="R43" i="33"/>
  <c r="S43" i="33"/>
  <c r="J43" i="33"/>
  <c r="K43" i="33"/>
  <c r="I43" i="33"/>
  <c r="K42" i="33"/>
  <c r="J42" i="33"/>
  <c r="I42" i="33"/>
  <c r="C10" i="33"/>
  <c r="C11" i="33"/>
  <c r="C12" i="33"/>
  <c r="C13" i="33"/>
  <c r="C14" i="33"/>
  <c r="C15" i="33"/>
  <c r="C37" i="33"/>
  <c r="C28" i="33"/>
  <c r="C29" i="33"/>
  <c r="C30" i="33"/>
  <c r="C31" i="33"/>
  <c r="C32" i="33"/>
  <c r="C33" i="33"/>
  <c r="C34" i="33"/>
  <c r="C35" i="33"/>
  <c r="C5" i="33"/>
  <c r="C6" i="33"/>
  <c r="C7" i="33"/>
  <c r="C8" i="33"/>
  <c r="C9" i="33"/>
  <c r="C17" i="33"/>
  <c r="C18" i="33"/>
  <c r="C19" i="33"/>
  <c r="C20" i="33"/>
  <c r="C21" i="33"/>
  <c r="C22" i="33"/>
  <c r="C23" i="33"/>
  <c r="C24" i="33"/>
  <c r="C25" i="33"/>
  <c r="C26" i="33"/>
  <c r="L39" i="33"/>
  <c r="M39" i="33"/>
  <c r="O39" i="33"/>
  <c r="Q39" i="33"/>
  <c r="S39" i="33"/>
  <c r="N39" i="33"/>
  <c r="P39" i="33"/>
  <c r="R39" i="33"/>
  <c r="P41" i="33"/>
  <c r="P44" i="33"/>
  <c r="L41" i="33"/>
  <c r="M41" i="33"/>
  <c r="M44" i="33"/>
  <c r="O41" i="33"/>
  <c r="O44" i="33"/>
  <c r="Q41" i="33"/>
  <c r="Q44" i="33"/>
  <c r="S41" i="33"/>
  <c r="S44" i="33"/>
  <c r="N41" i="33"/>
  <c r="N44" i="33"/>
  <c r="R41" i="33"/>
  <c r="R44" i="33"/>
  <c r="K39" i="33"/>
  <c r="J39" i="33"/>
  <c r="L44" i="33"/>
  <c r="I41" i="33"/>
  <c r="I44" i="33"/>
  <c r="K41" i="33"/>
  <c r="K44" i="33"/>
  <c r="H39" i="33"/>
  <c r="H41" i="33"/>
  <c r="H44" i="33"/>
  <c r="I39" i="33"/>
  <c r="J41" i="33"/>
  <c r="J44" i="33"/>
  <c r="F8" i="31"/>
  <c r="F7" i="31"/>
  <c r="F6" i="31"/>
  <c r="F5" i="31"/>
  <c r="F4" i="31"/>
  <c r="F9" i="31"/>
  <c r="C14" i="30"/>
  <c r="B9" i="30"/>
  <c r="D9" i="30"/>
  <c r="E9" i="30"/>
  <c r="F9" i="30"/>
  <c r="G9" i="30"/>
  <c r="H9" i="30"/>
  <c r="B8" i="30"/>
  <c r="D8" i="30"/>
  <c r="E8" i="30"/>
  <c r="F8" i="30"/>
  <c r="G8" i="30"/>
  <c r="H8" i="30"/>
  <c r="C15" i="30"/>
  <c r="F11" i="30"/>
  <c r="E11" i="30"/>
  <c r="D11" i="30"/>
  <c r="C11" i="30"/>
  <c r="H11" i="30"/>
  <c r="B11" i="30"/>
  <c r="F10" i="30"/>
  <c r="H10" i="30"/>
  <c r="E10" i="30"/>
  <c r="G10" i="30"/>
  <c r="D10" i="30"/>
  <c r="B10" i="30"/>
  <c r="H12" i="30"/>
  <c r="G11" i="30"/>
  <c r="C17" i="30"/>
  <c r="C19" i="30"/>
  <c r="C169" i="23"/>
  <c r="C167" i="23"/>
  <c r="C165" i="23"/>
  <c r="C164" i="23"/>
  <c r="G12" i="30"/>
  <c r="F161" i="23"/>
  <c r="F160" i="23"/>
  <c r="F159" i="23"/>
  <c r="F158" i="23"/>
  <c r="F162" i="23"/>
  <c r="C15" i="29"/>
  <c r="C14" i="29"/>
  <c r="B11" i="29"/>
  <c r="C11" i="29"/>
  <c r="D11" i="29"/>
  <c r="E11" i="29"/>
  <c r="F11" i="29"/>
  <c r="B10" i="29"/>
  <c r="D10" i="29"/>
  <c r="E10" i="29"/>
  <c r="G10" i="29"/>
  <c r="F10" i="29"/>
  <c r="H10" i="29"/>
  <c r="B9" i="29"/>
  <c r="D9" i="29"/>
  <c r="E9" i="29"/>
  <c r="F9" i="29"/>
  <c r="G9" i="29"/>
  <c r="H9" i="29"/>
  <c r="B8" i="29"/>
  <c r="D8" i="29"/>
  <c r="E8" i="29"/>
  <c r="F8" i="29"/>
  <c r="H8" i="29"/>
  <c r="G8" i="29"/>
  <c r="H11" i="29"/>
  <c r="H12" i="29"/>
  <c r="G11" i="29"/>
  <c r="C17" i="29"/>
  <c r="C19" i="29"/>
  <c r="F20" i="25"/>
  <c r="F19" i="25"/>
  <c r="F18" i="25"/>
  <c r="F17" i="25"/>
  <c r="F16" i="25"/>
  <c r="G12" i="29"/>
  <c r="F21" i="25"/>
  <c r="F148" i="23"/>
  <c r="F138" i="23"/>
  <c r="F128" i="23"/>
  <c r="F118" i="23"/>
  <c r="F150" i="23"/>
  <c r="F149" i="23"/>
  <c r="F147" i="23"/>
  <c r="F146" i="23"/>
  <c r="F140" i="23"/>
  <c r="F139" i="23"/>
  <c r="F137" i="23"/>
  <c r="F136" i="23"/>
  <c r="F130" i="23"/>
  <c r="F129" i="23"/>
  <c r="F127" i="23"/>
  <c r="F126" i="23"/>
  <c r="F120" i="23"/>
  <c r="F119" i="23"/>
  <c r="F117" i="23"/>
  <c r="F116" i="23"/>
  <c r="F121" i="23"/>
  <c r="F110" i="23"/>
  <c r="F109" i="23"/>
  <c r="F108" i="23"/>
  <c r="F107" i="23"/>
  <c r="F111" i="23"/>
  <c r="F100" i="23"/>
  <c r="F99" i="23"/>
  <c r="F98" i="23"/>
  <c r="F97" i="23"/>
  <c r="F101" i="23"/>
  <c r="F90" i="23"/>
  <c r="F89" i="23"/>
  <c r="F88" i="23"/>
  <c r="F87" i="23"/>
  <c r="F91" i="23"/>
  <c r="F80" i="23"/>
  <c r="F79" i="23"/>
  <c r="F78" i="23"/>
  <c r="F77" i="23"/>
  <c r="F81" i="23"/>
  <c r="F70" i="23"/>
  <c r="F69" i="23"/>
  <c r="F68" i="23"/>
  <c r="F67" i="23"/>
  <c r="F71" i="23"/>
  <c r="F61" i="23"/>
  <c r="F60" i="23"/>
  <c r="F59" i="23"/>
  <c r="F58" i="23"/>
  <c r="F62" i="23"/>
  <c r="F52" i="23"/>
  <c r="F51" i="23"/>
  <c r="F50" i="23"/>
  <c r="F49" i="23"/>
  <c r="F43" i="23"/>
  <c r="F42" i="23"/>
  <c r="F41" i="23"/>
  <c r="F40" i="23"/>
  <c r="F44" i="23"/>
  <c r="F32" i="23"/>
  <c r="F33" i="23"/>
  <c r="F34" i="23"/>
  <c r="F31" i="23"/>
  <c r="F151" i="23"/>
  <c r="F141" i="23"/>
  <c r="F131" i="23"/>
  <c r="F53" i="23"/>
  <c r="F35" i="23"/>
  <c r="F25" i="23"/>
  <c r="F22" i="23"/>
  <c r="F24" i="23"/>
  <c r="F23" i="23"/>
  <c r="F21" i="23"/>
  <c r="F9" i="28"/>
  <c r="F11" i="28"/>
  <c r="F10" i="28"/>
  <c r="F8" i="28"/>
  <c r="F7" i="28"/>
  <c r="F12" i="28"/>
  <c r="F16" i="23"/>
  <c r="F13" i="23"/>
  <c r="F14" i="23"/>
  <c r="F15" i="23"/>
  <c r="F12" i="23"/>
  <c r="F45" i="27"/>
  <c r="F44" i="27"/>
  <c r="F43" i="27"/>
  <c r="F42" i="27"/>
  <c r="F46" i="27"/>
  <c r="F36" i="27"/>
  <c r="F35" i="27"/>
  <c r="F34" i="27"/>
  <c r="F33" i="27"/>
  <c r="F37" i="27"/>
  <c r="F27" i="27"/>
  <c r="F19" i="27"/>
  <c r="F11" i="27"/>
  <c r="F24" i="27"/>
  <c r="F28" i="27"/>
  <c r="F16" i="27"/>
  <c r="F8" i="27"/>
  <c r="F26" i="27"/>
  <c r="F25" i="27"/>
  <c r="F18" i="27"/>
  <c r="F17" i="27"/>
  <c r="F20" i="27"/>
  <c r="F10" i="27"/>
  <c r="F9" i="27"/>
  <c r="F12" i="27"/>
  <c r="F31" i="26"/>
  <c r="F30" i="26"/>
  <c r="F23" i="26"/>
  <c r="F22" i="26"/>
  <c r="F15" i="26"/>
  <c r="F14" i="26"/>
  <c r="F29" i="26"/>
  <c r="F28" i="26"/>
  <c r="F21" i="26"/>
  <c r="F20" i="26"/>
  <c r="F24" i="26"/>
  <c r="F13" i="26"/>
  <c r="F12" i="26"/>
  <c r="F16" i="26"/>
  <c r="F7" i="26"/>
  <c r="F6" i="26"/>
  <c r="F5" i="26"/>
  <c r="F4" i="26"/>
  <c r="F32" i="26"/>
  <c r="F8" i="26"/>
  <c r="F7" i="25"/>
  <c r="F10" i="25"/>
  <c r="F9" i="25"/>
  <c r="F8" i="25"/>
  <c r="F6" i="25"/>
  <c r="F11" i="25"/>
  <c r="F5" i="23"/>
  <c r="F6" i="23"/>
  <c r="F4" i="23"/>
  <c r="F5" i="22"/>
  <c r="F7" i="23"/>
  <c r="F8" i="22"/>
  <c r="F7" i="22"/>
  <c r="F6" i="22"/>
  <c r="F4" i="22"/>
  <c r="F9" i="22"/>
  <c r="F31" i="19"/>
  <c r="F30" i="19"/>
  <c r="F29" i="19"/>
  <c r="F28" i="19"/>
  <c r="F32" i="19"/>
  <c r="F23" i="19"/>
  <c r="F22" i="19"/>
  <c r="F21" i="19"/>
  <c r="F20" i="19"/>
  <c r="F24" i="19"/>
  <c r="F15" i="19"/>
  <c r="F14" i="19"/>
  <c r="F12" i="19"/>
  <c r="F13" i="19"/>
  <c r="F16" i="19"/>
  <c r="F7" i="19"/>
  <c r="F6" i="19"/>
  <c r="F5" i="19"/>
  <c r="F4" i="19"/>
  <c r="F8" i="19"/>
  <c r="F39" i="18"/>
  <c r="F38" i="18"/>
  <c r="F37" i="18"/>
  <c r="F36" i="18"/>
  <c r="F40" i="18"/>
  <c r="F31" i="18"/>
  <c r="F23" i="18"/>
  <c r="F28" i="18"/>
  <c r="F20" i="18"/>
  <c r="F15" i="18"/>
  <c r="F14" i="18"/>
  <c r="F13" i="18"/>
  <c r="F12" i="18"/>
  <c r="F16" i="18"/>
  <c r="F4" i="18"/>
  <c r="F5" i="18"/>
  <c r="F6" i="18"/>
  <c r="F7" i="18"/>
  <c r="F30" i="18"/>
  <c r="F29" i="18"/>
  <c r="F32" i="18"/>
  <c r="F22" i="18"/>
  <c r="F21" i="18"/>
  <c r="F24" i="18"/>
  <c r="F31" i="17"/>
  <c r="F30" i="17"/>
  <c r="F29" i="17"/>
  <c r="F28" i="17"/>
  <c r="F32" i="17"/>
  <c r="F23" i="17"/>
  <c r="F22" i="17"/>
  <c r="F21" i="17"/>
  <c r="F20" i="17"/>
  <c r="F24" i="17"/>
  <c r="F15" i="17"/>
  <c r="F14" i="17"/>
  <c r="F13" i="17"/>
  <c r="F12" i="17"/>
  <c r="F16" i="17"/>
  <c r="F5" i="17"/>
  <c r="F7" i="17"/>
  <c r="F6" i="17"/>
  <c r="F4" i="17"/>
  <c r="F31" i="16"/>
  <c r="F30" i="16"/>
  <c r="F29" i="16"/>
  <c r="F28" i="16"/>
  <c r="F23" i="16"/>
  <c r="F22" i="16"/>
  <c r="F21" i="16"/>
  <c r="F20" i="16"/>
  <c r="F15" i="16"/>
  <c r="F14" i="16"/>
  <c r="F13" i="16"/>
  <c r="F12" i="16"/>
  <c r="F7" i="16"/>
  <c r="F8" i="18"/>
  <c r="F8" i="17"/>
  <c r="F16" i="16"/>
  <c r="F24" i="16"/>
  <c r="F32" i="16"/>
  <c r="F4" i="16"/>
  <c r="F6" i="16"/>
  <c r="F5" i="16"/>
  <c r="F8" i="16"/>
</calcChain>
</file>

<file path=xl/sharedStrings.xml><?xml version="1.0" encoding="utf-8"?>
<sst xmlns="http://schemas.openxmlformats.org/spreadsheetml/2006/main" count="668" uniqueCount="136">
  <si>
    <t>кол-во</t>
  </si>
  <si>
    <t>п.м.</t>
  </si>
  <si>
    <t>цена</t>
  </si>
  <si>
    <t>материалы</t>
  </si>
  <si>
    <t>шт.</t>
  </si>
  <si>
    <t>Труба ВГП-20</t>
  </si>
  <si>
    <t>Труба ВГП-15</t>
  </si>
  <si>
    <t>Труба 159х4,5 ГОСТ 10704-91</t>
  </si>
  <si>
    <t>А1И 017.000 Ду-15</t>
  </si>
  <si>
    <t>Фитинг стальной муфта 15</t>
  </si>
  <si>
    <t>днище эллиптическое 159</t>
  </si>
  <si>
    <t>А1И 017.000 Ду-20</t>
  </si>
  <si>
    <t>А1И 017.000 Ду-25</t>
  </si>
  <si>
    <t>Труба ВГП-25</t>
  </si>
  <si>
    <t>А1И 017.000 Ду-32</t>
  </si>
  <si>
    <t>Труба ВГП-32</t>
  </si>
  <si>
    <t>А1И 017.000-01 Ду-25</t>
  </si>
  <si>
    <t>А1И 017.000-01 Ду-32</t>
  </si>
  <si>
    <t>А1И 017.000-01 Ду-40</t>
  </si>
  <si>
    <t>А1И 017.000-01 Ду-50</t>
  </si>
  <si>
    <t>Труба 219х5 ГОСТ 10704-91</t>
  </si>
  <si>
    <t>днище эллиптическое 219</t>
  </si>
  <si>
    <t>Труба ВГП-40</t>
  </si>
  <si>
    <t>Труба 57х3</t>
  </si>
  <si>
    <t>А1И 017.000-02 Ду-25</t>
  </si>
  <si>
    <t>А1И 017.000-02 Ду-20</t>
  </si>
  <si>
    <t>Труба 273х5 ГОСТ 10704-91</t>
  </si>
  <si>
    <t>днище эллиптическое 273</t>
  </si>
  <si>
    <t>А1И 017.000-02 Ду-40</t>
  </si>
  <si>
    <t>А1И 017.000-02 Ду-50</t>
  </si>
  <si>
    <t>А1И 017.000-02 Ду-65</t>
  </si>
  <si>
    <t>Труба 76х3</t>
  </si>
  <si>
    <t>А1И 017.000-03 Ду-50</t>
  </si>
  <si>
    <t>А1И 017.000-03 Ду-65</t>
  </si>
  <si>
    <t>Труба 325х6 ГОСТ 10704-91</t>
  </si>
  <si>
    <t>днище эллиптическое 325</t>
  </si>
  <si>
    <t>А1И 017.000-03 Ду-80</t>
  </si>
  <si>
    <t>А1И 017.000-03 Ду-100</t>
  </si>
  <si>
    <t>Труба 89х3,5</t>
  </si>
  <si>
    <t>Труба 108х3,5</t>
  </si>
  <si>
    <t>А1И 022.000 Ду-50</t>
  </si>
  <si>
    <t>лист 20</t>
  </si>
  <si>
    <t>кг.</t>
  </si>
  <si>
    <t>Фитинг стальной резьба 15</t>
  </si>
  <si>
    <t>Труба ВГП 15</t>
  </si>
  <si>
    <t>Воздухосборник D-89 мм</t>
  </si>
  <si>
    <t>Труба 89х3,5 ГОСТ 10704-91</t>
  </si>
  <si>
    <t>днище эллиптическое 89</t>
  </si>
  <si>
    <t>А1И 018.000 Ду-50</t>
  </si>
  <si>
    <t>Труба 15</t>
  </si>
  <si>
    <t>А1И 019.000-01 Ду-25</t>
  </si>
  <si>
    <t>А1И 019.000-01 Ду-32</t>
  </si>
  <si>
    <t>А1И 019.000-01 Ду-40</t>
  </si>
  <si>
    <t>А1И 019.000-01 Ду-50</t>
  </si>
  <si>
    <t>лист 14</t>
  </si>
  <si>
    <t>кг</t>
  </si>
  <si>
    <t>А1И 019.000-02 Ду-32</t>
  </si>
  <si>
    <t>А1И 019.000-02 Ду-40</t>
  </si>
  <si>
    <t>А1И 019.000-02 Ду-50</t>
  </si>
  <si>
    <t>Труба 273 ГОСТ 10704-91</t>
  </si>
  <si>
    <t>А1И 019.000-02 Ду-65</t>
  </si>
  <si>
    <t>А1И 019.000-02 Ду-80</t>
  </si>
  <si>
    <t>Труба 76</t>
  </si>
  <si>
    <t>Труба 89</t>
  </si>
  <si>
    <t>Воздухосборник D-159 мм (согласно эскизу)</t>
  </si>
  <si>
    <t>Труба 159 ГОСТ 10704-91</t>
  </si>
  <si>
    <t>лист 14 (2 днища)</t>
  </si>
  <si>
    <t>труба 32</t>
  </si>
  <si>
    <t>А1И 018.000-01 Ду-80</t>
  </si>
  <si>
    <t>Воздухосборник D-426 мм горизонтальный</t>
  </si>
  <si>
    <t xml:space="preserve">Труба 426 </t>
  </si>
  <si>
    <t>заглушка эллиптическая 426</t>
  </si>
  <si>
    <t>Труба 159</t>
  </si>
  <si>
    <t>Воздухосборник D-100</t>
  </si>
  <si>
    <t>Труба 108х3,5 ГОСТ 10704-91</t>
  </si>
  <si>
    <t>Труба 15 ВГП</t>
  </si>
  <si>
    <t>днище эллиптическое 108</t>
  </si>
  <si>
    <t>Труба 133х4 ГОСТ 10704-91</t>
  </si>
  <si>
    <t>днище эллиптическое 133</t>
  </si>
  <si>
    <t>Труба 20 ВГП</t>
  </si>
  <si>
    <t>Труба 32 ВГП</t>
  </si>
  <si>
    <t>Воздухосборник D-125</t>
  </si>
  <si>
    <t>Воздухосборник D-150</t>
  </si>
  <si>
    <t>Воздухосборник D-200</t>
  </si>
  <si>
    <t>Воздухосборник D-250</t>
  </si>
  <si>
    <t>Воздухосборник D-300</t>
  </si>
  <si>
    <t>Труба 57х3 ГОСТ 10704-91</t>
  </si>
  <si>
    <t>Труба 89х3 ГОСТ 10704-91</t>
  </si>
  <si>
    <t>Воздухосборник D-350</t>
  </si>
  <si>
    <t>Воздухосборник D-400</t>
  </si>
  <si>
    <t>Труба 426х6 ГОСТ 10704-91</t>
  </si>
  <si>
    <t>днище эллиптическое 400</t>
  </si>
  <si>
    <t>Воздухосборник D-500</t>
  </si>
  <si>
    <t>Труба 530х8 ГОСТ 10704-91</t>
  </si>
  <si>
    <t>днище эллиптическое 500</t>
  </si>
  <si>
    <t>Воздухосборник вертикальный D-125</t>
  </si>
  <si>
    <t>Фланец 12820-80 1-15-16</t>
  </si>
  <si>
    <t>Воздухосборник вертикальный D-150</t>
  </si>
  <si>
    <t>Фланец 12820-80 1-20-16</t>
  </si>
  <si>
    <t>Воздухосборник вертикальный D-200</t>
  </si>
  <si>
    <t>Воздухосборник вертикальный D-300</t>
  </si>
  <si>
    <t>Труба 25 ВГП</t>
  </si>
  <si>
    <t>Фланец 12820-80 1-25-16</t>
  </si>
  <si>
    <t>Фланец 12820-80 1-50-16</t>
  </si>
  <si>
    <t>А1И 018.000 Ду-40</t>
  </si>
  <si>
    <t>Труба 40 ВГП</t>
  </si>
  <si>
    <t>А1И 020.000-03 Ду-80</t>
  </si>
  <si>
    <t xml:space="preserve">сумма </t>
  </si>
  <si>
    <t>вес</t>
  </si>
  <si>
    <t xml:space="preserve">Сварка </t>
  </si>
  <si>
    <t>Резка + зачистка + окраска</t>
  </si>
  <si>
    <t>Итого</t>
  </si>
  <si>
    <t>Продажа</t>
  </si>
  <si>
    <t>А1И 020.000-02 Ду-65</t>
  </si>
  <si>
    <t>А1И 021.000 Ду-40</t>
  </si>
  <si>
    <t>017.000</t>
  </si>
  <si>
    <t>017.000-01</t>
  </si>
  <si>
    <t>017.000-02</t>
  </si>
  <si>
    <t>017.000-03</t>
  </si>
  <si>
    <t>018.000</t>
  </si>
  <si>
    <t>018.000-01</t>
  </si>
  <si>
    <t>018.000-02</t>
  </si>
  <si>
    <t>019.000</t>
  </si>
  <si>
    <t>019.000-01</t>
  </si>
  <si>
    <t>019.000-02</t>
  </si>
  <si>
    <t>019.000-03</t>
  </si>
  <si>
    <t>020.000</t>
  </si>
  <si>
    <t>020.000-01</t>
  </si>
  <si>
    <t>020.000-02</t>
  </si>
  <si>
    <t>020.000-03</t>
  </si>
  <si>
    <t>Масса</t>
  </si>
  <si>
    <t>Цена</t>
  </si>
  <si>
    <t>Резка, окраска</t>
  </si>
  <si>
    <t>Всего</t>
  </si>
  <si>
    <t>цена/ед</t>
  </si>
  <si>
    <t>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</si>
</sst>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7F3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убы"/>
      <sheetName val="Днища"/>
      <sheetName val="Фланцы"/>
      <sheetName val="Крепеж"/>
      <sheetName val="Прокладки"/>
      <sheetName val="АТК"/>
      <sheetName val="Прочее"/>
      <sheetName val="Переход"/>
      <sheetName val="Отвод"/>
    </sheetNames>
    <sheetDataSet>
      <sheetData sheetId="0">
        <row r="5">
          <cell r="B5" t="str">
            <v>Труба 15 ВГП</v>
          </cell>
        </row>
        <row r="6">
          <cell r="B6" t="str">
            <v>Труба 20 ВГП</v>
          </cell>
        </row>
        <row r="7">
          <cell r="B7" t="str">
            <v>Труба 25 ВГП</v>
          </cell>
        </row>
        <row r="8">
          <cell r="B8" t="str">
            <v>Труба 32 ВГП</v>
          </cell>
        </row>
        <row r="9">
          <cell r="B9" t="str">
            <v>Труба 40 ВГП</v>
          </cell>
        </row>
        <row r="11">
          <cell r="B11" t="str">
            <v>Труба 57х3 ГОСТ 10704-91</v>
          </cell>
        </row>
        <row r="12">
          <cell r="B12" t="str">
            <v>Труба 76х3 ГОСТ 10704-91</v>
          </cell>
          <cell r="D12" t="str">
            <v>п.м.</v>
          </cell>
          <cell r="E12">
            <v>225</v>
          </cell>
          <cell r="F12">
            <v>5.5</v>
          </cell>
        </row>
        <row r="13">
          <cell r="B13" t="str">
            <v>Труба 89х3 ГОСТ 10704-91</v>
          </cell>
          <cell r="D13" t="str">
            <v>п.м.</v>
          </cell>
          <cell r="E13">
            <v>300</v>
          </cell>
          <cell r="F13">
            <v>7.4</v>
          </cell>
        </row>
        <row r="14">
          <cell r="B14" t="str">
            <v>Труба 108х3,5 ГОСТ 10704-91</v>
          </cell>
        </row>
        <row r="15">
          <cell r="B15" t="str">
            <v>Труба 133х4 ГОСТ 10704-91</v>
          </cell>
        </row>
        <row r="16">
          <cell r="B16" t="str">
            <v>Труба 159х4,5 ГОСТ 10704-91</v>
          </cell>
        </row>
        <row r="17">
          <cell r="B17" t="str">
            <v>Труба 219х5 ГОСТ 10704-91</v>
          </cell>
        </row>
        <row r="18">
          <cell r="B18" t="str">
            <v>Труба 273х5 ГОСТ 10704-91</v>
          </cell>
          <cell r="D18" t="str">
            <v>п.м.</v>
          </cell>
          <cell r="E18">
            <v>1625</v>
          </cell>
          <cell r="F18">
            <v>33.1</v>
          </cell>
        </row>
        <row r="19">
          <cell r="B19" t="str">
            <v>Труба 325х6 ГОСТ 10704-91</v>
          </cell>
          <cell r="D19" t="str">
            <v>п.м.</v>
          </cell>
          <cell r="E19">
            <v>2750</v>
          </cell>
          <cell r="F19">
            <v>47.5</v>
          </cell>
        </row>
        <row r="21">
          <cell r="B21" t="str">
            <v>Труба 426х6 ГОСТ 10705-91</v>
          </cell>
        </row>
      </sheetData>
      <sheetData sheetId="1">
        <row r="7">
          <cell r="B7" t="str">
            <v>Днище эллиптическое 108</v>
          </cell>
        </row>
        <row r="8">
          <cell r="B8" t="str">
            <v>Днище эллиптическое 133</v>
          </cell>
        </row>
        <row r="9">
          <cell r="B9" t="str">
            <v>Днище эллиптическое 159</v>
          </cell>
        </row>
        <row r="10">
          <cell r="B10" t="str">
            <v>Днище эллиптическое 219</v>
          </cell>
        </row>
        <row r="11">
          <cell r="B11" t="str">
            <v>Днище эллиптическое 273</v>
          </cell>
        </row>
        <row r="12">
          <cell r="B12" t="str">
            <v>Днище эллиптическое 325</v>
          </cell>
        </row>
        <row r="13">
          <cell r="B13" t="str">
            <v>Днище эллиптическое 373</v>
          </cell>
        </row>
        <row r="14">
          <cell r="B14" t="str">
            <v>Днище эллиптическое 426</v>
          </cell>
        </row>
      </sheetData>
      <sheetData sheetId="2"/>
      <sheetData sheetId="3"/>
      <sheetData sheetId="4"/>
      <sheetData sheetId="5"/>
      <sheetData sheetId="6">
        <row r="7">
          <cell r="B7" t="str">
            <v>Лист стальной 20 мм</v>
          </cell>
          <cell r="D7" t="str">
            <v>кг</v>
          </cell>
          <cell r="E7">
            <v>45</v>
          </cell>
          <cell r="F7">
            <v>1</v>
          </cell>
        </row>
        <row r="10">
          <cell r="B10" t="str">
            <v>Фитинг стальной муфта 15 мм</v>
          </cell>
          <cell r="C10">
            <v>1</v>
          </cell>
          <cell r="D10" t="str">
            <v>шт.</v>
          </cell>
          <cell r="E10">
            <v>10</v>
          </cell>
          <cell r="F10">
            <v>0.1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tabSelected="1" topLeftCell="A2" zoomScale="80" zoomScaleNormal="80" workbookViewId="0">
      <selection activeCell="H45" sqref="H45:S45"/>
    </sheetView>
  </sheetViews>
  <sheetFormatPr defaultRowHeight="15" x14ac:dyDescent="0.25"/>
  <cols>
    <col min="3" max="3" width="30.140625" customWidth="1"/>
    <col min="4" max="4" width="6.42578125" customWidth="1"/>
    <col min="5" max="5" width="6.85546875" customWidth="1"/>
    <col min="6" max="6" width="8.42578125" customWidth="1"/>
    <col min="7" max="7" width="7" customWidth="1"/>
    <col min="8" max="8" width="11.42578125" customWidth="1"/>
    <col min="9" max="9" width="12.42578125" customWidth="1"/>
    <col min="10" max="10" width="13.28515625" customWidth="1"/>
    <col min="11" max="11" width="13.5703125" customWidth="1"/>
    <col min="12" max="12" width="15.140625" customWidth="1"/>
    <col min="13" max="13" width="12.42578125" customWidth="1"/>
    <col min="14" max="14" width="12" customWidth="1"/>
    <col min="15" max="15" width="11.5703125" customWidth="1"/>
    <col min="16" max="16" width="12" customWidth="1"/>
    <col min="17" max="17" width="11.7109375" customWidth="1"/>
    <col min="18" max="18" width="12" customWidth="1"/>
    <col min="19" max="19" width="13.42578125" customWidth="1"/>
  </cols>
  <sheetData>
    <row r="2" spans="1:26" x14ac:dyDescent="0.25">
      <c r="C2" s="3"/>
      <c r="D2" s="2"/>
      <c r="E2" s="3"/>
      <c r="F2" s="3"/>
    </row>
    <row r="3" spans="1:26" x14ac:dyDescent="0.25">
      <c r="D3" s="2"/>
    </row>
    <row r="4" spans="1:26" x14ac:dyDescent="0.25">
      <c r="C4" s="2"/>
      <c r="D4" s="2"/>
      <c r="E4" s="2"/>
      <c r="F4" s="2" t="s">
        <v>134</v>
      </c>
      <c r="G4" t="s">
        <v>135</v>
      </c>
      <c r="H4" s="3" t="s">
        <v>115</v>
      </c>
      <c r="I4" s="3" t="s">
        <v>116</v>
      </c>
      <c r="J4" s="3" t="s">
        <v>117</v>
      </c>
      <c r="K4" s="3" t="s">
        <v>118</v>
      </c>
      <c r="L4" s="3" t="s">
        <v>122</v>
      </c>
      <c r="M4" s="3" t="s">
        <v>123</v>
      </c>
      <c r="N4" s="3" t="s">
        <v>124</v>
      </c>
      <c r="O4" s="3" t="s">
        <v>125</v>
      </c>
      <c r="P4" s="3" t="s">
        <v>126</v>
      </c>
      <c r="Q4" s="3" t="s">
        <v>127</v>
      </c>
      <c r="R4" s="3" t="s">
        <v>128</v>
      </c>
      <c r="S4" s="3" t="s">
        <v>129</v>
      </c>
      <c r="T4" s="3"/>
      <c r="U4" s="3"/>
      <c r="V4" s="3"/>
    </row>
    <row r="5" spans="1:26" x14ac:dyDescent="0.25">
      <c r="A5">
        <v>2</v>
      </c>
      <c r="B5">
        <v>22</v>
      </c>
      <c r="C5" t="str">
        <f>[1]Трубы!B5</f>
        <v>Труба 15 ВГП</v>
      </c>
      <c r="D5" s="2">
        <v>1</v>
      </c>
      <c r="E5" s="2" t="s">
        <v>1</v>
      </c>
      <c r="F5" s="2">
        <v>40</v>
      </c>
      <c r="G5" s="2">
        <v>0.85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>
        <v>2</v>
      </c>
      <c r="B6">
        <v>28</v>
      </c>
      <c r="C6" t="str">
        <f>[1]Трубы!B6</f>
        <v>Труба 20 ВГП</v>
      </c>
      <c r="D6" s="2">
        <v>1</v>
      </c>
      <c r="E6" s="2" t="s">
        <v>1</v>
      </c>
      <c r="F6" s="2">
        <v>65</v>
      </c>
      <c r="G6" s="2">
        <v>1.3</v>
      </c>
      <c r="H6" s="2">
        <v>0.2</v>
      </c>
      <c r="I6" s="2"/>
      <c r="J6" s="2"/>
      <c r="K6" s="2"/>
      <c r="L6" s="2">
        <v>0.2</v>
      </c>
      <c r="M6" s="2"/>
      <c r="N6" s="2"/>
      <c r="O6" s="2"/>
      <c r="P6" s="2">
        <v>0.2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>
        <v>2</v>
      </c>
      <c r="B7">
        <v>32</v>
      </c>
      <c r="C7" s="4" t="str">
        <f>[1]Трубы!B7</f>
        <v>Труба 25 ВГП</v>
      </c>
      <c r="D7" s="2">
        <v>1</v>
      </c>
      <c r="E7" s="2" t="s">
        <v>1</v>
      </c>
      <c r="F7" s="2">
        <v>75</v>
      </c>
      <c r="G7" s="2">
        <v>1.7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>
        <v>2</v>
      </c>
      <c r="B8">
        <v>40</v>
      </c>
      <c r="C8" t="str">
        <f>[1]Трубы!B8</f>
        <v>Труба 32 ВГП</v>
      </c>
      <c r="D8" s="2">
        <v>1</v>
      </c>
      <c r="E8" s="2" t="s">
        <v>1</v>
      </c>
      <c r="F8" s="2">
        <v>100</v>
      </c>
      <c r="G8" s="3">
        <v>2.2000000000000002</v>
      </c>
      <c r="H8" s="2"/>
      <c r="I8" s="2">
        <v>0.2</v>
      </c>
      <c r="J8" s="2"/>
      <c r="K8" s="2"/>
      <c r="L8" s="2"/>
      <c r="M8" s="2">
        <v>0.2</v>
      </c>
      <c r="N8" s="2"/>
      <c r="O8" s="2"/>
      <c r="P8" s="2"/>
      <c r="Q8" s="2">
        <v>0.2</v>
      </c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>
        <v>2</v>
      </c>
      <c r="B9">
        <v>48</v>
      </c>
      <c r="C9" t="str">
        <f>[1]Трубы!B9</f>
        <v>Труба 40 ВГП</v>
      </c>
      <c r="D9" s="2">
        <v>1</v>
      </c>
      <c r="E9" s="2" t="s">
        <v>1</v>
      </c>
      <c r="F9" s="2">
        <v>125</v>
      </c>
      <c r="G9" s="2">
        <v>2.8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>
        <v>2</v>
      </c>
      <c r="B10">
        <v>57</v>
      </c>
      <c r="C10" s="1" t="str">
        <f>[1]Трубы!B11</f>
        <v>Труба 57х3 ГОСТ 10704-91</v>
      </c>
      <c r="D10" s="3">
        <v>1</v>
      </c>
      <c r="E10" s="2" t="s">
        <v>1</v>
      </c>
      <c r="F10" s="3">
        <v>165</v>
      </c>
      <c r="G10" s="3">
        <v>4</v>
      </c>
      <c r="H10" s="2"/>
      <c r="I10" s="2"/>
      <c r="J10" s="2">
        <v>0.2</v>
      </c>
      <c r="K10" s="2"/>
      <c r="L10" s="2"/>
      <c r="M10" s="2"/>
      <c r="N10" s="2">
        <v>0.2</v>
      </c>
      <c r="O10" s="2"/>
      <c r="P10" s="2"/>
      <c r="Q10" s="2"/>
      <c r="R10" s="2">
        <v>0.2</v>
      </c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>
        <v>2</v>
      </c>
      <c r="B11">
        <v>76</v>
      </c>
      <c r="C11" t="str">
        <f>[1]Трубы!B12</f>
        <v>Труба 76х3 ГОСТ 10704-91</v>
      </c>
      <c r="D11" s="2">
        <v>1</v>
      </c>
      <c r="E11" s="2" t="s">
        <v>1</v>
      </c>
      <c r="F11" s="2">
        <v>225</v>
      </c>
      <c r="G11" s="2">
        <v>5.5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>
        <v>2</v>
      </c>
      <c r="B12">
        <v>89</v>
      </c>
      <c r="C12" t="str">
        <f>[1]Трубы!B13</f>
        <v>Труба 89х3 ГОСТ 10704-91</v>
      </c>
      <c r="D12" s="2">
        <v>1</v>
      </c>
      <c r="E12" s="2" t="s">
        <v>1</v>
      </c>
      <c r="F12" s="2">
        <v>300</v>
      </c>
      <c r="G12" s="2">
        <v>7.4</v>
      </c>
      <c r="H12" s="2"/>
      <c r="I12" s="2"/>
      <c r="J12" s="2"/>
      <c r="K12" s="2">
        <v>0.2</v>
      </c>
      <c r="L12" s="2"/>
      <c r="M12" s="2"/>
      <c r="N12" s="2"/>
      <c r="O12" s="2">
        <v>0.2</v>
      </c>
      <c r="P12" s="2"/>
      <c r="Q12" s="2"/>
      <c r="R12" s="2"/>
      <c r="S12" s="2">
        <v>0.2</v>
      </c>
      <c r="T12" s="2"/>
      <c r="U12" s="2"/>
      <c r="V12" s="2"/>
      <c r="W12" s="2"/>
      <c r="X12" s="2"/>
      <c r="Y12" s="2"/>
      <c r="Z12" s="2"/>
    </row>
    <row r="13" spans="1:26" x14ac:dyDescent="0.25">
      <c r="A13">
        <v>2</v>
      </c>
      <c r="B13">
        <v>108</v>
      </c>
      <c r="C13" t="str">
        <f>[1]Трубы!B14</f>
        <v>Труба 108х3,5 ГОСТ 10704-91</v>
      </c>
      <c r="D13" s="2">
        <v>1</v>
      </c>
      <c r="E13" s="2" t="s">
        <v>1</v>
      </c>
      <c r="F13" s="2">
        <v>400</v>
      </c>
      <c r="G13" s="2">
        <v>9.1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>
        <v>2</v>
      </c>
      <c r="B14">
        <v>133</v>
      </c>
      <c r="C14" t="str">
        <f>[1]Трубы!B15</f>
        <v>Труба 133х4 ГОСТ 10704-91</v>
      </c>
      <c r="D14" s="2">
        <v>1</v>
      </c>
      <c r="E14" s="2" t="s">
        <v>1</v>
      </c>
      <c r="F14" s="2">
        <v>565</v>
      </c>
      <c r="G14" s="2">
        <v>12.8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>
        <v>2</v>
      </c>
      <c r="B15">
        <v>159</v>
      </c>
      <c r="C15" t="str">
        <f>[1]Трубы!B16</f>
        <v>Труба 159х4,5 ГОСТ 10704-91</v>
      </c>
      <c r="D15" s="2">
        <v>1</v>
      </c>
      <c r="E15" s="2" t="s">
        <v>1</v>
      </c>
      <c r="F15" s="2">
        <v>750</v>
      </c>
      <c r="G15" s="2">
        <v>17.2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t="str">
        <f t="shared" ref="A16" si="0">IF(OR(H16=0,I16=0,J16=0,K16=0,L16=0,M16=0,N16=0,O16=0,P16=0,Q16=0,R16=0,S16=0),"",2)</f>
        <v/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>
        <v>2</v>
      </c>
      <c r="B17">
        <v>57</v>
      </c>
      <c r="C17" t="str">
        <f>[1]Трубы!B11</f>
        <v>Труба 57х3 ГОСТ 10704-91</v>
      </c>
      <c r="D17" s="2">
        <v>1</v>
      </c>
      <c r="E17" s="2" t="s">
        <v>1</v>
      </c>
      <c r="F17" s="2">
        <v>165</v>
      </c>
      <c r="G17" s="2">
        <v>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>
        <v>2</v>
      </c>
      <c r="B18">
        <v>76</v>
      </c>
      <c r="C18" t="str">
        <f>[1]Трубы!B12</f>
        <v>Труба 76х3 ГОСТ 10704-91</v>
      </c>
      <c r="D18" s="2">
        <v>1</v>
      </c>
      <c r="E18" s="2" t="s">
        <v>1</v>
      </c>
      <c r="F18" s="2">
        <v>225</v>
      </c>
      <c r="G18" s="2">
        <v>5.5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>
        <v>2</v>
      </c>
      <c r="B19">
        <v>89</v>
      </c>
      <c r="C19" t="str">
        <f>[1]Трубы!B13</f>
        <v>Труба 89х3 ГОСТ 10704-91</v>
      </c>
      <c r="D19" s="2">
        <v>1</v>
      </c>
      <c r="E19" s="2" t="s">
        <v>1</v>
      </c>
      <c r="F19" s="2">
        <v>300</v>
      </c>
      <c r="G19" s="2">
        <v>7.4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>
        <v>2</v>
      </c>
      <c r="B20">
        <v>108</v>
      </c>
      <c r="C20" t="str">
        <f>[1]Трубы!B14</f>
        <v>Труба 108х3,5 ГОСТ 10704-91</v>
      </c>
      <c r="D20" s="2">
        <v>1</v>
      </c>
      <c r="E20" s="2" t="s">
        <v>1</v>
      </c>
      <c r="F20" s="2">
        <v>400</v>
      </c>
      <c r="G20" s="2">
        <v>9.1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>
        <v>2</v>
      </c>
      <c r="B21">
        <v>133</v>
      </c>
      <c r="C21" s="4" t="str">
        <f>[1]Трубы!B15</f>
        <v>Труба 133х4 ГОСТ 10704-91</v>
      </c>
      <c r="D21" s="2">
        <v>1</v>
      </c>
      <c r="E21" s="2" t="s">
        <v>1</v>
      </c>
      <c r="F21" s="2">
        <v>565</v>
      </c>
      <c r="G21" s="2">
        <v>12.8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>
        <v>2</v>
      </c>
      <c r="B22">
        <v>159</v>
      </c>
      <c r="C22" t="str">
        <f>[1]Трубы!B16</f>
        <v>Труба 159х4,5 ГОСТ 10704-91</v>
      </c>
      <c r="D22" s="2">
        <v>1</v>
      </c>
      <c r="E22" s="2" t="s">
        <v>1</v>
      </c>
      <c r="F22" s="2">
        <v>750</v>
      </c>
      <c r="G22" s="3">
        <v>17.2</v>
      </c>
      <c r="H22" s="2">
        <v>0.27500000000000002</v>
      </c>
      <c r="I22" s="2"/>
      <c r="J22" s="2"/>
      <c r="K22" s="2"/>
      <c r="L22" s="2">
        <v>0.35799999999999998</v>
      </c>
      <c r="M22" s="2"/>
      <c r="N22" s="2"/>
      <c r="O22" s="2"/>
      <c r="P22" s="2">
        <v>0.36199999999999999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>
        <v>2</v>
      </c>
      <c r="B23">
        <v>219</v>
      </c>
      <c r="C23" t="str">
        <f>[1]Трубы!B17</f>
        <v>Труба 219х5 ГОСТ 10704-91</v>
      </c>
      <c r="D23" s="2">
        <v>1</v>
      </c>
      <c r="E23" s="2" t="s">
        <v>1</v>
      </c>
      <c r="F23" s="2">
        <v>1320</v>
      </c>
      <c r="G23" s="2">
        <v>26.5</v>
      </c>
      <c r="H23" s="2"/>
      <c r="I23" s="2">
        <v>0.4</v>
      </c>
      <c r="J23" s="2"/>
      <c r="K23" s="2"/>
      <c r="L23" s="2"/>
      <c r="M23" s="2">
        <v>0.49199999999999999</v>
      </c>
      <c r="N23" s="2"/>
      <c r="O23" s="2"/>
      <c r="P23" s="2"/>
      <c r="Q23" s="2">
        <v>0.5</v>
      </c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>
        <v>2</v>
      </c>
      <c r="B24">
        <v>273</v>
      </c>
      <c r="C24" s="1" t="str">
        <f>[1]Трубы!B18</f>
        <v>Труба 273х5 ГОСТ 10704-91</v>
      </c>
      <c r="D24" s="3">
        <v>1</v>
      </c>
      <c r="E24" s="2" t="s">
        <v>1</v>
      </c>
      <c r="F24" s="3">
        <v>1625</v>
      </c>
      <c r="G24" s="3">
        <v>33.1</v>
      </c>
      <c r="H24" s="2"/>
      <c r="I24" s="2"/>
      <c r="J24" s="2">
        <v>0.49</v>
      </c>
      <c r="K24" s="2"/>
      <c r="L24" s="2"/>
      <c r="M24" s="2"/>
      <c r="N24" s="2">
        <v>0.59599999999999997</v>
      </c>
      <c r="O24" s="2"/>
      <c r="P24" s="2"/>
      <c r="Q24" s="2"/>
      <c r="R24" s="2">
        <v>0.60799999999999998</v>
      </c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>
        <v>2</v>
      </c>
      <c r="B25">
        <v>325</v>
      </c>
      <c r="C25" t="str">
        <f>[1]Трубы!B19</f>
        <v>Труба 325х6 ГОСТ 10704-91</v>
      </c>
      <c r="D25" s="2">
        <v>1</v>
      </c>
      <c r="E25" s="2" t="s">
        <v>1</v>
      </c>
      <c r="F25" s="2">
        <v>2750</v>
      </c>
      <c r="G25" s="2">
        <v>47.5</v>
      </c>
      <c r="H25" s="2"/>
      <c r="I25" s="2"/>
      <c r="J25" s="2"/>
      <c r="K25" s="2">
        <v>0.57999999999999996</v>
      </c>
      <c r="L25" s="2"/>
      <c r="M25" s="2"/>
      <c r="N25" s="2"/>
      <c r="O25" s="2">
        <v>0.68200000000000005</v>
      </c>
      <c r="P25" s="2"/>
      <c r="Q25" s="2"/>
      <c r="R25" s="2"/>
      <c r="S25" s="2">
        <v>0.69599999999999995</v>
      </c>
      <c r="T25" s="2"/>
      <c r="U25" s="2"/>
      <c r="V25" s="2"/>
      <c r="W25" s="2"/>
      <c r="X25" s="2"/>
      <c r="Y25" s="2"/>
      <c r="Z25" s="2"/>
    </row>
    <row r="26" spans="1:26" x14ac:dyDescent="0.25">
      <c r="A26">
        <v>2</v>
      </c>
      <c r="B26">
        <v>426</v>
      </c>
      <c r="C26" t="str">
        <f>[1]Трубы!B21</f>
        <v>Труба 426х6 ГОСТ 10705-91</v>
      </c>
      <c r="D26" s="2">
        <v>1</v>
      </c>
      <c r="E26" s="2" t="s">
        <v>1</v>
      </c>
      <c r="F26" s="2">
        <v>5125</v>
      </c>
      <c r="G26" s="2">
        <v>82.6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C28" s="4" t="str">
        <f>[1]Днища!B7</f>
        <v>Днище эллиптическое 108</v>
      </c>
      <c r="D28" s="2">
        <v>1</v>
      </c>
      <c r="E28" s="2" t="s">
        <v>4</v>
      </c>
      <c r="F28" s="2">
        <v>85</v>
      </c>
      <c r="G28" s="2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C29" t="str">
        <f>[1]Днища!B8</f>
        <v>Днище эллиптическое 133</v>
      </c>
      <c r="D29" s="2">
        <v>1</v>
      </c>
      <c r="E29" s="2" t="s">
        <v>4</v>
      </c>
      <c r="F29" s="2">
        <v>110</v>
      </c>
      <c r="G29" s="3">
        <v>1.1000000000000001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B30">
        <v>159</v>
      </c>
      <c r="C30" t="str">
        <f>[1]Днища!B9</f>
        <v>Днище эллиптическое 159</v>
      </c>
      <c r="D30" s="2">
        <v>1</v>
      </c>
      <c r="E30" s="2" t="s">
        <v>4</v>
      </c>
      <c r="F30" s="2">
        <v>185</v>
      </c>
      <c r="G30" s="2">
        <v>1.5</v>
      </c>
      <c r="H30" s="2">
        <v>2</v>
      </c>
      <c r="I30" s="2"/>
      <c r="J30" s="2"/>
      <c r="K30" s="2"/>
      <c r="L30" s="2">
        <v>2</v>
      </c>
      <c r="M30" s="2"/>
      <c r="N30" s="2"/>
      <c r="O30" s="2"/>
      <c r="P30" s="2">
        <v>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B31">
        <v>219</v>
      </c>
      <c r="C31" t="str">
        <f>[1]Днища!B10</f>
        <v>Днище эллиптическое 219</v>
      </c>
      <c r="D31" s="2">
        <v>1</v>
      </c>
      <c r="E31" s="2" t="s">
        <v>4</v>
      </c>
      <c r="F31" s="2">
        <v>360</v>
      </c>
      <c r="G31" s="2">
        <v>3.1</v>
      </c>
      <c r="H31" s="2"/>
      <c r="I31" s="2">
        <v>2</v>
      </c>
      <c r="J31" s="2"/>
      <c r="K31" s="2"/>
      <c r="L31" s="2"/>
      <c r="M31" s="2">
        <v>2</v>
      </c>
      <c r="N31" s="2"/>
      <c r="O31" s="2"/>
      <c r="P31" s="2"/>
      <c r="Q31" s="2">
        <v>2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B32">
        <v>273</v>
      </c>
      <c r="C32" t="str">
        <f>[1]Днища!B11</f>
        <v>Днище эллиптическое 273</v>
      </c>
      <c r="D32" s="2">
        <v>1</v>
      </c>
      <c r="E32" s="2" t="s">
        <v>4</v>
      </c>
      <c r="F32" s="2">
        <v>570</v>
      </c>
      <c r="G32" s="2">
        <v>4.5999999999999996</v>
      </c>
      <c r="H32" s="2"/>
      <c r="I32" s="2"/>
      <c r="J32" s="2">
        <v>2</v>
      </c>
      <c r="K32" s="2"/>
      <c r="L32" s="2"/>
      <c r="M32" s="2"/>
      <c r="N32" s="2">
        <v>2</v>
      </c>
      <c r="O32" s="2"/>
      <c r="P32" s="2"/>
      <c r="Q32" s="2"/>
      <c r="R32" s="2">
        <v>2</v>
      </c>
      <c r="S32" s="2"/>
      <c r="T32" s="2"/>
      <c r="U32" s="2"/>
      <c r="V32" s="2"/>
      <c r="W32" s="2"/>
      <c r="X32" s="2"/>
      <c r="Y32" s="2"/>
      <c r="Z32" s="2"/>
    </row>
    <row r="33" spans="1:26" x14ac:dyDescent="0.25">
      <c r="B33">
        <v>325</v>
      </c>
      <c r="C33" t="str">
        <f>[1]Днища!B12</f>
        <v>Днище эллиптическое 325</v>
      </c>
      <c r="D33" s="2">
        <v>1</v>
      </c>
      <c r="E33" s="2" t="s">
        <v>4</v>
      </c>
      <c r="F33" s="2">
        <v>1000</v>
      </c>
      <c r="G33" s="2">
        <v>6.3</v>
      </c>
      <c r="H33" s="2"/>
      <c r="I33" s="2"/>
      <c r="J33" s="2"/>
      <c r="K33" s="2">
        <v>2</v>
      </c>
      <c r="L33" s="2"/>
      <c r="M33" s="2"/>
      <c r="N33" s="2"/>
      <c r="O33" s="2">
        <v>2</v>
      </c>
      <c r="P33" s="2"/>
      <c r="Q33" s="2"/>
      <c r="R33" s="2"/>
      <c r="S33" s="2">
        <v>2</v>
      </c>
      <c r="T33" s="2"/>
      <c r="U33" s="2"/>
      <c r="V33" s="2"/>
      <c r="W33" s="2"/>
      <c r="X33" s="2"/>
      <c r="Y33" s="2"/>
      <c r="Z33" s="2"/>
    </row>
    <row r="34" spans="1:26" x14ac:dyDescent="0.25">
      <c r="C34" t="str">
        <f>[1]Днища!B13</f>
        <v>Днище эллиптическое 373</v>
      </c>
      <c r="D34" s="2">
        <v>1</v>
      </c>
      <c r="E34" s="2" t="s">
        <v>4</v>
      </c>
      <c r="F34" s="2">
        <v>1630</v>
      </c>
      <c r="G34" s="2">
        <v>11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B35">
        <v>426</v>
      </c>
      <c r="C35" t="str">
        <f>[1]Днища!B14</f>
        <v>Днище эллиптическое 426</v>
      </c>
      <c r="D35" s="2">
        <v>1</v>
      </c>
      <c r="E35" s="2" t="s">
        <v>4</v>
      </c>
      <c r="F35" s="2">
        <v>2190</v>
      </c>
      <c r="G35" s="2">
        <v>13.9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>
        <v>1</v>
      </c>
      <c r="B37">
        <v>22</v>
      </c>
      <c r="C37" t="str">
        <f>[1]Прочее!B10</f>
        <v>Фитинг стальной муфта 15 мм</v>
      </c>
      <c r="D37" s="2">
        <v>1</v>
      </c>
      <c r="E37" s="2" t="s">
        <v>4</v>
      </c>
      <c r="F37" s="9">
        <v>10</v>
      </c>
      <c r="G37" s="2">
        <v>0.1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/>
      <c r="U37" s="2"/>
      <c r="V37" s="2"/>
      <c r="W37" s="2"/>
      <c r="X37" s="2"/>
      <c r="Y37" s="2"/>
      <c r="Z37" s="2"/>
    </row>
    <row r="38" spans="1:26" x14ac:dyDescent="0.25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C39" s="1" t="s">
        <v>130</v>
      </c>
      <c r="D39" s="3"/>
      <c r="E39" s="3"/>
      <c r="F39" s="3"/>
      <c r="G39" s="3"/>
      <c r="H39" s="3">
        <f>SUMPRODUCT($G$5:$G$37,H5:H37)</f>
        <v>8.09</v>
      </c>
      <c r="I39" s="3">
        <f>SUMPRODUCT($G$5:$G$37,I5:I37)</f>
        <v>17.340000000000003</v>
      </c>
      <c r="J39" s="3">
        <f>SUMPRODUCT($G$5:$G$37,J5:J37)</f>
        <v>26.319000000000003</v>
      </c>
      <c r="K39" s="3">
        <f>SUMPRODUCT($G$5:$G$37,K5:K37)</f>
        <v>41.73</v>
      </c>
      <c r="L39" s="10">
        <f>SUMPRODUCT($G$5:$G$37,L5:L37)</f>
        <v>9.5175999999999998</v>
      </c>
      <c r="M39" s="10">
        <f t="shared" ref="M39:S39" si="1">SUMPRODUCT($G$5:$G$37,M5:M37)</f>
        <v>19.778000000000002</v>
      </c>
      <c r="N39" s="10">
        <f t="shared" si="1"/>
        <v>29.8276</v>
      </c>
      <c r="O39" s="10">
        <f t="shared" si="1"/>
        <v>46.575000000000003</v>
      </c>
      <c r="P39" s="10">
        <f t="shared" si="1"/>
        <v>9.5863999999999994</v>
      </c>
      <c r="Q39" s="10">
        <f t="shared" si="1"/>
        <v>19.990000000000002</v>
      </c>
      <c r="R39" s="10">
        <f t="shared" si="1"/>
        <v>30.224800000000002</v>
      </c>
      <c r="S39" s="10">
        <f t="shared" si="1"/>
        <v>47.239999999999995</v>
      </c>
      <c r="T39" s="2"/>
    </row>
    <row r="41" spans="1:26" x14ac:dyDescent="0.25">
      <c r="C41" t="s">
        <v>131</v>
      </c>
      <c r="D41" s="3"/>
      <c r="E41" s="2"/>
      <c r="F41" s="3"/>
      <c r="G41" s="3"/>
      <c r="H41" s="2">
        <f>SUMPRODUCT($F$5:$F$37,H5:H37)</f>
        <v>599.25</v>
      </c>
      <c r="I41" s="2">
        <f>SUMPRODUCT($F$5:$F$37,I5:I37)</f>
        <v>1278</v>
      </c>
      <c r="J41" s="2">
        <f>SUMPRODUCT($F$5:$F$37,J5:J37)</f>
        <v>1979.25</v>
      </c>
      <c r="K41" s="2">
        <f>SUMPRODUCT($F$5:$F$37,K5:K37)</f>
        <v>3665</v>
      </c>
      <c r="L41" s="2">
        <f>SUMPRODUCT($F$5:$F$37,L5:L37)</f>
        <v>661.5</v>
      </c>
      <c r="M41" s="2">
        <f t="shared" ref="M41:S41" si="2">SUMPRODUCT($F$5:$F$37,M5:M37)</f>
        <v>1399.44</v>
      </c>
      <c r="N41" s="2">
        <f t="shared" si="2"/>
        <v>2151.5</v>
      </c>
      <c r="O41" s="2">
        <f t="shared" si="2"/>
        <v>3945.5</v>
      </c>
      <c r="P41" s="2">
        <f t="shared" si="2"/>
        <v>664.5</v>
      </c>
      <c r="Q41" s="2">
        <f t="shared" si="2"/>
        <v>1410</v>
      </c>
      <c r="R41" s="2">
        <f t="shared" si="2"/>
        <v>2171</v>
      </c>
      <c r="S41" s="2">
        <f t="shared" si="2"/>
        <v>3984</v>
      </c>
      <c r="T41" s="2"/>
      <c r="U41" s="2"/>
      <c r="V41" s="2"/>
    </row>
    <row r="42" spans="1:26" s="11" customFormat="1" x14ac:dyDescent="0.25">
      <c r="C42" s="11" t="s">
        <v>109</v>
      </c>
      <c r="E42" s="12"/>
      <c r="H42" s="12">
        <f>(((SUMPRODUCT($B$5:$B$15,H5:H15))/SUM(H5:H15))*2+((SUMPRODUCT($B$17:$B$26,H17:H26))/SUM(H17:H26))*2+22)*3.14152</f>
        <v>1244.0419199999999</v>
      </c>
      <c r="I42" s="12">
        <f>(((SUMPRODUCT($B$5:$B$15,I5:I15))/SUM(I5:I15))*2+((SUMPRODUCT($B$17:$B$26,I17:I26))/SUM(I17:I26))*2+22)*3.14152</f>
        <v>1696.4207999999999</v>
      </c>
      <c r="J42" s="12">
        <f>(((SUMPRODUCT($B$5:$B$15,J5:J15))/SUM(J5:J15))*2+((SUMPRODUCT($B$17:$B$26,J17:J26))/SUM(J17:J26))*2+22)*3.14152</f>
        <v>2142.5166399999998</v>
      </c>
      <c r="K42" s="12">
        <f>(((SUMPRODUCT($B$5:$B$15,K5:K15))/SUM(K5:K15))*2+((SUMPRODUCT($B$17:$B$26,K17:K26))/SUM(K17:K26))*2+22)*3.14152</f>
        <v>2670.2919999999999</v>
      </c>
      <c r="L42" s="12">
        <f>(((SUMPRODUCT($B$5:$B$15,L5:L15))/SUM(L5:L15))*2+((SUMPRODUCT($B$17:$B$26,L17:L26))/SUM(L17:L26))*2+22)*3.14152</f>
        <v>1244.0419199999999</v>
      </c>
      <c r="M42" s="12">
        <f t="shared" ref="M42:S42" si="3">(((SUMPRODUCT($B$5:$B$15,M5:M15))/SUM(M5:M15))*2+((SUMPRODUCT($B$17:$B$26,M17:M26))/SUM(M17:M26))*2+22)*3.14152</f>
        <v>1696.4207999999999</v>
      </c>
      <c r="N42" s="12">
        <f t="shared" si="3"/>
        <v>2142.5166399999998</v>
      </c>
      <c r="O42" s="12">
        <f t="shared" si="3"/>
        <v>2670.2919999999999</v>
      </c>
      <c r="P42" s="12">
        <f t="shared" si="3"/>
        <v>1244.0419199999999</v>
      </c>
      <c r="Q42" s="12">
        <f t="shared" si="3"/>
        <v>1696.4207999999999</v>
      </c>
      <c r="R42" s="12">
        <f t="shared" si="3"/>
        <v>2142.5166399999998</v>
      </c>
      <c r="S42" s="12">
        <f t="shared" si="3"/>
        <v>2670.2919999999999</v>
      </c>
      <c r="T42" s="12"/>
      <c r="U42" s="12"/>
      <c r="V42" s="12"/>
    </row>
    <row r="43" spans="1:26" s="11" customFormat="1" x14ac:dyDescent="0.25">
      <c r="C43" s="11" t="s">
        <v>132</v>
      </c>
      <c r="D43" s="12"/>
      <c r="E43" s="12"/>
      <c r="F43" s="12"/>
      <c r="G43" s="12"/>
      <c r="H43" s="12">
        <f>(SUMPRODUCT($B$5:$B$15,H5:H15))/SUM(H5:H15)+ (SUMPRODUCT($B$17:$B$26,H17:H26))/SUM(H17:H26)</f>
        <v>187</v>
      </c>
      <c r="I43" s="12">
        <f>(SUMPRODUCT($B$5:$B$15,I5:I15))/SUM(I5:I15)+ (SUMPRODUCT($B$17:$B$26,I17:I26))/SUM(I17:I26)</f>
        <v>259</v>
      </c>
      <c r="J43" s="12">
        <f t="shared" ref="J43:K43" si="4">(SUMPRODUCT($B$5:$B$15,J5:J15))/SUM(J5:J15)+ (SUMPRODUCT($B$17:$B$26,J17:J26))/SUM(J17:J26)</f>
        <v>330</v>
      </c>
      <c r="K43" s="12">
        <f t="shared" si="4"/>
        <v>414</v>
      </c>
      <c r="L43" s="12">
        <f t="shared" ref="L43" si="5">(SUMPRODUCT($B$5:$B$15,L5:L15))/SUM(L5:L15)+ (SUMPRODUCT($B$17:$B$26,L17:L26))/SUM(L17:L26)</f>
        <v>187</v>
      </c>
      <c r="M43" s="12">
        <f t="shared" ref="M43:S43" si="6">(SUMPRODUCT($B$5:$B$15,M5:M15))/SUM(M5:M15)+ (SUMPRODUCT($B$17:$B$26,M17:M26))/SUM(M17:M26)</f>
        <v>259</v>
      </c>
      <c r="N43" s="12">
        <f t="shared" si="6"/>
        <v>330</v>
      </c>
      <c r="O43" s="12">
        <f t="shared" si="6"/>
        <v>414</v>
      </c>
      <c r="P43" s="12">
        <f t="shared" si="6"/>
        <v>187</v>
      </c>
      <c r="Q43" s="12">
        <f t="shared" si="6"/>
        <v>259</v>
      </c>
      <c r="R43" s="12">
        <f t="shared" si="6"/>
        <v>330</v>
      </c>
      <c r="S43" s="12">
        <f t="shared" si="6"/>
        <v>414</v>
      </c>
      <c r="T43" s="12"/>
      <c r="U43" s="12"/>
      <c r="V43" s="12"/>
    </row>
    <row r="44" spans="1:26" x14ac:dyDescent="0.25">
      <c r="C44" s="1" t="s">
        <v>133</v>
      </c>
      <c r="H44" s="3">
        <f>SUM(H41:H43)</f>
        <v>2030.2919199999999</v>
      </c>
      <c r="I44" s="3">
        <f t="shared" ref="I44:L44" si="7">SUM(I41:I43)</f>
        <v>3233.4207999999999</v>
      </c>
      <c r="J44" s="3">
        <f t="shared" si="7"/>
        <v>4451.7666399999998</v>
      </c>
      <c r="K44" s="3">
        <f t="shared" si="7"/>
        <v>6749.2919999999995</v>
      </c>
      <c r="L44" s="3">
        <f t="shared" si="7"/>
        <v>2092.5419199999997</v>
      </c>
      <c r="M44" s="3">
        <f t="shared" ref="M44:S44" si="8">SUM(M41:M43)</f>
        <v>3354.8607999999999</v>
      </c>
      <c r="N44" s="3">
        <f t="shared" si="8"/>
        <v>4624.0166399999998</v>
      </c>
      <c r="O44" s="3">
        <f t="shared" si="8"/>
        <v>7029.7919999999995</v>
      </c>
      <c r="P44" s="3">
        <f t="shared" si="8"/>
        <v>2095.5419199999997</v>
      </c>
      <c r="Q44" s="3">
        <f t="shared" si="8"/>
        <v>3365.4207999999999</v>
      </c>
      <c r="R44" s="3">
        <f t="shared" si="8"/>
        <v>4643.5166399999998</v>
      </c>
      <c r="S44" s="3">
        <f t="shared" si="8"/>
        <v>7068.2919999999995</v>
      </c>
      <c r="T44" s="2"/>
      <c r="U44" s="2"/>
      <c r="V44" s="2"/>
    </row>
    <row r="45" spans="1:26" x14ac:dyDescent="0.25">
      <c r="H45" s="13">
        <f>SUMPRODUCT($A5:$A26,$B5:$B26,--ISNUMBER(H5:H26))</f>
        <v>374</v>
      </c>
      <c r="I45" s="13">
        <f t="shared" ref="I45:S45" si="9">SUMPRODUCT($A5:$A26,$B5:$B26,--ISNUMBER(I5:I26))</f>
        <v>518</v>
      </c>
      <c r="J45" s="13">
        <f t="shared" si="9"/>
        <v>660</v>
      </c>
      <c r="K45" s="13">
        <f t="shared" si="9"/>
        <v>828</v>
      </c>
      <c r="L45" s="13">
        <f t="shared" si="9"/>
        <v>374</v>
      </c>
      <c r="M45" s="13">
        <f t="shared" si="9"/>
        <v>518</v>
      </c>
      <c r="N45" s="13">
        <f t="shared" si="9"/>
        <v>660</v>
      </c>
      <c r="O45" s="13">
        <f t="shared" si="9"/>
        <v>828</v>
      </c>
      <c r="P45" s="13">
        <f t="shared" si="9"/>
        <v>374</v>
      </c>
      <c r="Q45" s="13">
        <f t="shared" si="9"/>
        <v>518</v>
      </c>
      <c r="R45" s="13">
        <f t="shared" si="9"/>
        <v>660</v>
      </c>
      <c r="S45" s="13">
        <f t="shared" si="9"/>
        <v>828</v>
      </c>
      <c r="T45" s="2"/>
      <c r="U45" s="2"/>
      <c r="V45" s="2"/>
    </row>
    <row r="46" spans="1:26" x14ac:dyDescent="0.25">
      <c r="C46" s="4"/>
      <c r="D46" s="2"/>
      <c r="E46" s="2"/>
      <c r="F46" s="2"/>
      <c r="G46" s="2"/>
    </row>
    <row r="47" spans="1:26" x14ac:dyDescent="0.25">
      <c r="D47" s="2"/>
      <c r="E47" s="2"/>
      <c r="F47" s="2"/>
    </row>
    <row r="51" spans="4:10" x14ac:dyDescent="0.25">
      <c r="G51" s="3"/>
      <c r="H51" s="3" t="s">
        <v>119</v>
      </c>
      <c r="I51" s="3" t="s">
        <v>120</v>
      </c>
      <c r="J51" s="3" t="s">
        <v>121</v>
      </c>
    </row>
    <row r="54" spans="4:10" x14ac:dyDescent="0.25">
      <c r="D54" s="2"/>
      <c r="E54" s="2"/>
      <c r="F54" s="2"/>
      <c r="G54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22" zoomScale="80" zoomScaleNormal="80" workbookViewId="0">
      <selection activeCell="B31" sqref="B31:F37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/>
      <c r="C2" s="3"/>
      <c r="D2" s="2"/>
      <c r="E2" s="3"/>
      <c r="F2" s="3"/>
    </row>
    <row r="3" spans="2:6" x14ac:dyDescent="0.25">
      <c r="D3" s="2"/>
    </row>
    <row r="4" spans="2:6" x14ac:dyDescent="0.25">
      <c r="C4" s="2"/>
      <c r="D4" s="2"/>
      <c r="E4" s="2"/>
      <c r="F4" s="2"/>
    </row>
    <row r="5" spans="2:6" x14ac:dyDescent="0.25">
      <c r="C5" s="2"/>
      <c r="D5" s="2"/>
      <c r="E5" s="2"/>
      <c r="F5" s="2"/>
    </row>
    <row r="6" spans="2:6" x14ac:dyDescent="0.25">
      <c r="B6" s="1" t="s">
        <v>56</v>
      </c>
      <c r="C6" s="3" t="s">
        <v>0</v>
      </c>
      <c r="D6" s="2"/>
      <c r="E6" s="3" t="s">
        <v>2</v>
      </c>
      <c r="F6" s="3" t="s">
        <v>3</v>
      </c>
    </row>
    <row r="7" spans="2:6" x14ac:dyDescent="0.25">
      <c r="D7" s="2"/>
    </row>
    <row r="8" spans="2:6" x14ac:dyDescent="0.25">
      <c r="B8" t="s">
        <v>59</v>
      </c>
      <c r="C8" s="2">
        <v>0.59</v>
      </c>
      <c r="D8" s="2" t="s">
        <v>1</v>
      </c>
      <c r="E8" s="2">
        <v>1200</v>
      </c>
      <c r="F8" s="2">
        <f t="shared" ref="F8" si="0">C8*E8</f>
        <v>708</v>
      </c>
    </row>
    <row r="9" spans="2:6" x14ac:dyDescent="0.25">
      <c r="B9" t="s">
        <v>15</v>
      </c>
      <c r="C9" s="2">
        <v>0.2</v>
      </c>
      <c r="D9" s="2" t="s">
        <v>1</v>
      </c>
      <c r="E9" s="2">
        <v>84</v>
      </c>
      <c r="F9" s="2">
        <f t="shared" ref="F9:F11" si="1">C9*E9</f>
        <v>16.8</v>
      </c>
    </row>
    <row r="10" spans="2:6" x14ac:dyDescent="0.25">
      <c r="B10" t="s">
        <v>9</v>
      </c>
      <c r="C10" s="2">
        <v>1</v>
      </c>
      <c r="D10" s="2" t="s">
        <v>4</v>
      </c>
      <c r="E10" s="2">
        <v>9</v>
      </c>
      <c r="F10" s="2">
        <f t="shared" si="1"/>
        <v>9</v>
      </c>
    </row>
    <row r="11" spans="2:6" x14ac:dyDescent="0.25">
      <c r="B11" s="4" t="s">
        <v>54</v>
      </c>
      <c r="C11" s="2">
        <v>14.8</v>
      </c>
      <c r="D11" s="2" t="s">
        <v>55</v>
      </c>
      <c r="E11" s="2">
        <v>35</v>
      </c>
      <c r="F11" s="2">
        <f t="shared" si="1"/>
        <v>518</v>
      </c>
    </row>
    <row r="12" spans="2:6" x14ac:dyDescent="0.25">
      <c r="C12" s="2"/>
      <c r="D12" s="2"/>
      <c r="E12" s="2"/>
      <c r="F12" s="3">
        <f>SUM(F8:F11)</f>
        <v>1251.8</v>
      </c>
    </row>
    <row r="13" spans="2:6" x14ac:dyDescent="0.25">
      <c r="C13" s="2"/>
      <c r="D13" s="2"/>
      <c r="E13" s="2"/>
      <c r="F13" s="2"/>
    </row>
    <row r="14" spans="2:6" x14ac:dyDescent="0.25">
      <c r="B14" s="1" t="s">
        <v>57</v>
      </c>
      <c r="C14" s="3" t="s">
        <v>0</v>
      </c>
      <c r="D14" s="2"/>
      <c r="E14" s="3" t="s">
        <v>2</v>
      </c>
      <c r="F14" s="3" t="s">
        <v>3</v>
      </c>
    </row>
    <row r="15" spans="2:6" x14ac:dyDescent="0.25">
      <c r="D15" s="2"/>
    </row>
    <row r="16" spans="2:6" x14ac:dyDescent="0.25">
      <c r="B16" t="s">
        <v>59</v>
      </c>
      <c r="C16" s="2">
        <v>0.59</v>
      </c>
      <c r="D16" s="2" t="s">
        <v>1</v>
      </c>
      <c r="E16" s="2">
        <v>1200</v>
      </c>
      <c r="F16" s="2">
        <f t="shared" ref="F16" si="2">C16*E16</f>
        <v>708</v>
      </c>
    </row>
    <row r="17" spans="2:6" x14ac:dyDescent="0.25">
      <c r="B17" t="s">
        <v>22</v>
      </c>
      <c r="C17" s="2">
        <v>0.2</v>
      </c>
      <c r="D17" s="2" t="s">
        <v>1</v>
      </c>
      <c r="E17" s="2">
        <v>107</v>
      </c>
      <c r="F17" s="2">
        <f t="shared" ref="F17:F19" si="3">C17*E17</f>
        <v>21.400000000000002</v>
      </c>
    </row>
    <row r="18" spans="2:6" x14ac:dyDescent="0.25">
      <c r="B18" t="s">
        <v>9</v>
      </c>
      <c r="C18" s="2">
        <v>1</v>
      </c>
      <c r="D18" s="2" t="s">
        <v>4</v>
      </c>
      <c r="E18" s="2">
        <v>9</v>
      </c>
      <c r="F18" s="2">
        <f t="shared" si="3"/>
        <v>9</v>
      </c>
    </row>
    <row r="19" spans="2:6" x14ac:dyDescent="0.25">
      <c r="B19" s="4" t="s">
        <v>54</v>
      </c>
      <c r="C19" s="2">
        <v>14.8</v>
      </c>
      <c r="D19" s="2" t="s">
        <v>55</v>
      </c>
      <c r="E19" s="2">
        <v>35</v>
      </c>
      <c r="F19" s="2">
        <f t="shared" si="3"/>
        <v>518</v>
      </c>
    </row>
    <row r="20" spans="2:6" x14ac:dyDescent="0.25">
      <c r="C20" s="2"/>
      <c r="D20" s="2"/>
      <c r="E20" s="2"/>
      <c r="F20" s="3">
        <f>SUM(F16:F19)</f>
        <v>1256.4000000000001</v>
      </c>
    </row>
    <row r="21" spans="2:6" x14ac:dyDescent="0.25">
      <c r="C21" s="2"/>
      <c r="D21" s="2"/>
    </row>
    <row r="22" spans="2:6" x14ac:dyDescent="0.25">
      <c r="B22" s="1" t="s">
        <v>58</v>
      </c>
      <c r="C22" s="3" t="s">
        <v>0</v>
      </c>
      <c r="D22" s="2"/>
      <c r="E22" s="3" t="s">
        <v>2</v>
      </c>
      <c r="F22" s="3" t="s">
        <v>3</v>
      </c>
    </row>
    <row r="23" spans="2:6" x14ac:dyDescent="0.25">
      <c r="D23" s="2"/>
    </row>
    <row r="24" spans="2:6" x14ac:dyDescent="0.25">
      <c r="B24" t="s">
        <v>59</v>
      </c>
      <c r="C24" s="2">
        <v>0.59</v>
      </c>
      <c r="D24" s="2" t="s">
        <v>1</v>
      </c>
      <c r="E24" s="2">
        <v>1200</v>
      </c>
      <c r="F24" s="2">
        <f t="shared" ref="F24" si="4">C24*E24</f>
        <v>708</v>
      </c>
    </row>
    <row r="25" spans="2:6" x14ac:dyDescent="0.25">
      <c r="B25" t="s">
        <v>23</v>
      </c>
      <c r="C25" s="2">
        <v>0.2</v>
      </c>
      <c r="D25" s="2" t="s">
        <v>1</v>
      </c>
      <c r="E25" s="2">
        <v>130</v>
      </c>
      <c r="F25" s="2">
        <f t="shared" ref="F25:F27" si="5">C25*E25</f>
        <v>26</v>
      </c>
    </row>
    <row r="26" spans="2:6" x14ac:dyDescent="0.25">
      <c r="B26" t="s">
        <v>9</v>
      </c>
      <c r="C26" s="2">
        <v>1</v>
      </c>
      <c r="D26" s="2" t="s">
        <v>4</v>
      </c>
      <c r="E26" s="2">
        <v>9</v>
      </c>
      <c r="F26" s="2">
        <f t="shared" si="5"/>
        <v>9</v>
      </c>
    </row>
    <row r="27" spans="2:6" x14ac:dyDescent="0.25">
      <c r="B27" s="4" t="s">
        <v>54</v>
      </c>
      <c r="C27" s="2">
        <v>14.8</v>
      </c>
      <c r="D27" s="2" t="s">
        <v>55</v>
      </c>
      <c r="E27" s="2">
        <v>35</v>
      </c>
      <c r="F27" s="2">
        <f t="shared" si="5"/>
        <v>518</v>
      </c>
    </row>
    <row r="28" spans="2:6" x14ac:dyDescent="0.25">
      <c r="C28" s="2"/>
      <c r="D28" s="2"/>
      <c r="E28" s="2"/>
      <c r="F28" s="3">
        <f>SUM(F24:F27)</f>
        <v>1261</v>
      </c>
    </row>
    <row r="31" spans="2:6" x14ac:dyDescent="0.25">
      <c r="B31" s="1" t="s">
        <v>60</v>
      </c>
      <c r="C31" s="3" t="s">
        <v>0</v>
      </c>
      <c r="D31" s="2"/>
      <c r="E31" s="3" t="s">
        <v>2</v>
      </c>
      <c r="F31" s="3" t="s">
        <v>3</v>
      </c>
    </row>
    <row r="32" spans="2:6" x14ac:dyDescent="0.25">
      <c r="D32" s="2"/>
    </row>
    <row r="33" spans="2:6" x14ac:dyDescent="0.25">
      <c r="B33" t="s">
        <v>59</v>
      </c>
      <c r="C33" s="2">
        <v>0.59</v>
      </c>
      <c r="D33" s="2" t="s">
        <v>1</v>
      </c>
      <c r="E33" s="2">
        <v>1200</v>
      </c>
      <c r="F33" s="2">
        <f t="shared" ref="F33:F36" si="6">C33*E33</f>
        <v>708</v>
      </c>
    </row>
    <row r="34" spans="2:6" x14ac:dyDescent="0.25">
      <c r="B34" t="s">
        <v>62</v>
      </c>
      <c r="C34" s="2">
        <v>0.2</v>
      </c>
      <c r="D34" s="2" t="s">
        <v>1</v>
      </c>
      <c r="E34" s="2">
        <v>175</v>
      </c>
      <c r="F34" s="2">
        <f t="shared" si="6"/>
        <v>35</v>
      </c>
    </row>
    <row r="35" spans="2:6" x14ac:dyDescent="0.25">
      <c r="B35" t="s">
        <v>9</v>
      </c>
      <c r="C35" s="2">
        <v>1</v>
      </c>
      <c r="D35" s="2" t="s">
        <v>4</v>
      </c>
      <c r="E35" s="2">
        <v>9</v>
      </c>
      <c r="F35" s="2">
        <f t="shared" si="6"/>
        <v>9</v>
      </c>
    </row>
    <row r="36" spans="2:6" x14ac:dyDescent="0.25">
      <c r="B36" s="4" t="s">
        <v>54</v>
      </c>
      <c r="C36" s="2">
        <v>14.8</v>
      </c>
      <c r="D36" s="2" t="s">
        <v>55</v>
      </c>
      <c r="E36" s="2">
        <v>35</v>
      </c>
      <c r="F36" s="2">
        <f t="shared" si="6"/>
        <v>518</v>
      </c>
    </row>
    <row r="37" spans="2:6" x14ac:dyDescent="0.25">
      <c r="C37" s="2"/>
      <c r="D37" s="2"/>
      <c r="E37" s="2"/>
      <c r="F37" s="3">
        <f>SUM(F33:F36)</f>
        <v>1270</v>
      </c>
    </row>
    <row r="38" spans="2:6" x14ac:dyDescent="0.25">
      <c r="C38" s="2"/>
    </row>
    <row r="39" spans="2:6" x14ac:dyDescent="0.25">
      <c r="C39" s="2"/>
    </row>
    <row r="40" spans="2:6" x14ac:dyDescent="0.25">
      <c r="B40" s="1" t="s">
        <v>61</v>
      </c>
      <c r="C40" s="3" t="s">
        <v>0</v>
      </c>
      <c r="D40" s="2"/>
      <c r="E40" s="3" t="s">
        <v>2</v>
      </c>
      <c r="F40" s="3" t="s">
        <v>3</v>
      </c>
    </row>
    <row r="41" spans="2:6" x14ac:dyDescent="0.25">
      <c r="D41" s="2"/>
    </row>
    <row r="42" spans="2:6" x14ac:dyDescent="0.25">
      <c r="B42" t="s">
        <v>59</v>
      </c>
      <c r="C42" s="2">
        <v>0.59</v>
      </c>
      <c r="D42" s="2" t="s">
        <v>1</v>
      </c>
      <c r="E42" s="2">
        <v>1200</v>
      </c>
      <c r="F42" s="2">
        <f t="shared" ref="F42:F45" si="7">C42*E42</f>
        <v>708</v>
      </c>
    </row>
    <row r="43" spans="2:6" x14ac:dyDescent="0.25">
      <c r="B43" t="s">
        <v>63</v>
      </c>
      <c r="C43" s="2">
        <v>0.2</v>
      </c>
      <c r="D43" s="2" t="s">
        <v>1</v>
      </c>
      <c r="E43" s="2">
        <v>240</v>
      </c>
      <c r="F43" s="2">
        <f t="shared" si="7"/>
        <v>48</v>
      </c>
    </row>
    <row r="44" spans="2:6" x14ac:dyDescent="0.25">
      <c r="B44" t="s">
        <v>9</v>
      </c>
      <c r="C44" s="2">
        <v>1</v>
      </c>
      <c r="D44" s="2" t="s">
        <v>4</v>
      </c>
      <c r="E44" s="2">
        <v>9</v>
      </c>
      <c r="F44" s="2">
        <f t="shared" si="7"/>
        <v>9</v>
      </c>
    </row>
    <row r="45" spans="2:6" x14ac:dyDescent="0.25">
      <c r="B45" s="4" t="s">
        <v>54</v>
      </c>
      <c r="C45" s="2">
        <v>14.8</v>
      </c>
      <c r="D45" s="2" t="s">
        <v>55</v>
      </c>
      <c r="E45" s="2">
        <v>35</v>
      </c>
      <c r="F45" s="2">
        <f t="shared" si="7"/>
        <v>518</v>
      </c>
    </row>
    <row r="46" spans="2:6" x14ac:dyDescent="0.25">
      <c r="C46" s="2"/>
      <c r="D46" s="2"/>
      <c r="E46" s="2"/>
      <c r="F46" s="3">
        <f>SUM(F42:F45)</f>
        <v>1283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="80" zoomScaleNormal="80" workbookViewId="0">
      <selection activeCell="M21" sqref="M21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5" customWidth="1"/>
  </cols>
  <sheetData>
    <row r="2" spans="2:8" x14ac:dyDescent="0.25">
      <c r="B2" s="1"/>
      <c r="C2" s="3"/>
      <c r="D2" s="2"/>
      <c r="E2" s="3"/>
      <c r="F2" s="3"/>
    </row>
    <row r="3" spans="2:8" x14ac:dyDescent="0.25">
      <c r="D3" s="2"/>
    </row>
    <row r="4" spans="2:8" x14ac:dyDescent="0.25">
      <c r="C4" s="2"/>
      <c r="D4" s="2"/>
      <c r="E4" s="2"/>
      <c r="F4" s="2"/>
    </row>
    <row r="5" spans="2:8" x14ac:dyDescent="0.25">
      <c r="C5" s="2"/>
      <c r="D5" s="2"/>
      <c r="E5" s="2"/>
      <c r="F5" s="2"/>
    </row>
    <row r="6" spans="2:8" x14ac:dyDescent="0.25">
      <c r="B6" s="1" t="s">
        <v>113</v>
      </c>
      <c r="C6" s="3" t="s">
        <v>0</v>
      </c>
      <c r="D6" s="2"/>
      <c r="E6" s="3" t="s">
        <v>2</v>
      </c>
      <c r="F6" s="3" t="s">
        <v>3</v>
      </c>
      <c r="G6" s="3" t="s">
        <v>107</v>
      </c>
      <c r="H6" s="3" t="s">
        <v>108</v>
      </c>
    </row>
    <row r="8" spans="2:8" x14ac:dyDescent="0.25">
      <c r="B8" t="str">
        <f>[1]Трубы!B18</f>
        <v>Труба 273х5 ГОСТ 10704-91</v>
      </c>
      <c r="C8" s="2">
        <v>0.61</v>
      </c>
      <c r="D8" s="2" t="str">
        <f>[1]Трубы!D18</f>
        <v>п.м.</v>
      </c>
      <c r="E8" s="2">
        <f>[1]Трубы!E18</f>
        <v>1625</v>
      </c>
      <c r="F8" s="2">
        <f>[1]Трубы!F18</f>
        <v>33.1</v>
      </c>
      <c r="G8" s="2">
        <f>C8*E8</f>
        <v>991.25</v>
      </c>
      <c r="H8" s="3">
        <f>C8*F8</f>
        <v>20.190999999999999</v>
      </c>
    </row>
    <row r="9" spans="2:8" x14ac:dyDescent="0.25">
      <c r="B9" t="str">
        <f>[1]Трубы!B12</f>
        <v>Труба 76х3 ГОСТ 10704-91</v>
      </c>
      <c r="C9" s="2">
        <v>0.2</v>
      </c>
      <c r="D9" s="2" t="str">
        <f>[1]Трубы!D12</f>
        <v>п.м.</v>
      </c>
      <c r="E9" s="2">
        <f>[1]Трубы!E12</f>
        <v>225</v>
      </c>
      <c r="F9" s="2">
        <f>[1]Трубы!F12</f>
        <v>5.5</v>
      </c>
      <c r="G9" s="2">
        <f>C9*E9</f>
        <v>45</v>
      </c>
      <c r="H9" s="3">
        <f>C9*F9</f>
        <v>1.1000000000000001</v>
      </c>
    </row>
    <row r="10" spans="2:8" x14ac:dyDescent="0.25">
      <c r="B10" t="str">
        <f>[1]Прочее!B7</f>
        <v>Лист стальной 20 мм</v>
      </c>
      <c r="C10" s="2">
        <v>16.600000000000001</v>
      </c>
      <c r="D10" s="2" t="str">
        <f>[1]Прочее!D7</f>
        <v>кг</v>
      </c>
      <c r="E10" s="2">
        <f>[1]Прочее!E7</f>
        <v>45</v>
      </c>
      <c r="F10" s="2">
        <f>[1]Прочее!F7</f>
        <v>1</v>
      </c>
      <c r="G10" s="2">
        <f t="shared" ref="G10:G11" si="0">C10*E10</f>
        <v>747.00000000000011</v>
      </c>
      <c r="H10" s="3">
        <f t="shared" ref="H10:H11" si="1">C10*F10</f>
        <v>16.600000000000001</v>
      </c>
    </row>
    <row r="11" spans="2:8" x14ac:dyDescent="0.25">
      <c r="B11" t="str">
        <f>[1]Прочее!B10</f>
        <v>Фитинг стальной муфта 15 мм</v>
      </c>
      <c r="C11" s="2">
        <f>[1]Прочее!C10</f>
        <v>1</v>
      </c>
      <c r="D11" s="2" t="str">
        <f>[1]Прочее!D10</f>
        <v>шт.</v>
      </c>
      <c r="E11" s="2">
        <f>[1]Прочее!E10</f>
        <v>10</v>
      </c>
      <c r="F11" s="2">
        <f>[1]Прочее!F10</f>
        <v>0.1</v>
      </c>
      <c r="G11" s="2">
        <f t="shared" si="0"/>
        <v>10</v>
      </c>
      <c r="H11" s="3">
        <f t="shared" si="1"/>
        <v>0.1</v>
      </c>
    </row>
    <row r="12" spans="2:8" x14ac:dyDescent="0.25">
      <c r="C12" s="2"/>
      <c r="D12" s="2"/>
      <c r="E12" s="2"/>
      <c r="F12" s="2"/>
      <c r="G12" s="3">
        <f>SUM(G9:G11)</f>
        <v>802.00000000000011</v>
      </c>
      <c r="H12" s="3">
        <f>SUM(H9:H11)</f>
        <v>17.800000000000004</v>
      </c>
    </row>
    <row r="13" spans="2:8" x14ac:dyDescent="0.25">
      <c r="C13" s="2"/>
      <c r="D13" s="2"/>
      <c r="E13" s="2"/>
      <c r="F13" s="2"/>
    </row>
    <row r="14" spans="2:8" x14ac:dyDescent="0.25">
      <c r="B14" s="5" t="s">
        <v>109</v>
      </c>
      <c r="C14" s="6">
        <f>(273*2+76*2+22)*3.142</f>
        <v>2262.2399999999998</v>
      </c>
      <c r="D14" s="2"/>
      <c r="E14" s="2"/>
      <c r="F14" s="2"/>
    </row>
    <row r="15" spans="2:8" x14ac:dyDescent="0.25">
      <c r="B15" s="5" t="s">
        <v>110</v>
      </c>
      <c r="C15" s="6">
        <f>C14/2</f>
        <v>1131.1199999999999</v>
      </c>
      <c r="D15" s="2"/>
      <c r="E15" s="2"/>
      <c r="F15" s="2"/>
    </row>
    <row r="16" spans="2:8" x14ac:dyDescent="0.25">
      <c r="B16" s="5"/>
      <c r="C16" s="7"/>
      <c r="D16" s="2"/>
      <c r="E16" s="2"/>
      <c r="F16" s="2"/>
    </row>
    <row r="17" spans="2:6" x14ac:dyDescent="0.25">
      <c r="B17" s="5" t="s">
        <v>111</v>
      </c>
      <c r="C17" s="6">
        <f>G11+C13+C14+C15</f>
        <v>3403.3599999999997</v>
      </c>
      <c r="D17" s="2"/>
      <c r="E17" s="2"/>
      <c r="F17" s="2"/>
    </row>
    <row r="18" spans="2:6" x14ac:dyDescent="0.25">
      <c r="B18" s="5"/>
      <c r="C18" s="7"/>
      <c r="D18" s="2"/>
      <c r="E18" s="2"/>
      <c r="F18" s="2"/>
    </row>
    <row r="19" spans="2:6" x14ac:dyDescent="0.25">
      <c r="B19" s="5" t="s">
        <v>112</v>
      </c>
      <c r="C19" s="6">
        <f>ROUNDUP(((C17*2)/1.18),-2)*1.18</f>
        <v>6844</v>
      </c>
      <c r="D19" s="2"/>
      <c r="E19" s="2"/>
      <c r="F19" s="2"/>
    </row>
    <row r="20" spans="2:6" x14ac:dyDescent="0.25">
      <c r="C20" s="2"/>
      <c r="D20" s="2"/>
      <c r="E20" s="2"/>
      <c r="F20" s="3"/>
    </row>
    <row r="21" spans="2:6" x14ac:dyDescent="0.25">
      <c r="C21" s="2"/>
      <c r="D21" s="2"/>
    </row>
    <row r="22" spans="2:6" x14ac:dyDescent="0.25">
      <c r="B22" s="1"/>
      <c r="C22" s="3"/>
      <c r="D22" s="2"/>
      <c r="E22" s="3"/>
      <c r="F22" s="3"/>
    </row>
    <row r="23" spans="2:6" x14ac:dyDescent="0.25">
      <c r="D23" s="2"/>
    </row>
    <row r="24" spans="2:6" x14ac:dyDescent="0.25">
      <c r="C24" s="2"/>
      <c r="D24" s="2"/>
      <c r="E24" s="2"/>
      <c r="F24" s="2"/>
    </row>
    <row r="25" spans="2:6" x14ac:dyDescent="0.25">
      <c r="C25" s="2"/>
      <c r="D25" s="2"/>
      <c r="E25" s="2"/>
      <c r="F25" s="2"/>
    </row>
    <row r="26" spans="2:6" x14ac:dyDescent="0.25">
      <c r="C26" s="2"/>
      <c r="D26" s="2"/>
      <c r="E26" s="2"/>
      <c r="F26" s="2"/>
    </row>
    <row r="27" spans="2:6" x14ac:dyDescent="0.25">
      <c r="B27" s="4"/>
      <c r="C27" s="2"/>
      <c r="D27" s="2"/>
      <c r="E27" s="2"/>
      <c r="F27" s="2"/>
    </row>
    <row r="28" spans="2:6" x14ac:dyDescent="0.25">
      <c r="C28" s="2"/>
      <c r="D28" s="2"/>
      <c r="E28" s="2"/>
      <c r="F28" s="3"/>
    </row>
    <row r="31" spans="2:6" x14ac:dyDescent="0.25">
      <c r="B31" s="1"/>
      <c r="C31" s="3"/>
      <c r="D31" s="2"/>
      <c r="E31" s="3"/>
      <c r="F31" s="3"/>
    </row>
    <row r="32" spans="2:6" x14ac:dyDescent="0.25">
      <c r="D32" s="2"/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E35" s="2"/>
      <c r="F35" s="2"/>
    </row>
    <row r="36" spans="2:6" x14ac:dyDescent="0.25">
      <c r="B36" s="4"/>
      <c r="C36" s="2"/>
      <c r="D36" s="2"/>
      <c r="E36" s="2"/>
      <c r="F36" s="2"/>
    </row>
    <row r="37" spans="2:6" x14ac:dyDescent="0.25">
      <c r="C37" s="2"/>
      <c r="D37" s="2"/>
      <c r="E37" s="2"/>
      <c r="F37" s="3"/>
    </row>
    <row r="38" spans="2:6" x14ac:dyDescent="0.25">
      <c r="C38" s="2"/>
    </row>
    <row r="39" spans="2:6" x14ac:dyDescent="0.25">
      <c r="C39" s="2"/>
    </row>
    <row r="40" spans="2:6" x14ac:dyDescent="0.25">
      <c r="B40" s="1"/>
      <c r="C40" s="3"/>
      <c r="D40" s="2"/>
      <c r="E40" s="3"/>
      <c r="F40" s="3"/>
    </row>
    <row r="41" spans="2:6" x14ac:dyDescent="0.25">
      <c r="D41" s="2"/>
    </row>
    <row r="42" spans="2:6" x14ac:dyDescent="0.25">
      <c r="C42" s="2"/>
      <c r="D42" s="2"/>
      <c r="E42" s="2"/>
      <c r="F42" s="2"/>
    </row>
    <row r="43" spans="2:6" x14ac:dyDescent="0.25">
      <c r="C43" s="2"/>
      <c r="D43" s="2"/>
      <c r="E43" s="2"/>
      <c r="F43" s="2"/>
    </row>
    <row r="44" spans="2:6" x14ac:dyDescent="0.25">
      <c r="C44" s="2"/>
      <c r="D44" s="2"/>
      <c r="E44" s="2"/>
      <c r="F44" s="2"/>
    </row>
    <row r="45" spans="2:6" x14ac:dyDescent="0.25">
      <c r="B45" s="4"/>
      <c r="C45" s="2"/>
      <c r="D45" s="2"/>
      <c r="E45" s="2"/>
      <c r="F45" s="2"/>
    </row>
    <row r="46" spans="2:6" x14ac:dyDescent="0.25">
      <c r="C46" s="2"/>
      <c r="D46" s="2"/>
      <c r="E46" s="2"/>
      <c r="F46" s="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="80" zoomScaleNormal="80" workbookViewId="0">
      <selection activeCell="B32" sqref="B3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5" customWidth="1"/>
  </cols>
  <sheetData>
    <row r="2" spans="2:8" x14ac:dyDescent="0.25">
      <c r="B2" s="1"/>
      <c r="C2" s="3"/>
      <c r="D2" s="2"/>
      <c r="E2" s="3"/>
      <c r="F2" s="3"/>
    </row>
    <row r="3" spans="2:8" x14ac:dyDescent="0.25">
      <c r="D3" s="2"/>
    </row>
    <row r="4" spans="2:8" x14ac:dyDescent="0.25">
      <c r="C4" s="2"/>
      <c r="D4" s="2"/>
      <c r="E4" s="2"/>
      <c r="F4" s="2"/>
    </row>
    <row r="5" spans="2:8" x14ac:dyDescent="0.25">
      <c r="C5" s="2"/>
      <c r="D5" s="2"/>
      <c r="E5" s="2"/>
      <c r="F5" s="2"/>
    </row>
    <row r="6" spans="2:8" x14ac:dyDescent="0.25">
      <c r="B6" s="1" t="s">
        <v>106</v>
      </c>
      <c r="C6" s="3" t="s">
        <v>0</v>
      </c>
      <c r="D6" s="2"/>
      <c r="E6" s="3" t="s">
        <v>2</v>
      </c>
      <c r="F6" s="3" t="s">
        <v>3</v>
      </c>
      <c r="G6" s="3" t="s">
        <v>107</v>
      </c>
      <c r="H6" s="3" t="s">
        <v>108</v>
      </c>
    </row>
    <row r="7" spans="2:8" x14ac:dyDescent="0.25">
      <c r="D7" s="2"/>
    </row>
    <row r="8" spans="2:8" x14ac:dyDescent="0.25">
      <c r="B8" t="str">
        <f>[1]Трубы!B19</f>
        <v>Труба 325х6 ГОСТ 10704-91</v>
      </c>
      <c r="C8" s="2">
        <v>0.7</v>
      </c>
      <c r="D8" s="2" t="str">
        <f>[1]Трубы!D19</f>
        <v>п.м.</v>
      </c>
      <c r="E8" s="2">
        <f>[1]Трубы!E19</f>
        <v>2750</v>
      </c>
      <c r="F8" s="2">
        <f>[1]Трубы!F19</f>
        <v>47.5</v>
      </c>
      <c r="G8" s="2">
        <f>C8*E8</f>
        <v>1924.9999999999998</v>
      </c>
      <c r="H8" s="3">
        <f>C8*F8</f>
        <v>33.25</v>
      </c>
    </row>
    <row r="9" spans="2:8" x14ac:dyDescent="0.25">
      <c r="B9" t="str">
        <f>[1]Трубы!B13</f>
        <v>Труба 89х3 ГОСТ 10704-91</v>
      </c>
      <c r="C9" s="2">
        <v>0.2</v>
      </c>
      <c r="D9" s="2" t="str">
        <f>[1]Трубы!D13</f>
        <v>п.м.</v>
      </c>
      <c r="E9" s="2">
        <f>[1]Трубы!E13</f>
        <v>300</v>
      </c>
      <c r="F9" s="2">
        <f>[1]Трубы!F13</f>
        <v>7.4</v>
      </c>
      <c r="G9" s="2">
        <f>C9*E9</f>
        <v>60</v>
      </c>
      <c r="H9" s="3">
        <f>C9*F9</f>
        <v>1.4800000000000002</v>
      </c>
    </row>
    <row r="10" spans="2:8" x14ac:dyDescent="0.25">
      <c r="B10" t="str">
        <f>[1]Прочее!B7</f>
        <v>Лист стальной 20 мм</v>
      </c>
      <c r="C10" s="2">
        <v>24.08</v>
      </c>
      <c r="D10" s="2" t="str">
        <f>[1]Прочее!D7</f>
        <v>кг</v>
      </c>
      <c r="E10" s="2">
        <f>[1]Прочее!E7</f>
        <v>45</v>
      </c>
      <c r="F10" s="2">
        <f>[1]Прочее!F7</f>
        <v>1</v>
      </c>
      <c r="G10" s="2">
        <f t="shared" ref="G10:G11" si="0">C10*E10</f>
        <v>1083.5999999999999</v>
      </c>
      <c r="H10" s="3">
        <f t="shared" ref="H10:H11" si="1">C10*F10</f>
        <v>24.08</v>
      </c>
    </row>
    <row r="11" spans="2:8" x14ac:dyDescent="0.25">
      <c r="B11" t="str">
        <f>[1]Прочее!B10</f>
        <v>Фитинг стальной муфта 15 мм</v>
      </c>
      <c r="C11" s="2">
        <f>[1]Прочее!C10</f>
        <v>1</v>
      </c>
      <c r="D11" s="2" t="str">
        <f>[1]Прочее!D10</f>
        <v>шт.</v>
      </c>
      <c r="E11" s="2">
        <f>[1]Прочее!E10</f>
        <v>10</v>
      </c>
      <c r="F11" s="2">
        <f>[1]Прочее!F10</f>
        <v>0.1</v>
      </c>
      <c r="G11" s="2">
        <f t="shared" si="0"/>
        <v>10</v>
      </c>
      <c r="H11" s="3">
        <f t="shared" si="1"/>
        <v>0.1</v>
      </c>
    </row>
    <row r="12" spans="2:8" x14ac:dyDescent="0.25">
      <c r="C12" s="2"/>
      <c r="D12" s="2"/>
      <c r="E12" s="2"/>
      <c r="F12" s="2"/>
      <c r="G12" s="3">
        <f>SUM(G8:G11)</f>
        <v>3078.5999999999995</v>
      </c>
      <c r="H12" s="3">
        <f>SUM(H8:H11)</f>
        <v>58.91</v>
      </c>
    </row>
    <row r="13" spans="2:8" x14ac:dyDescent="0.25">
      <c r="C13" s="2"/>
      <c r="D13" s="2"/>
      <c r="E13" s="2"/>
      <c r="F13" s="2"/>
    </row>
    <row r="14" spans="2:8" x14ac:dyDescent="0.25">
      <c r="B14" s="5" t="s">
        <v>109</v>
      </c>
      <c r="C14" s="6">
        <f>(325*2+89*2+20)*3.142</f>
        <v>2664.4159999999997</v>
      </c>
      <c r="D14" s="2"/>
      <c r="E14" s="2"/>
      <c r="F14" s="2"/>
    </row>
    <row r="15" spans="2:8" x14ac:dyDescent="0.25">
      <c r="B15" s="5" t="s">
        <v>110</v>
      </c>
      <c r="C15" s="6">
        <f>C14/2</f>
        <v>1332.2079999999999</v>
      </c>
      <c r="D15" s="2"/>
      <c r="E15" s="2"/>
      <c r="F15" s="2"/>
    </row>
    <row r="16" spans="2:8" x14ac:dyDescent="0.25">
      <c r="B16" s="5"/>
      <c r="C16" s="7"/>
      <c r="D16" s="2"/>
      <c r="E16" s="2"/>
      <c r="F16" s="2"/>
    </row>
    <row r="17" spans="2:6" x14ac:dyDescent="0.25">
      <c r="B17" s="5" t="s">
        <v>111</v>
      </c>
      <c r="C17" s="6">
        <f>G11+C13+C14+C15</f>
        <v>4006.6239999999998</v>
      </c>
      <c r="D17" s="2"/>
      <c r="E17" s="2"/>
      <c r="F17" s="2"/>
    </row>
    <row r="18" spans="2:6" x14ac:dyDescent="0.25">
      <c r="B18" s="5"/>
      <c r="C18" s="7"/>
      <c r="D18" s="2"/>
      <c r="E18" s="2"/>
      <c r="F18" s="2"/>
    </row>
    <row r="19" spans="2:6" x14ac:dyDescent="0.25">
      <c r="B19" s="5" t="s">
        <v>112</v>
      </c>
      <c r="C19" s="6">
        <f>ROUNDUP(((C17*2)/1.18),-2)*1.18</f>
        <v>8024</v>
      </c>
      <c r="D19" s="2"/>
      <c r="E19" s="2"/>
      <c r="F19" s="2"/>
    </row>
    <row r="20" spans="2:6" x14ac:dyDescent="0.25">
      <c r="C20" s="2"/>
      <c r="D20" s="2"/>
      <c r="E20" s="2"/>
      <c r="F20" s="3"/>
    </row>
    <row r="21" spans="2:6" x14ac:dyDescent="0.25">
      <c r="C21" s="2"/>
      <c r="D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  <c r="E26" s="2"/>
      <c r="F26" s="2"/>
    </row>
    <row r="27" spans="2:6" x14ac:dyDescent="0.25">
      <c r="B27" s="4"/>
      <c r="C27" s="2"/>
      <c r="D27" s="2"/>
      <c r="E27" s="2"/>
      <c r="F27" s="2"/>
    </row>
    <row r="28" spans="2:6" x14ac:dyDescent="0.25">
      <c r="C28" s="2"/>
      <c r="D28" s="2"/>
      <c r="E28" s="2"/>
      <c r="F28" s="3"/>
    </row>
    <row r="31" spans="2:6" x14ac:dyDescent="0.25">
      <c r="B31" s="1"/>
      <c r="C31" s="3"/>
      <c r="D31" s="2"/>
      <c r="E31" s="3"/>
      <c r="F31" s="3"/>
    </row>
    <row r="32" spans="2:6" x14ac:dyDescent="0.25">
      <c r="D32" s="2"/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E35" s="2"/>
      <c r="F35" s="2"/>
    </row>
    <row r="36" spans="2:6" x14ac:dyDescent="0.25">
      <c r="B36" s="4"/>
      <c r="C36" s="2"/>
      <c r="D36" s="2"/>
      <c r="E36" s="2"/>
      <c r="F36" s="2"/>
    </row>
    <row r="37" spans="2:6" x14ac:dyDescent="0.25">
      <c r="C37" s="2"/>
      <c r="D37" s="2"/>
      <c r="E37" s="2"/>
      <c r="F37" s="3"/>
    </row>
    <row r="38" spans="2:6" x14ac:dyDescent="0.25">
      <c r="C38" s="2"/>
    </row>
    <row r="39" spans="2:6" x14ac:dyDescent="0.25">
      <c r="C39" s="2"/>
    </row>
    <row r="40" spans="2:6" x14ac:dyDescent="0.25">
      <c r="B40" s="1"/>
      <c r="C40" s="3"/>
      <c r="D40" s="2"/>
      <c r="E40" s="3"/>
      <c r="F40" s="3"/>
    </row>
    <row r="41" spans="2:6" x14ac:dyDescent="0.25">
      <c r="D41" s="2"/>
    </row>
    <row r="42" spans="2:6" x14ac:dyDescent="0.25">
      <c r="C42" s="2"/>
      <c r="D42" s="2"/>
      <c r="E42" s="2"/>
      <c r="F42" s="2"/>
    </row>
    <row r="43" spans="2:6" x14ac:dyDescent="0.25">
      <c r="C43" s="2"/>
      <c r="D43" s="2"/>
      <c r="E43" s="2"/>
      <c r="F43" s="2"/>
    </row>
    <row r="44" spans="2:6" x14ac:dyDescent="0.25">
      <c r="C44" s="2"/>
      <c r="D44" s="2"/>
      <c r="E44" s="2"/>
      <c r="F44" s="2"/>
    </row>
    <row r="45" spans="2:6" x14ac:dyDescent="0.25">
      <c r="B45" s="4"/>
      <c r="C45" s="2"/>
      <c r="D45" s="2"/>
      <c r="E45" s="2"/>
      <c r="F45" s="2"/>
    </row>
    <row r="46" spans="2:6" x14ac:dyDescent="0.25">
      <c r="C46" s="2"/>
      <c r="D46" s="2"/>
      <c r="E46" s="2"/>
      <c r="F46" s="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zoomScale="80" zoomScaleNormal="80" workbookViewId="0">
      <selection activeCell="G22" sqref="G2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114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0.46</v>
      </c>
      <c r="D4" s="2" t="s">
        <v>1</v>
      </c>
      <c r="E4" s="2">
        <v>1200</v>
      </c>
      <c r="F4" s="2">
        <f t="shared" ref="F4:F8" si="0">C4*E4</f>
        <v>552</v>
      </c>
    </row>
    <row r="5" spans="2:6" x14ac:dyDescent="0.25">
      <c r="B5" t="s">
        <v>22</v>
      </c>
      <c r="C5" s="2">
        <v>0.3</v>
      </c>
      <c r="D5" s="2" t="s">
        <v>1</v>
      </c>
      <c r="E5" s="2">
        <v>130</v>
      </c>
      <c r="F5" s="2">
        <f t="shared" si="0"/>
        <v>39</v>
      </c>
    </row>
    <row r="6" spans="2:6" x14ac:dyDescent="0.25">
      <c r="B6" t="s">
        <v>44</v>
      </c>
      <c r="C6" s="2">
        <v>0.53</v>
      </c>
      <c r="D6" s="2" t="s">
        <v>1</v>
      </c>
      <c r="E6" s="2">
        <v>35</v>
      </c>
      <c r="F6" s="2">
        <f t="shared" si="0"/>
        <v>18.55</v>
      </c>
    </row>
    <row r="7" spans="2:6" x14ac:dyDescent="0.25">
      <c r="B7" t="s">
        <v>43</v>
      </c>
      <c r="C7" s="2">
        <v>1</v>
      </c>
      <c r="D7" s="2" t="s">
        <v>4</v>
      </c>
      <c r="E7" s="2">
        <v>9</v>
      </c>
      <c r="F7" s="2">
        <f t="shared" si="0"/>
        <v>9</v>
      </c>
    </row>
    <row r="8" spans="2:6" x14ac:dyDescent="0.25">
      <c r="B8" s="4" t="s">
        <v>54</v>
      </c>
      <c r="C8" s="2">
        <v>11</v>
      </c>
      <c r="D8" s="2" t="s">
        <v>42</v>
      </c>
      <c r="E8" s="2">
        <v>35</v>
      </c>
      <c r="F8" s="2">
        <f t="shared" si="0"/>
        <v>385</v>
      </c>
    </row>
    <row r="9" spans="2:6" x14ac:dyDescent="0.25">
      <c r="C9" s="2"/>
      <c r="D9" s="2"/>
      <c r="E9" s="2"/>
      <c r="F9" s="3">
        <f>SUM(F4:F8)</f>
        <v>1003.55</v>
      </c>
    </row>
    <row r="10" spans="2:6" x14ac:dyDescent="0.25">
      <c r="C10" s="2"/>
      <c r="D10" s="2"/>
      <c r="E10" s="2"/>
      <c r="F10" s="2"/>
    </row>
    <row r="11" spans="2:6" x14ac:dyDescent="0.25">
      <c r="B11" s="1"/>
      <c r="C11" s="3"/>
      <c r="D11" s="2"/>
      <c r="E11" s="3"/>
      <c r="F11" s="3"/>
    </row>
    <row r="12" spans="2:6" x14ac:dyDescent="0.25">
      <c r="D12" s="2"/>
    </row>
    <row r="13" spans="2:6" x14ac:dyDescent="0.25">
      <c r="C13" s="2"/>
      <c r="D13" s="2"/>
      <c r="E13" s="2"/>
      <c r="F13" s="2"/>
    </row>
    <row r="14" spans="2:6" x14ac:dyDescent="0.25">
      <c r="C14" s="2"/>
      <c r="D14" s="2"/>
      <c r="E14" s="2"/>
      <c r="F14" s="2"/>
    </row>
    <row r="15" spans="2:6" x14ac:dyDescent="0.25">
      <c r="C15" s="2"/>
      <c r="D15" s="2"/>
      <c r="E15" s="2"/>
      <c r="F15" s="2"/>
    </row>
    <row r="16" spans="2:6" x14ac:dyDescent="0.25">
      <c r="B16" s="4"/>
      <c r="C16" s="2"/>
      <c r="D16" s="2"/>
      <c r="E16" s="2"/>
      <c r="F16" s="2"/>
    </row>
    <row r="17" spans="2:6" x14ac:dyDescent="0.25">
      <c r="C17" s="2"/>
      <c r="D17" s="2"/>
      <c r="E17" s="2"/>
      <c r="F17" s="3"/>
    </row>
    <row r="18" spans="2:6" x14ac:dyDescent="0.25">
      <c r="C18" s="2"/>
      <c r="D18" s="2"/>
      <c r="E18" s="2"/>
      <c r="F18" s="2"/>
    </row>
    <row r="19" spans="2:6" x14ac:dyDescent="0.25">
      <c r="B19" s="1"/>
      <c r="C19" s="3"/>
      <c r="D19" s="2"/>
      <c r="E19" s="3"/>
      <c r="F19" s="3"/>
    </row>
    <row r="20" spans="2:6" x14ac:dyDescent="0.25">
      <c r="D20" s="2"/>
    </row>
    <row r="21" spans="2:6" x14ac:dyDescent="0.25">
      <c r="C21" s="2"/>
      <c r="D21" s="2"/>
      <c r="E21" s="2"/>
      <c r="F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</row>
    <row r="27" spans="2:6" x14ac:dyDescent="0.25">
      <c r="B27" s="1"/>
      <c r="C27" s="3"/>
      <c r="D27" s="2"/>
      <c r="E27" s="3"/>
      <c r="F27" s="3"/>
    </row>
    <row r="28" spans="2:6" x14ac:dyDescent="0.25">
      <c r="D28" s="2"/>
    </row>
    <row r="29" spans="2:6" x14ac:dyDescent="0.25">
      <c r="C29" s="2"/>
      <c r="D29" s="2"/>
      <c r="E29" s="2"/>
      <c r="F29" s="2"/>
    </row>
    <row r="30" spans="2:6" x14ac:dyDescent="0.25">
      <c r="C30" s="2"/>
      <c r="D30" s="2"/>
      <c r="E30" s="2"/>
      <c r="F30" s="2"/>
    </row>
    <row r="31" spans="2:6" x14ac:dyDescent="0.25">
      <c r="C31" s="2"/>
      <c r="D31" s="2"/>
      <c r="E31" s="2"/>
      <c r="F31" s="2"/>
    </row>
    <row r="32" spans="2:6" x14ac:dyDescent="0.25">
      <c r="B32" s="4"/>
      <c r="C32" s="2"/>
      <c r="D32" s="2"/>
      <c r="E32" s="2"/>
      <c r="F32" s="2"/>
    </row>
    <row r="33" spans="2:6" x14ac:dyDescent="0.25">
      <c r="C33" s="2"/>
      <c r="D33" s="2"/>
      <c r="E33" s="2"/>
      <c r="F33" s="3"/>
    </row>
    <row r="34" spans="2:6" x14ac:dyDescent="0.25">
      <c r="C34" s="2"/>
      <c r="D34" s="2"/>
      <c r="E34" s="2"/>
      <c r="F34" s="2"/>
    </row>
    <row r="35" spans="2:6" x14ac:dyDescent="0.25">
      <c r="B35" s="1"/>
      <c r="C35" s="3"/>
      <c r="D35" s="2"/>
      <c r="E35" s="3"/>
      <c r="F35" s="3"/>
    </row>
    <row r="36" spans="2:6" x14ac:dyDescent="0.25">
      <c r="D36" s="2"/>
    </row>
    <row r="37" spans="2:6" x14ac:dyDescent="0.25">
      <c r="C37" s="2"/>
      <c r="D37" s="2"/>
      <c r="E37" s="2"/>
      <c r="F37" s="2"/>
    </row>
    <row r="38" spans="2:6" x14ac:dyDescent="0.25">
      <c r="C38" s="2"/>
      <c r="D38" s="2"/>
      <c r="E38" s="2"/>
      <c r="F38" s="2"/>
    </row>
    <row r="39" spans="2:6" x14ac:dyDescent="0.25">
      <c r="C39" s="2"/>
      <c r="D39" s="2"/>
      <c r="E39" s="2"/>
      <c r="F39" s="2"/>
    </row>
    <row r="40" spans="2:6" x14ac:dyDescent="0.25">
      <c r="B40" s="4"/>
      <c r="C40" s="2"/>
      <c r="D40" s="2"/>
      <c r="E40" s="2"/>
      <c r="F40" s="2"/>
    </row>
    <row r="41" spans="2:6" x14ac:dyDescent="0.25">
      <c r="C41" s="2"/>
      <c r="D41" s="2"/>
      <c r="E41" s="2"/>
      <c r="F41" s="3"/>
    </row>
    <row r="45" spans="2:6" x14ac:dyDescent="0.25">
      <c r="B45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zoomScale="80" zoomScaleNormal="80" workbookViewId="0">
      <selection activeCell="B21" sqref="B21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40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0.46</v>
      </c>
      <c r="D4" s="2" t="s">
        <v>1</v>
      </c>
      <c r="E4" s="2">
        <v>1200</v>
      </c>
      <c r="F4" s="2">
        <f t="shared" ref="F4:F8" si="0">C4*E4</f>
        <v>552</v>
      </c>
    </row>
    <row r="5" spans="2:6" x14ac:dyDescent="0.25">
      <c r="B5" t="s">
        <v>23</v>
      </c>
      <c r="C5" s="2">
        <v>0.9</v>
      </c>
      <c r="D5" s="2" t="s">
        <v>1</v>
      </c>
      <c r="E5" s="2">
        <v>130</v>
      </c>
      <c r="F5" s="2">
        <f t="shared" ref="F5" si="1">C5*E5</f>
        <v>117</v>
      </c>
    </row>
    <row r="6" spans="2:6" x14ac:dyDescent="0.25">
      <c r="B6" t="s">
        <v>44</v>
      </c>
      <c r="C6" s="2">
        <v>0.53</v>
      </c>
      <c r="D6" s="2" t="s">
        <v>1</v>
      </c>
      <c r="E6" s="2">
        <v>35</v>
      </c>
      <c r="F6" s="2">
        <f t="shared" si="0"/>
        <v>18.55</v>
      </c>
    </row>
    <row r="7" spans="2:6" x14ac:dyDescent="0.25">
      <c r="B7" t="s">
        <v>43</v>
      </c>
      <c r="C7" s="2">
        <v>1</v>
      </c>
      <c r="D7" s="2" t="s">
        <v>4</v>
      </c>
      <c r="E7" s="2">
        <v>9</v>
      </c>
      <c r="F7" s="2">
        <f t="shared" si="0"/>
        <v>9</v>
      </c>
    </row>
    <row r="8" spans="2:6" x14ac:dyDescent="0.25">
      <c r="B8" s="4" t="s">
        <v>41</v>
      </c>
      <c r="C8" s="2">
        <v>21</v>
      </c>
      <c r="D8" s="2" t="s">
        <v>42</v>
      </c>
      <c r="E8" s="2">
        <v>35</v>
      </c>
      <c r="F8" s="2">
        <f t="shared" si="0"/>
        <v>735</v>
      </c>
    </row>
    <row r="9" spans="2:6" x14ac:dyDescent="0.25">
      <c r="C9" s="2"/>
      <c r="D9" s="2"/>
      <c r="E9" s="2"/>
      <c r="F9" s="3">
        <f>SUM(F4:F8)</f>
        <v>1431.55</v>
      </c>
    </row>
    <row r="10" spans="2:6" x14ac:dyDescent="0.25">
      <c r="C10" s="2"/>
      <c r="D10" s="2"/>
      <c r="E10" s="2"/>
      <c r="F10" s="2"/>
    </row>
    <row r="11" spans="2:6" x14ac:dyDescent="0.25">
      <c r="B11" s="1"/>
      <c r="C11" s="3"/>
      <c r="D11" s="2"/>
      <c r="E11" s="3"/>
      <c r="F11" s="3"/>
    </row>
    <row r="12" spans="2:6" x14ac:dyDescent="0.25">
      <c r="D12" s="2"/>
    </row>
    <row r="13" spans="2:6" x14ac:dyDescent="0.25">
      <c r="C13" s="2"/>
      <c r="D13" s="2"/>
      <c r="E13" s="2"/>
      <c r="F13" s="2"/>
    </row>
    <row r="14" spans="2:6" x14ac:dyDescent="0.25">
      <c r="C14" s="2"/>
      <c r="D14" s="2"/>
      <c r="E14" s="2"/>
      <c r="F14" s="2"/>
    </row>
    <row r="15" spans="2:6" x14ac:dyDescent="0.25">
      <c r="C15" s="2"/>
      <c r="D15" s="2"/>
      <c r="E15" s="2"/>
      <c r="F15" s="2"/>
    </row>
    <row r="16" spans="2:6" x14ac:dyDescent="0.25">
      <c r="B16" s="4"/>
      <c r="C16" s="2"/>
      <c r="D16" s="2"/>
      <c r="E16" s="2"/>
      <c r="F16" s="2"/>
    </row>
    <row r="17" spans="2:6" x14ac:dyDescent="0.25">
      <c r="C17" s="2"/>
      <c r="D17" s="2"/>
      <c r="E17" s="2"/>
      <c r="F17" s="3"/>
    </row>
    <row r="18" spans="2:6" x14ac:dyDescent="0.25">
      <c r="C18" s="2"/>
      <c r="D18" s="2"/>
      <c r="E18" s="2"/>
      <c r="F18" s="2"/>
    </row>
    <row r="19" spans="2:6" x14ac:dyDescent="0.25">
      <c r="B19" s="1"/>
      <c r="C19" s="3"/>
      <c r="D19" s="2"/>
      <c r="E19" s="3"/>
      <c r="F19" s="3"/>
    </row>
    <row r="20" spans="2:6" x14ac:dyDescent="0.25">
      <c r="D20" s="2"/>
    </row>
    <row r="21" spans="2:6" x14ac:dyDescent="0.25">
      <c r="C21" s="2"/>
      <c r="D21" s="2"/>
      <c r="E21" s="2"/>
      <c r="F21" s="2"/>
    </row>
    <row r="22" spans="2:6" x14ac:dyDescent="0.25">
      <c r="C22" s="2"/>
      <c r="D22" s="2"/>
      <c r="E22" s="2"/>
      <c r="F22" s="2"/>
    </row>
    <row r="23" spans="2:6" x14ac:dyDescent="0.25">
      <c r="C23" s="2"/>
      <c r="D23" s="2"/>
      <c r="E23" s="2"/>
      <c r="F23" s="2"/>
    </row>
    <row r="24" spans="2:6" x14ac:dyDescent="0.25">
      <c r="B24" s="4"/>
      <c r="C24" s="2"/>
      <c r="D24" s="2"/>
      <c r="E24" s="2"/>
      <c r="F24" s="2"/>
    </row>
    <row r="25" spans="2:6" x14ac:dyDescent="0.25">
      <c r="C25" s="2"/>
      <c r="D25" s="2"/>
      <c r="E25" s="2"/>
      <c r="F25" s="3"/>
    </row>
    <row r="26" spans="2:6" x14ac:dyDescent="0.25">
      <c r="C26" s="2"/>
      <c r="D26" s="2"/>
    </row>
    <row r="27" spans="2:6" x14ac:dyDescent="0.25">
      <c r="B27" s="1"/>
      <c r="C27" s="3"/>
      <c r="D27" s="2"/>
      <c r="E27" s="3"/>
      <c r="F27" s="3"/>
    </row>
    <row r="28" spans="2:6" x14ac:dyDescent="0.25">
      <c r="D28" s="2"/>
    </row>
    <row r="29" spans="2:6" x14ac:dyDescent="0.25">
      <c r="C29" s="2"/>
      <c r="D29" s="2"/>
      <c r="E29" s="2"/>
      <c r="F29" s="2"/>
    </row>
    <row r="30" spans="2:6" x14ac:dyDescent="0.25">
      <c r="C30" s="2"/>
      <c r="D30" s="2"/>
      <c r="E30" s="2"/>
      <c r="F30" s="2"/>
    </row>
    <row r="31" spans="2:6" x14ac:dyDescent="0.25">
      <c r="C31" s="2"/>
      <c r="D31" s="2"/>
      <c r="E31" s="2"/>
      <c r="F31" s="2"/>
    </row>
    <row r="32" spans="2:6" x14ac:dyDescent="0.25">
      <c r="B32" s="4"/>
      <c r="C32" s="2"/>
      <c r="D32" s="2"/>
      <c r="E32" s="2"/>
      <c r="F32" s="2"/>
    </row>
    <row r="33" spans="2:6" x14ac:dyDescent="0.25">
      <c r="C33" s="2"/>
      <c r="D33" s="2"/>
      <c r="E33" s="2"/>
      <c r="F33" s="3"/>
    </row>
    <row r="34" spans="2:6" x14ac:dyDescent="0.25">
      <c r="C34" s="2"/>
      <c r="D34" s="2"/>
      <c r="E34" s="2"/>
      <c r="F34" s="2"/>
    </row>
    <row r="35" spans="2:6" x14ac:dyDescent="0.25">
      <c r="B35" s="1"/>
      <c r="C35" s="3"/>
      <c r="D35" s="2"/>
      <c r="E35" s="3"/>
      <c r="F35" s="3"/>
    </row>
    <row r="36" spans="2:6" x14ac:dyDescent="0.25">
      <c r="D36" s="2"/>
    </row>
    <row r="37" spans="2:6" x14ac:dyDescent="0.25">
      <c r="C37" s="2"/>
      <c r="D37" s="2"/>
      <c r="E37" s="2"/>
      <c r="F37" s="2"/>
    </row>
    <row r="38" spans="2:6" x14ac:dyDescent="0.25">
      <c r="C38" s="2"/>
      <c r="D38" s="2"/>
      <c r="E38" s="2"/>
      <c r="F38" s="2"/>
    </row>
    <row r="39" spans="2:6" x14ac:dyDescent="0.25">
      <c r="C39" s="2"/>
      <c r="D39" s="2"/>
      <c r="E39" s="2"/>
      <c r="F39" s="2"/>
    </row>
    <row r="40" spans="2:6" x14ac:dyDescent="0.25">
      <c r="B40" s="4"/>
      <c r="C40" s="2"/>
      <c r="D40" s="2"/>
      <c r="E40" s="2"/>
      <c r="F40" s="2"/>
    </row>
    <row r="41" spans="2:6" x14ac:dyDescent="0.25">
      <c r="C41" s="2"/>
      <c r="D41" s="2"/>
      <c r="E41" s="2"/>
      <c r="F41" s="3"/>
    </row>
    <row r="45" spans="2:6" x14ac:dyDescent="0.25">
      <c r="B4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L14" sqref="L14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8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7</v>
      </c>
      <c r="C4" s="2">
        <v>0.27500000000000002</v>
      </c>
      <c r="D4" s="2" t="s">
        <v>1</v>
      </c>
      <c r="E4" s="2">
        <v>550</v>
      </c>
      <c r="F4" s="2">
        <f t="shared" ref="F4" si="0">C4*E4</f>
        <v>151.25</v>
      </c>
    </row>
    <row r="5" spans="2:6" x14ac:dyDescent="0.25">
      <c r="B5" t="s">
        <v>6</v>
      </c>
      <c r="C5" s="2">
        <v>0.2</v>
      </c>
      <c r="D5" s="2" t="s">
        <v>1</v>
      </c>
      <c r="E5" s="2">
        <v>35</v>
      </c>
      <c r="F5" s="2">
        <f t="shared" ref="F5:F7" si="1">C5*E5</f>
        <v>7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1"/>
        <v>9</v>
      </c>
    </row>
    <row r="7" spans="2:6" x14ac:dyDescent="0.25">
      <c r="B7" s="4" t="s">
        <v>10</v>
      </c>
      <c r="C7" s="2">
        <v>2</v>
      </c>
      <c r="D7" s="2" t="s">
        <v>4</v>
      </c>
      <c r="E7" s="2">
        <v>118</v>
      </c>
      <c r="F7" s="2">
        <f t="shared" si="1"/>
        <v>236</v>
      </c>
    </row>
    <row r="8" spans="2:6" x14ac:dyDescent="0.25">
      <c r="C8" s="2"/>
      <c r="D8" s="2"/>
      <c r="E8" s="2"/>
      <c r="F8" s="3">
        <f>SUM(F4:F7)</f>
        <v>403.25</v>
      </c>
    </row>
    <row r="9" spans="2:6" x14ac:dyDescent="0.25">
      <c r="C9" s="2"/>
      <c r="D9" s="2"/>
      <c r="E9" s="2"/>
      <c r="F9" s="2"/>
    </row>
    <row r="10" spans="2:6" x14ac:dyDescent="0.25">
      <c r="B10" s="1" t="s">
        <v>11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7</v>
      </c>
      <c r="C12" s="2">
        <v>0.27500000000000002</v>
      </c>
      <c r="D12" s="2" t="s">
        <v>1</v>
      </c>
      <c r="E12" s="2">
        <v>550</v>
      </c>
      <c r="F12" s="2">
        <f t="shared" ref="F12:F15" si="2">C12*E12</f>
        <v>151.25</v>
      </c>
    </row>
    <row r="13" spans="2:6" x14ac:dyDescent="0.25">
      <c r="B13" t="s">
        <v>5</v>
      </c>
      <c r="C13" s="2">
        <v>0.2</v>
      </c>
      <c r="D13" s="2" t="s">
        <v>1</v>
      </c>
      <c r="E13" s="2">
        <v>60</v>
      </c>
      <c r="F13" s="2">
        <f t="shared" si="2"/>
        <v>12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2"/>
        <v>9</v>
      </c>
    </row>
    <row r="15" spans="2:6" x14ac:dyDescent="0.25">
      <c r="B15" s="4" t="s">
        <v>10</v>
      </c>
      <c r="C15" s="2">
        <v>2</v>
      </c>
      <c r="D15" s="2" t="s">
        <v>4</v>
      </c>
      <c r="E15" s="2">
        <v>118</v>
      </c>
      <c r="F15" s="2">
        <f t="shared" si="2"/>
        <v>236</v>
      </c>
    </row>
    <row r="16" spans="2:6" x14ac:dyDescent="0.25">
      <c r="C16" s="2"/>
      <c r="D16" s="2"/>
      <c r="E16" s="2"/>
      <c r="F16" s="3">
        <f>SUM(F12:F15)</f>
        <v>408.25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12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7</v>
      </c>
      <c r="C20" s="2">
        <v>0.27500000000000002</v>
      </c>
      <c r="D20" s="2" t="s">
        <v>1</v>
      </c>
      <c r="E20" s="2">
        <v>550</v>
      </c>
      <c r="F20" s="2">
        <f t="shared" ref="F20:F23" si="3">C20*E20</f>
        <v>151.25</v>
      </c>
    </row>
    <row r="21" spans="2:6" x14ac:dyDescent="0.25">
      <c r="B21" t="s">
        <v>13</v>
      </c>
      <c r="C21" s="2">
        <v>0.2</v>
      </c>
      <c r="D21" s="2" t="s">
        <v>1</v>
      </c>
      <c r="E21" s="2">
        <v>70</v>
      </c>
      <c r="F21" s="2">
        <f t="shared" si="3"/>
        <v>14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10</v>
      </c>
      <c r="C23" s="2">
        <v>2</v>
      </c>
      <c r="D23" s="2" t="s">
        <v>4</v>
      </c>
      <c r="E23" s="2">
        <v>118</v>
      </c>
      <c r="F23" s="2">
        <f t="shared" si="3"/>
        <v>236</v>
      </c>
    </row>
    <row r="24" spans="2:6" x14ac:dyDescent="0.25">
      <c r="C24" s="2"/>
      <c r="D24" s="2"/>
      <c r="E24" s="2"/>
      <c r="F24" s="3">
        <f>SUM(F20:F23)</f>
        <v>410.25</v>
      </c>
    </row>
    <row r="25" spans="2:6" x14ac:dyDescent="0.25">
      <c r="C25" s="2"/>
      <c r="D25" s="2"/>
    </row>
    <row r="26" spans="2:6" x14ac:dyDescent="0.25">
      <c r="B26" s="1" t="s">
        <v>14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7</v>
      </c>
      <c r="C28" s="2">
        <v>0.27500000000000002</v>
      </c>
      <c r="D28" s="2" t="s">
        <v>1</v>
      </c>
      <c r="E28" s="2">
        <v>550</v>
      </c>
      <c r="F28" s="2">
        <f t="shared" ref="F28:F31" si="4">C28*E28</f>
        <v>151.25</v>
      </c>
    </row>
    <row r="29" spans="2:6" x14ac:dyDescent="0.25">
      <c r="B29" t="s">
        <v>15</v>
      </c>
      <c r="C29" s="2">
        <v>0.2</v>
      </c>
      <c r="D29" s="2" t="s">
        <v>1</v>
      </c>
      <c r="E29" s="2">
        <v>84</v>
      </c>
      <c r="F29" s="2">
        <f t="shared" si="4"/>
        <v>16.8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4"/>
        <v>9</v>
      </c>
    </row>
    <row r="31" spans="2:6" x14ac:dyDescent="0.25">
      <c r="B31" s="4" t="s">
        <v>10</v>
      </c>
      <c r="C31" s="2">
        <v>2</v>
      </c>
      <c r="D31" s="2" t="s">
        <v>4</v>
      </c>
      <c r="E31" s="2">
        <v>118</v>
      </c>
      <c r="F31" s="2">
        <f t="shared" si="4"/>
        <v>236</v>
      </c>
    </row>
    <row r="32" spans="2:6" x14ac:dyDescent="0.25">
      <c r="C32" s="2"/>
      <c r="D32" s="2"/>
      <c r="E32" s="2"/>
      <c r="F32" s="3">
        <f>SUM(F28:F31)</f>
        <v>413.05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C12" sqref="C1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16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20</v>
      </c>
      <c r="C4" s="2">
        <v>0.4</v>
      </c>
      <c r="D4" s="2" t="s">
        <v>1</v>
      </c>
      <c r="E4" s="2">
        <v>930</v>
      </c>
      <c r="F4" s="2">
        <f t="shared" ref="F4:F7" si="0">C4*E4</f>
        <v>372</v>
      </c>
    </row>
    <row r="5" spans="2:6" x14ac:dyDescent="0.25">
      <c r="B5" t="s">
        <v>13</v>
      </c>
      <c r="C5" s="2">
        <v>0.2</v>
      </c>
      <c r="D5" s="2" t="s">
        <v>1</v>
      </c>
      <c r="E5" s="2">
        <v>70</v>
      </c>
      <c r="F5" s="2">
        <f t="shared" si="0"/>
        <v>14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21</v>
      </c>
      <c r="C7" s="2">
        <v>2</v>
      </c>
      <c r="D7" s="2" t="s">
        <v>4</v>
      </c>
      <c r="E7" s="2">
        <v>206</v>
      </c>
      <c r="F7" s="2">
        <f t="shared" si="0"/>
        <v>412</v>
      </c>
    </row>
    <row r="8" spans="2:6" x14ac:dyDescent="0.25">
      <c r="C8" s="2"/>
      <c r="D8" s="2"/>
      <c r="E8" s="2"/>
      <c r="F8" s="3">
        <f>SUM(F4:F7)</f>
        <v>807</v>
      </c>
    </row>
    <row r="9" spans="2:6" x14ac:dyDescent="0.25">
      <c r="C9" s="2"/>
      <c r="D9" s="2"/>
      <c r="E9" s="2"/>
      <c r="F9" s="2"/>
    </row>
    <row r="10" spans="2:6" x14ac:dyDescent="0.25">
      <c r="B10" s="1" t="s">
        <v>17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20</v>
      </c>
      <c r="C12" s="2">
        <v>0.4</v>
      </c>
      <c r="D12" s="2" t="s">
        <v>1</v>
      </c>
      <c r="E12" s="2">
        <v>930</v>
      </c>
      <c r="F12" s="2">
        <f t="shared" ref="F12:F15" si="1">C12*E12</f>
        <v>372</v>
      </c>
    </row>
    <row r="13" spans="2:6" x14ac:dyDescent="0.25">
      <c r="B13" t="s">
        <v>15</v>
      </c>
      <c r="C13" s="2">
        <v>0.2</v>
      </c>
      <c r="D13" s="2" t="s">
        <v>1</v>
      </c>
      <c r="E13" s="2">
        <v>84</v>
      </c>
      <c r="F13" s="2">
        <f t="shared" si="1"/>
        <v>16.8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21</v>
      </c>
      <c r="C15" s="2">
        <v>2</v>
      </c>
      <c r="D15" s="2" t="s">
        <v>4</v>
      </c>
      <c r="E15" s="2">
        <v>206</v>
      </c>
      <c r="F15" s="2">
        <f t="shared" si="1"/>
        <v>412</v>
      </c>
    </row>
    <row r="16" spans="2:6" x14ac:dyDescent="0.25">
      <c r="C16" s="2"/>
      <c r="D16" s="2"/>
      <c r="E16" s="2"/>
      <c r="F16" s="3">
        <f>SUM(F12:F15)</f>
        <v>809.8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18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20</v>
      </c>
      <c r="C20" s="2">
        <v>0.4</v>
      </c>
      <c r="D20" s="2" t="s">
        <v>1</v>
      </c>
      <c r="E20" s="2">
        <v>930</v>
      </c>
      <c r="F20" s="2">
        <f t="shared" ref="F20:F23" si="2">C20*E20</f>
        <v>372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si="2"/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2"/>
        <v>9</v>
      </c>
    </row>
    <row r="23" spans="2:6" x14ac:dyDescent="0.25">
      <c r="B23" s="4" t="s">
        <v>21</v>
      </c>
      <c r="C23" s="2">
        <v>2</v>
      </c>
      <c r="D23" s="2" t="s">
        <v>4</v>
      </c>
      <c r="E23" s="2">
        <v>206</v>
      </c>
      <c r="F23" s="2">
        <f t="shared" si="2"/>
        <v>412</v>
      </c>
    </row>
    <row r="24" spans="2:6" x14ac:dyDescent="0.25">
      <c r="C24" s="2"/>
      <c r="D24" s="2"/>
      <c r="E24" s="2"/>
      <c r="F24" s="3">
        <f>SUM(F20:F23)</f>
        <v>814.4</v>
      </c>
    </row>
    <row r="25" spans="2:6" x14ac:dyDescent="0.25">
      <c r="C25" s="2"/>
      <c r="D25" s="2"/>
    </row>
    <row r="26" spans="2:6" x14ac:dyDescent="0.25">
      <c r="B26" s="1" t="s">
        <v>19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20</v>
      </c>
      <c r="C28" s="2">
        <v>0.4</v>
      </c>
      <c r="D28" s="2" t="s">
        <v>1</v>
      </c>
      <c r="E28" s="2">
        <v>930</v>
      </c>
      <c r="F28" s="2">
        <f t="shared" ref="F28:F31" si="3">C28*E28</f>
        <v>372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si="3"/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3"/>
        <v>9</v>
      </c>
    </row>
    <row r="31" spans="2:6" x14ac:dyDescent="0.25">
      <c r="B31" s="4" t="s">
        <v>21</v>
      </c>
      <c r="C31" s="2">
        <v>2</v>
      </c>
      <c r="D31" s="2" t="s">
        <v>4</v>
      </c>
      <c r="E31" s="2">
        <v>206</v>
      </c>
      <c r="F31" s="2">
        <f t="shared" si="3"/>
        <v>412</v>
      </c>
    </row>
    <row r="32" spans="2:6" x14ac:dyDescent="0.25">
      <c r="C32" s="2"/>
      <c r="D32" s="2"/>
      <c r="E32" s="2"/>
      <c r="F32" s="3">
        <f>SUM(F28:F31)</f>
        <v>819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zoomScale="80" zoomScaleNormal="80" workbookViewId="0">
      <selection activeCell="G32" sqref="G32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25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26</v>
      </c>
      <c r="C4" s="2">
        <v>0.49</v>
      </c>
      <c r="D4" s="2" t="s">
        <v>1</v>
      </c>
      <c r="E4" s="2">
        <v>1200</v>
      </c>
      <c r="F4" s="2">
        <f t="shared" ref="F4:F7" si="0">C4*E4</f>
        <v>588</v>
      </c>
    </row>
    <row r="5" spans="2:6" x14ac:dyDescent="0.25">
      <c r="B5" t="s">
        <v>5</v>
      </c>
      <c r="C5" s="2">
        <v>0.2</v>
      </c>
      <c r="D5" s="2" t="s">
        <v>1</v>
      </c>
      <c r="E5" s="2">
        <v>60</v>
      </c>
      <c r="F5" s="2">
        <f t="shared" si="0"/>
        <v>12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27</v>
      </c>
      <c r="C7" s="2">
        <v>2</v>
      </c>
      <c r="D7" s="2" t="s">
        <v>4</v>
      </c>
      <c r="E7" s="2">
        <v>333</v>
      </c>
      <c r="F7" s="2">
        <f t="shared" si="0"/>
        <v>666</v>
      </c>
    </row>
    <row r="8" spans="2:6" x14ac:dyDescent="0.25">
      <c r="C8" s="2"/>
      <c r="D8" s="2"/>
      <c r="E8" s="2"/>
      <c r="F8" s="3">
        <f>SUM(F4:F7)</f>
        <v>1275</v>
      </c>
    </row>
    <row r="9" spans="2:6" x14ac:dyDescent="0.25">
      <c r="C9" s="2"/>
      <c r="D9" s="2"/>
      <c r="E9" s="2"/>
      <c r="F9" s="2"/>
    </row>
    <row r="10" spans="2:6" x14ac:dyDescent="0.25">
      <c r="B10" s="1" t="s">
        <v>24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26</v>
      </c>
      <c r="C12" s="2">
        <v>0.49</v>
      </c>
      <c r="D12" s="2" t="s">
        <v>1</v>
      </c>
      <c r="E12" s="2">
        <v>1200</v>
      </c>
      <c r="F12" s="2">
        <f t="shared" ref="F12:F15" si="1">C12*E12</f>
        <v>588</v>
      </c>
    </row>
    <row r="13" spans="2:6" x14ac:dyDescent="0.25">
      <c r="B13" t="s">
        <v>13</v>
      </c>
      <c r="C13" s="2">
        <v>0.2</v>
      </c>
      <c r="D13" s="2" t="s">
        <v>1</v>
      </c>
      <c r="E13" s="2">
        <v>70</v>
      </c>
      <c r="F13" s="2">
        <f t="shared" si="1"/>
        <v>14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27</v>
      </c>
      <c r="C15" s="2">
        <v>2</v>
      </c>
      <c r="D15" s="2" t="s">
        <v>4</v>
      </c>
      <c r="E15" s="2">
        <v>333</v>
      </c>
      <c r="F15" s="2">
        <f t="shared" si="1"/>
        <v>666</v>
      </c>
    </row>
    <row r="16" spans="2:6" x14ac:dyDescent="0.25">
      <c r="C16" s="2"/>
      <c r="D16" s="2"/>
      <c r="E16" s="2"/>
      <c r="F16" s="3">
        <f>SUM(F12:F15)</f>
        <v>1277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28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26</v>
      </c>
      <c r="C20" s="2">
        <v>0.49</v>
      </c>
      <c r="D20" s="2" t="s">
        <v>1</v>
      </c>
      <c r="E20" s="2">
        <v>1200</v>
      </c>
      <c r="F20" s="2">
        <f t="shared" ref="F20" si="2">C20*E20</f>
        <v>588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ref="F21:F23" si="3">C21*E21</f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27</v>
      </c>
      <c r="C23" s="2">
        <v>2</v>
      </c>
      <c r="D23" s="2" t="s">
        <v>4</v>
      </c>
      <c r="E23" s="2">
        <v>333</v>
      </c>
      <c r="F23" s="2">
        <f t="shared" si="3"/>
        <v>666</v>
      </c>
    </row>
    <row r="24" spans="2:6" x14ac:dyDescent="0.25">
      <c r="C24" s="2"/>
      <c r="D24" s="2"/>
      <c r="E24" s="2"/>
      <c r="F24" s="3">
        <f>SUM(F20:F23)</f>
        <v>1284.4000000000001</v>
      </c>
    </row>
    <row r="25" spans="2:6" x14ac:dyDescent="0.25">
      <c r="C25" s="2"/>
      <c r="D25" s="2"/>
    </row>
    <row r="26" spans="2:6" x14ac:dyDescent="0.25">
      <c r="B26" s="1" t="s">
        <v>29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26</v>
      </c>
      <c r="C28" s="2">
        <v>0.49</v>
      </c>
      <c r="D28" s="2" t="s">
        <v>1</v>
      </c>
      <c r="E28" s="2">
        <v>1200</v>
      </c>
      <c r="F28" s="2">
        <f t="shared" ref="F28" si="4">C28*E28</f>
        <v>588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ref="F29:F31" si="5">C29*E29</f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5"/>
        <v>9</v>
      </c>
    </row>
    <row r="31" spans="2:6" x14ac:dyDescent="0.25">
      <c r="B31" s="4" t="s">
        <v>27</v>
      </c>
      <c r="C31" s="2">
        <v>2</v>
      </c>
      <c r="D31" s="2" t="s">
        <v>4</v>
      </c>
      <c r="E31" s="2">
        <v>333</v>
      </c>
      <c r="F31" s="2">
        <f t="shared" si="5"/>
        <v>666</v>
      </c>
    </row>
    <row r="32" spans="2:6" x14ac:dyDescent="0.25">
      <c r="C32" s="2"/>
      <c r="D32" s="2"/>
      <c r="E32" s="2"/>
      <c r="F32" s="3">
        <f>SUM(F28:F31)</f>
        <v>1289</v>
      </c>
    </row>
    <row r="33" spans="2:6" x14ac:dyDescent="0.25">
      <c r="C33" s="2"/>
      <c r="D33" s="2"/>
      <c r="E33" s="2"/>
      <c r="F33" s="2"/>
    </row>
    <row r="34" spans="2:6" x14ac:dyDescent="0.25">
      <c r="B34" s="1" t="s">
        <v>30</v>
      </c>
      <c r="C34" s="3" t="s">
        <v>0</v>
      </c>
      <c r="D34" s="2"/>
      <c r="E34" s="3" t="s">
        <v>2</v>
      </c>
      <c r="F34" s="3" t="s">
        <v>3</v>
      </c>
    </row>
    <row r="35" spans="2:6" x14ac:dyDescent="0.25">
      <c r="D35" s="2"/>
    </row>
    <row r="36" spans="2:6" x14ac:dyDescent="0.25">
      <c r="B36" t="s">
        <v>26</v>
      </c>
      <c r="C36" s="2">
        <v>0.49</v>
      </c>
      <c r="D36" s="2" t="s">
        <v>1</v>
      </c>
      <c r="E36" s="2">
        <v>1200</v>
      </c>
      <c r="F36" s="2">
        <f t="shared" ref="F36:F39" si="6">C36*E36</f>
        <v>588</v>
      </c>
    </row>
    <row r="37" spans="2:6" x14ac:dyDescent="0.25">
      <c r="B37" t="s">
        <v>31</v>
      </c>
      <c r="C37" s="2">
        <v>0.2</v>
      </c>
      <c r="D37" s="2" t="s">
        <v>1</v>
      </c>
      <c r="E37" s="2">
        <v>175</v>
      </c>
      <c r="F37" s="2">
        <f t="shared" si="6"/>
        <v>35</v>
      </c>
    </row>
    <row r="38" spans="2:6" x14ac:dyDescent="0.25">
      <c r="B38" t="s">
        <v>9</v>
      </c>
      <c r="C38" s="2">
        <v>1</v>
      </c>
      <c r="D38" s="2" t="s">
        <v>4</v>
      </c>
      <c r="E38" s="2">
        <v>9</v>
      </c>
      <c r="F38" s="2">
        <f t="shared" si="6"/>
        <v>9</v>
      </c>
    </row>
    <row r="39" spans="2:6" x14ac:dyDescent="0.25">
      <c r="B39" s="4" t="s">
        <v>27</v>
      </c>
      <c r="C39" s="2">
        <v>2</v>
      </c>
      <c r="D39" s="2" t="s">
        <v>4</v>
      </c>
      <c r="E39" s="2">
        <v>333</v>
      </c>
      <c r="F39" s="2">
        <f t="shared" si="6"/>
        <v>666</v>
      </c>
    </row>
    <row r="40" spans="2:6" x14ac:dyDescent="0.25">
      <c r="C40" s="2"/>
      <c r="D40" s="2"/>
      <c r="E40" s="2"/>
      <c r="F40" s="3">
        <f>SUM(F36:F39)</f>
        <v>1298</v>
      </c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opLeftCell="A10" zoomScale="80" zoomScaleNormal="80" workbookViewId="0">
      <selection activeCell="F35" sqref="F35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1" spans="2:6" x14ac:dyDescent="0.25">
      <c r="C1" s="2"/>
      <c r="D1" s="2"/>
    </row>
    <row r="2" spans="2:6" x14ac:dyDescent="0.25">
      <c r="B2" s="1" t="s">
        <v>32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34</v>
      </c>
      <c r="C4" s="2">
        <v>0.57999999999999996</v>
      </c>
      <c r="D4" s="2" t="s">
        <v>1</v>
      </c>
      <c r="E4" s="2">
        <v>2000</v>
      </c>
      <c r="F4" s="2">
        <f t="shared" ref="F4:F7" si="0">C4*E4</f>
        <v>1160</v>
      </c>
    </row>
    <row r="5" spans="2:6" x14ac:dyDescent="0.25">
      <c r="B5" t="s">
        <v>23</v>
      </c>
      <c r="C5" s="2">
        <v>0.2</v>
      </c>
      <c r="D5" s="2" t="s">
        <v>1</v>
      </c>
      <c r="E5" s="2">
        <v>130</v>
      </c>
      <c r="F5" s="2">
        <f t="shared" si="0"/>
        <v>26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35</v>
      </c>
      <c r="C7" s="2">
        <v>2</v>
      </c>
      <c r="D7" s="2" t="s">
        <v>4</v>
      </c>
      <c r="E7" s="2">
        <v>571</v>
      </c>
      <c r="F7" s="2">
        <f t="shared" si="0"/>
        <v>1142</v>
      </c>
    </row>
    <row r="8" spans="2:6" x14ac:dyDescent="0.25">
      <c r="C8" s="2"/>
      <c r="D8" s="2"/>
      <c r="E8" s="2"/>
      <c r="F8" s="3">
        <f>SUM(F4:F7)</f>
        <v>2337</v>
      </c>
    </row>
    <row r="9" spans="2:6" x14ac:dyDescent="0.25">
      <c r="C9" s="2"/>
      <c r="D9" s="2"/>
      <c r="E9" s="2"/>
      <c r="F9" s="2"/>
    </row>
    <row r="10" spans="2:6" x14ac:dyDescent="0.25">
      <c r="B10" s="1" t="s">
        <v>33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34</v>
      </c>
      <c r="C12" s="2">
        <v>0.57999999999999996</v>
      </c>
      <c r="D12" s="2" t="s">
        <v>1</v>
      </c>
      <c r="E12" s="2">
        <v>2000</v>
      </c>
      <c r="F12" s="2">
        <f t="shared" ref="F12" si="1">C12*E12</f>
        <v>1160</v>
      </c>
    </row>
    <row r="13" spans="2:6" x14ac:dyDescent="0.25">
      <c r="B13" t="s">
        <v>31</v>
      </c>
      <c r="C13" s="2">
        <v>0.2</v>
      </c>
      <c r="D13" s="2" t="s">
        <v>1</v>
      </c>
      <c r="E13" s="2">
        <v>175</v>
      </c>
      <c r="F13" s="2">
        <f t="shared" ref="F13:F15" si="2">C13*E13</f>
        <v>35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2"/>
        <v>9</v>
      </c>
    </row>
    <row r="15" spans="2:6" x14ac:dyDescent="0.25">
      <c r="B15" s="4" t="s">
        <v>35</v>
      </c>
      <c r="C15" s="2">
        <v>2</v>
      </c>
      <c r="D15" s="2" t="s">
        <v>4</v>
      </c>
      <c r="E15" s="2">
        <v>571</v>
      </c>
      <c r="F15" s="2">
        <f t="shared" si="2"/>
        <v>1142</v>
      </c>
    </row>
    <row r="16" spans="2:6" x14ac:dyDescent="0.25">
      <c r="C16" s="2"/>
      <c r="D16" s="2"/>
      <c r="E16" s="2"/>
      <c r="F16" s="3">
        <f>SUM(F12:F15)</f>
        <v>2346</v>
      </c>
    </row>
    <row r="18" spans="2:6" x14ac:dyDescent="0.25">
      <c r="B18" s="1" t="s">
        <v>36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34</v>
      </c>
      <c r="C20" s="2">
        <v>0.57999999999999996</v>
      </c>
      <c r="D20" s="2" t="s">
        <v>1</v>
      </c>
      <c r="E20" s="2">
        <v>2000</v>
      </c>
      <c r="F20" s="2">
        <f t="shared" ref="F20:F23" si="3">C20*E20</f>
        <v>1160</v>
      </c>
    </row>
    <row r="21" spans="2:6" x14ac:dyDescent="0.25">
      <c r="B21" t="s">
        <v>38</v>
      </c>
      <c r="C21" s="2">
        <v>0.2</v>
      </c>
      <c r="D21" s="2" t="s">
        <v>1</v>
      </c>
      <c r="E21" s="2">
        <v>240</v>
      </c>
      <c r="F21" s="2">
        <f t="shared" si="3"/>
        <v>48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3"/>
        <v>9</v>
      </c>
    </row>
    <row r="23" spans="2:6" x14ac:dyDescent="0.25">
      <c r="B23" s="4" t="s">
        <v>35</v>
      </c>
      <c r="C23" s="2">
        <v>2</v>
      </c>
      <c r="D23" s="2" t="s">
        <v>4</v>
      </c>
      <c r="E23" s="2">
        <v>571</v>
      </c>
      <c r="F23" s="2">
        <f t="shared" si="3"/>
        <v>1142</v>
      </c>
    </row>
    <row r="24" spans="2:6" x14ac:dyDescent="0.25">
      <c r="C24" s="2"/>
      <c r="D24" s="2"/>
      <c r="E24" s="2"/>
      <c r="F24" s="3">
        <f>SUM(F20:F23)</f>
        <v>2359</v>
      </c>
    </row>
    <row r="26" spans="2:6" x14ac:dyDescent="0.25">
      <c r="B26" s="1" t="s">
        <v>37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34</v>
      </c>
      <c r="C28" s="2">
        <v>0.57999999999999996</v>
      </c>
      <c r="D28" s="2" t="s">
        <v>1</v>
      </c>
      <c r="E28" s="2">
        <v>2000</v>
      </c>
      <c r="F28" s="2">
        <f t="shared" ref="F28:F31" si="4">C28*E28</f>
        <v>1160</v>
      </c>
    </row>
    <row r="29" spans="2:6" x14ac:dyDescent="0.25">
      <c r="B29" t="s">
        <v>39</v>
      </c>
      <c r="C29" s="2">
        <v>0.2</v>
      </c>
      <c r="D29" s="2" t="s">
        <v>1</v>
      </c>
      <c r="E29" s="2">
        <v>290</v>
      </c>
      <c r="F29" s="2">
        <f t="shared" si="4"/>
        <v>58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4"/>
        <v>9</v>
      </c>
    </row>
    <row r="31" spans="2:6" x14ac:dyDescent="0.25">
      <c r="B31" s="4" t="s">
        <v>35</v>
      </c>
      <c r="C31" s="2">
        <v>2</v>
      </c>
      <c r="D31" s="2" t="s">
        <v>4</v>
      </c>
      <c r="E31" s="2">
        <v>571</v>
      </c>
      <c r="F31" s="2">
        <f t="shared" si="4"/>
        <v>1142</v>
      </c>
    </row>
    <row r="32" spans="2:6" x14ac:dyDescent="0.25">
      <c r="C32" s="2"/>
      <c r="D32" s="2"/>
      <c r="E32" s="2"/>
      <c r="F32" s="3">
        <f>SUM(F28:F31)</f>
        <v>2369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9"/>
  <sheetViews>
    <sheetView zoomScale="80" zoomScaleNormal="80" workbookViewId="0">
      <selection activeCell="H58" sqref="H57:H58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45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46</v>
      </c>
      <c r="C4" s="2">
        <v>0.25</v>
      </c>
      <c r="D4" s="2" t="s">
        <v>1</v>
      </c>
      <c r="E4" s="2">
        <v>240</v>
      </c>
      <c r="F4" s="2">
        <f t="shared" ref="F4" si="0">C4*E4</f>
        <v>60</v>
      </c>
    </row>
    <row r="5" spans="2:6" x14ac:dyDescent="0.25">
      <c r="B5" t="s">
        <v>9</v>
      </c>
      <c r="C5" s="2">
        <v>1</v>
      </c>
      <c r="D5" s="2" t="s">
        <v>4</v>
      </c>
      <c r="E5" s="2">
        <v>9</v>
      </c>
      <c r="F5" s="2">
        <f t="shared" ref="F5" si="1">C5*E5</f>
        <v>9</v>
      </c>
    </row>
    <row r="6" spans="2:6" x14ac:dyDescent="0.25">
      <c r="B6" s="4" t="s">
        <v>47</v>
      </c>
      <c r="C6" s="2">
        <v>2</v>
      </c>
      <c r="D6" s="2" t="s">
        <v>4</v>
      </c>
      <c r="E6" s="2">
        <v>65</v>
      </c>
      <c r="F6" s="2">
        <f>C6*E6</f>
        <v>130</v>
      </c>
    </row>
    <row r="7" spans="2:6" x14ac:dyDescent="0.25">
      <c r="C7" s="2"/>
      <c r="D7" s="2"/>
      <c r="E7" s="2"/>
      <c r="F7" s="3">
        <f>SUM(F4:F6)</f>
        <v>199</v>
      </c>
    </row>
    <row r="9" spans="2:6" x14ac:dyDescent="0.25">
      <c r="C9" s="2"/>
      <c r="D9" s="2"/>
      <c r="E9" s="2"/>
      <c r="F9" s="2"/>
    </row>
    <row r="10" spans="2:6" x14ac:dyDescent="0.25">
      <c r="B10" s="1" t="s">
        <v>64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65</v>
      </c>
      <c r="C12" s="2">
        <v>0.3</v>
      </c>
      <c r="D12" s="2" t="s">
        <v>1</v>
      </c>
      <c r="E12" s="2">
        <v>550</v>
      </c>
      <c r="F12" s="2">
        <f t="shared" ref="F12:F15" si="2">C12*E12</f>
        <v>165</v>
      </c>
    </row>
    <row r="13" spans="2:6" x14ac:dyDescent="0.25">
      <c r="B13" t="s">
        <v>9</v>
      </c>
      <c r="C13" s="2">
        <v>1</v>
      </c>
      <c r="D13" s="2" t="s">
        <v>4</v>
      </c>
      <c r="E13" s="2">
        <v>9</v>
      </c>
      <c r="F13" s="2">
        <f t="shared" si="2"/>
        <v>9</v>
      </c>
    </row>
    <row r="14" spans="2:6" x14ac:dyDescent="0.25">
      <c r="B14" s="4" t="s">
        <v>66</v>
      </c>
      <c r="C14" s="2">
        <v>5</v>
      </c>
      <c r="D14" s="2" t="s">
        <v>55</v>
      </c>
      <c r="E14" s="2">
        <v>35</v>
      </c>
      <c r="F14" s="2">
        <f t="shared" si="2"/>
        <v>175</v>
      </c>
    </row>
    <row r="15" spans="2:6" x14ac:dyDescent="0.25">
      <c r="B15" t="s">
        <v>67</v>
      </c>
      <c r="C15" s="2">
        <v>0.6</v>
      </c>
      <c r="D15" s="2" t="s">
        <v>1</v>
      </c>
      <c r="E15" s="2">
        <v>84</v>
      </c>
      <c r="F15" s="2">
        <f t="shared" si="2"/>
        <v>50.4</v>
      </c>
    </row>
    <row r="16" spans="2:6" x14ac:dyDescent="0.25">
      <c r="C16" s="2"/>
      <c r="D16" s="2"/>
      <c r="E16" s="2"/>
      <c r="F16" s="3">
        <f>SUM(F12:F15)</f>
        <v>399.4</v>
      </c>
    </row>
    <row r="17" spans="2:6" x14ac:dyDescent="0.25">
      <c r="C17" s="2"/>
      <c r="D17" s="2"/>
      <c r="E17" s="2"/>
      <c r="F17" s="2"/>
    </row>
    <row r="18" spans="2:6" x14ac:dyDescent="0.25">
      <c r="B18" s="1"/>
      <c r="C18" s="3"/>
      <c r="D18" s="2"/>
      <c r="E18" s="3"/>
      <c r="F18" s="3"/>
    </row>
    <row r="19" spans="2:6" x14ac:dyDescent="0.25">
      <c r="B19" s="1" t="s">
        <v>69</v>
      </c>
      <c r="C19" s="3" t="s">
        <v>0</v>
      </c>
      <c r="D19" s="2"/>
      <c r="E19" s="3" t="s">
        <v>2</v>
      </c>
      <c r="F19" s="3" t="s">
        <v>3</v>
      </c>
    </row>
    <row r="20" spans="2:6" x14ac:dyDescent="0.25">
      <c r="D20" s="2"/>
    </row>
    <row r="21" spans="2:6" x14ac:dyDescent="0.25">
      <c r="B21" t="s">
        <v>70</v>
      </c>
      <c r="C21" s="2">
        <v>0.6</v>
      </c>
      <c r="D21" s="2" t="s">
        <v>1</v>
      </c>
      <c r="E21" s="2">
        <v>3900</v>
      </c>
      <c r="F21" s="2">
        <f t="shared" ref="F21" si="3">C21*E21</f>
        <v>2340</v>
      </c>
    </row>
    <row r="22" spans="2:6" x14ac:dyDescent="0.25">
      <c r="B22" t="s">
        <v>72</v>
      </c>
      <c r="C22" s="2">
        <v>0.4</v>
      </c>
      <c r="D22" s="2" t="s">
        <v>1</v>
      </c>
      <c r="E22" s="2">
        <v>550</v>
      </c>
      <c r="F22" s="2">
        <f t="shared" ref="F22" si="4">C22*E22</f>
        <v>220</v>
      </c>
    </row>
    <row r="23" spans="2:6" x14ac:dyDescent="0.25">
      <c r="B23" t="s">
        <v>9</v>
      </c>
      <c r="C23" s="2">
        <v>1</v>
      </c>
      <c r="D23" s="2" t="s">
        <v>4</v>
      </c>
      <c r="E23" s="2">
        <v>9</v>
      </c>
      <c r="F23" s="2">
        <f>C23*E23</f>
        <v>9</v>
      </c>
    </row>
    <row r="24" spans="2:6" x14ac:dyDescent="0.25">
      <c r="B24" s="4" t="s">
        <v>71</v>
      </c>
      <c r="C24" s="2">
        <v>2</v>
      </c>
      <c r="D24" s="2" t="s">
        <v>4</v>
      </c>
      <c r="E24" s="2">
        <v>1262</v>
      </c>
      <c r="F24" s="2">
        <f>C24*E24</f>
        <v>2524</v>
      </c>
    </row>
    <row r="25" spans="2:6" x14ac:dyDescent="0.25">
      <c r="C25" s="2"/>
      <c r="D25" s="2"/>
      <c r="E25" s="2"/>
      <c r="F25" s="3">
        <f>SUM(F21:F24)</f>
        <v>5093</v>
      </c>
    </row>
    <row r="26" spans="2:6" x14ac:dyDescent="0.25">
      <c r="C26" s="2"/>
      <c r="D26" s="2"/>
      <c r="E26" s="2"/>
    </row>
    <row r="27" spans="2:6" x14ac:dyDescent="0.25">
      <c r="D27" s="2"/>
    </row>
    <row r="28" spans="2:6" x14ac:dyDescent="0.25">
      <c r="C28" s="2"/>
      <c r="D28" s="2"/>
      <c r="E28" s="2"/>
      <c r="F28" s="2"/>
    </row>
    <row r="29" spans="2:6" x14ac:dyDescent="0.25">
      <c r="B29" s="1" t="s">
        <v>73</v>
      </c>
      <c r="C29" s="3" t="s">
        <v>0</v>
      </c>
      <c r="D29" s="2"/>
      <c r="E29" s="3" t="s">
        <v>2</v>
      </c>
      <c r="F29" s="3" t="s">
        <v>3</v>
      </c>
    </row>
    <row r="30" spans="2:6" x14ac:dyDescent="0.25">
      <c r="D30" s="2"/>
    </row>
    <row r="31" spans="2:6" x14ac:dyDescent="0.25">
      <c r="B31" t="s">
        <v>74</v>
      </c>
      <c r="C31" s="2">
        <v>0.25</v>
      </c>
      <c r="D31" s="2" t="s">
        <v>1</v>
      </c>
      <c r="E31" s="2">
        <v>290</v>
      </c>
      <c r="F31" s="2">
        <f>C31*E31</f>
        <v>72.5</v>
      </c>
    </row>
    <row r="32" spans="2:6" x14ac:dyDescent="0.25">
      <c r="B32" t="s">
        <v>75</v>
      </c>
      <c r="C32" s="2">
        <v>0.15</v>
      </c>
      <c r="D32" s="2" t="s">
        <v>1</v>
      </c>
      <c r="E32" s="2">
        <v>35</v>
      </c>
      <c r="F32" s="2">
        <f t="shared" ref="F32:F34" si="5">C32*E32</f>
        <v>5.25</v>
      </c>
    </row>
    <row r="33" spans="2:6" x14ac:dyDescent="0.25">
      <c r="B33" t="s">
        <v>9</v>
      </c>
      <c r="C33" s="2">
        <v>1</v>
      </c>
      <c r="D33" s="2" t="s">
        <v>4</v>
      </c>
      <c r="E33" s="2">
        <v>10</v>
      </c>
      <c r="F33" s="2">
        <f t="shared" si="5"/>
        <v>10</v>
      </c>
    </row>
    <row r="34" spans="2:6" x14ac:dyDescent="0.25">
      <c r="B34" s="4" t="s">
        <v>76</v>
      </c>
      <c r="C34" s="2">
        <v>2</v>
      </c>
      <c r="D34" s="2" t="s">
        <v>4</v>
      </c>
      <c r="E34" s="2">
        <v>75</v>
      </c>
      <c r="F34" s="2">
        <f t="shared" si="5"/>
        <v>150</v>
      </c>
    </row>
    <row r="35" spans="2:6" x14ac:dyDescent="0.25">
      <c r="C35" s="2"/>
      <c r="D35" s="2"/>
      <c r="F35" s="3">
        <f>SUM(F31:F34)</f>
        <v>237.75</v>
      </c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B38" s="1" t="s">
        <v>81</v>
      </c>
      <c r="C38" s="3" t="s">
        <v>0</v>
      </c>
      <c r="D38" s="2"/>
      <c r="E38" s="3" t="s">
        <v>2</v>
      </c>
      <c r="F38" s="3" t="s">
        <v>3</v>
      </c>
    </row>
    <row r="39" spans="2:6" x14ac:dyDescent="0.25">
      <c r="D39" s="2"/>
    </row>
    <row r="40" spans="2:6" x14ac:dyDescent="0.25">
      <c r="B40" t="s">
        <v>77</v>
      </c>
      <c r="C40" s="2">
        <v>0.25</v>
      </c>
      <c r="D40" s="2" t="s">
        <v>1</v>
      </c>
      <c r="E40" s="2">
        <v>408</v>
      </c>
      <c r="F40" s="2">
        <f>C40*E40</f>
        <v>102</v>
      </c>
    </row>
    <row r="41" spans="2:6" x14ac:dyDescent="0.25">
      <c r="B41" t="s">
        <v>75</v>
      </c>
      <c r="C41" s="2">
        <v>0.15</v>
      </c>
      <c r="D41" s="2" t="s">
        <v>1</v>
      </c>
      <c r="E41" s="2">
        <v>35</v>
      </c>
      <c r="F41" s="2">
        <f t="shared" ref="F41:F43" si="6">C41*E41</f>
        <v>5.25</v>
      </c>
    </row>
    <row r="42" spans="2:6" x14ac:dyDescent="0.25">
      <c r="B42" t="s">
        <v>9</v>
      </c>
      <c r="C42" s="2">
        <v>1</v>
      </c>
      <c r="D42" s="2" t="s">
        <v>4</v>
      </c>
      <c r="E42" s="2">
        <v>10</v>
      </c>
      <c r="F42" s="2">
        <f t="shared" si="6"/>
        <v>10</v>
      </c>
    </row>
    <row r="43" spans="2:6" x14ac:dyDescent="0.25">
      <c r="B43" s="4" t="s">
        <v>78</v>
      </c>
      <c r="C43" s="2">
        <v>2</v>
      </c>
      <c r="D43" s="2" t="s">
        <v>4</v>
      </c>
      <c r="E43" s="2">
        <v>100</v>
      </c>
      <c r="F43" s="2">
        <f t="shared" si="6"/>
        <v>200</v>
      </c>
    </row>
    <row r="44" spans="2:6" x14ac:dyDescent="0.25">
      <c r="C44" s="2"/>
      <c r="D44" s="2"/>
      <c r="F44" s="3">
        <f>SUM(F40:F43)</f>
        <v>317.25</v>
      </c>
    </row>
    <row r="47" spans="2:6" x14ac:dyDescent="0.25">
      <c r="B47" s="1" t="s">
        <v>82</v>
      </c>
      <c r="C47" s="3" t="s">
        <v>0</v>
      </c>
      <c r="D47" s="2"/>
      <c r="E47" s="3" t="s">
        <v>2</v>
      </c>
      <c r="F47" s="3" t="s">
        <v>3</v>
      </c>
    </row>
    <row r="48" spans="2:6" x14ac:dyDescent="0.25">
      <c r="D48" s="2"/>
    </row>
    <row r="49" spans="2:6" x14ac:dyDescent="0.25">
      <c r="B49" t="s">
        <v>7</v>
      </c>
      <c r="C49" s="2">
        <v>0.27</v>
      </c>
      <c r="D49" s="2" t="s">
        <v>1</v>
      </c>
      <c r="E49" s="2">
        <v>580</v>
      </c>
      <c r="F49" s="2">
        <f>C49*E49</f>
        <v>156.60000000000002</v>
      </c>
    </row>
    <row r="50" spans="2:6" x14ac:dyDescent="0.25">
      <c r="B50" t="s">
        <v>79</v>
      </c>
      <c r="C50" s="2">
        <v>0.16</v>
      </c>
      <c r="D50" s="2" t="s">
        <v>1</v>
      </c>
      <c r="E50" s="2">
        <v>60</v>
      </c>
      <c r="F50" s="2">
        <f t="shared" ref="F50:F52" si="7">C50*E50</f>
        <v>9.6</v>
      </c>
    </row>
    <row r="51" spans="2:6" x14ac:dyDescent="0.25">
      <c r="B51" t="s">
        <v>9</v>
      </c>
      <c r="C51" s="2">
        <v>1</v>
      </c>
      <c r="D51" s="2" t="s">
        <v>4</v>
      </c>
      <c r="E51" s="2">
        <v>10</v>
      </c>
      <c r="F51" s="2">
        <f t="shared" si="7"/>
        <v>10</v>
      </c>
    </row>
    <row r="52" spans="2:6" x14ac:dyDescent="0.25">
      <c r="B52" s="4" t="s">
        <v>10</v>
      </c>
      <c r="C52" s="2">
        <v>2</v>
      </c>
      <c r="D52" s="2" t="s">
        <v>4</v>
      </c>
      <c r="E52" s="2">
        <v>150</v>
      </c>
      <c r="F52" s="2">
        <f t="shared" si="7"/>
        <v>300</v>
      </c>
    </row>
    <row r="53" spans="2:6" x14ac:dyDescent="0.25">
      <c r="C53" s="2"/>
      <c r="D53" s="2"/>
      <c r="F53" s="3">
        <f>SUM(F49:F52)</f>
        <v>476.20000000000005</v>
      </c>
    </row>
    <row r="56" spans="2:6" x14ac:dyDescent="0.25">
      <c r="B56" s="1" t="s">
        <v>83</v>
      </c>
      <c r="C56" s="3" t="s">
        <v>0</v>
      </c>
      <c r="D56" s="2"/>
      <c r="E56" s="3" t="s">
        <v>2</v>
      </c>
      <c r="F56" s="3" t="s">
        <v>3</v>
      </c>
    </row>
    <row r="57" spans="2:6" x14ac:dyDescent="0.25">
      <c r="D57" s="2"/>
    </row>
    <row r="58" spans="2:6" x14ac:dyDescent="0.25">
      <c r="B58" t="s">
        <v>20</v>
      </c>
      <c r="C58" s="2">
        <v>0.38</v>
      </c>
      <c r="D58" s="2" t="s">
        <v>1</v>
      </c>
      <c r="E58" s="2">
        <v>950</v>
      </c>
      <c r="F58" s="2">
        <f>C58*E58</f>
        <v>361</v>
      </c>
    </row>
    <row r="59" spans="2:6" x14ac:dyDescent="0.25">
      <c r="B59" t="s">
        <v>80</v>
      </c>
      <c r="C59" s="2">
        <v>0.18</v>
      </c>
      <c r="D59" s="2" t="s">
        <v>1</v>
      </c>
      <c r="E59" s="2">
        <v>84</v>
      </c>
      <c r="F59" s="2">
        <f t="shared" ref="F59:F61" si="8">C59*E59</f>
        <v>15.12</v>
      </c>
    </row>
    <row r="60" spans="2:6" x14ac:dyDescent="0.25">
      <c r="B60" t="s">
        <v>9</v>
      </c>
      <c r="C60" s="2">
        <v>1</v>
      </c>
      <c r="D60" s="2" t="s">
        <v>4</v>
      </c>
      <c r="E60" s="2">
        <v>10</v>
      </c>
      <c r="F60" s="2">
        <f t="shared" si="8"/>
        <v>10</v>
      </c>
    </row>
    <row r="61" spans="2:6" x14ac:dyDescent="0.25">
      <c r="B61" s="4" t="s">
        <v>21</v>
      </c>
      <c r="C61" s="2">
        <v>2</v>
      </c>
      <c r="D61" s="2" t="s">
        <v>4</v>
      </c>
      <c r="E61" s="2">
        <v>270</v>
      </c>
      <c r="F61" s="2">
        <f t="shared" si="8"/>
        <v>540</v>
      </c>
    </row>
    <row r="62" spans="2:6" x14ac:dyDescent="0.25">
      <c r="C62" s="2"/>
      <c r="D62" s="2"/>
      <c r="F62" s="3">
        <f>SUM(F58:F61)</f>
        <v>926.12</v>
      </c>
    </row>
    <row r="65" spans="2:6" x14ac:dyDescent="0.25">
      <c r="B65" s="1" t="s">
        <v>84</v>
      </c>
      <c r="C65" s="3" t="s">
        <v>0</v>
      </c>
      <c r="D65" s="2"/>
      <c r="E65" s="3" t="s">
        <v>2</v>
      </c>
      <c r="F65" s="3" t="s">
        <v>3</v>
      </c>
    </row>
    <row r="66" spans="2:6" x14ac:dyDescent="0.25">
      <c r="D66" s="2"/>
    </row>
    <row r="67" spans="2:6" x14ac:dyDescent="0.25">
      <c r="B67" t="s">
        <v>26</v>
      </c>
      <c r="C67" s="2">
        <v>0.45</v>
      </c>
      <c r="D67" s="2" t="s">
        <v>1</v>
      </c>
      <c r="E67" s="2">
        <v>1400</v>
      </c>
      <c r="F67" s="2">
        <f>C67*E67</f>
        <v>630</v>
      </c>
    </row>
    <row r="68" spans="2:6" x14ac:dyDescent="0.25">
      <c r="B68" t="s">
        <v>86</v>
      </c>
      <c r="C68" s="2">
        <v>0.2</v>
      </c>
      <c r="D68" s="2" t="s">
        <v>1</v>
      </c>
      <c r="E68" s="2">
        <v>130</v>
      </c>
      <c r="F68" s="2">
        <f t="shared" ref="F68:F70" si="9">C68*E68</f>
        <v>26</v>
      </c>
    </row>
    <row r="69" spans="2:6" x14ac:dyDescent="0.25">
      <c r="B69" t="s">
        <v>9</v>
      </c>
      <c r="C69" s="2">
        <v>1</v>
      </c>
      <c r="D69" s="2" t="s">
        <v>4</v>
      </c>
      <c r="E69" s="2">
        <v>10</v>
      </c>
      <c r="F69" s="2">
        <f t="shared" si="9"/>
        <v>10</v>
      </c>
    </row>
    <row r="70" spans="2:6" x14ac:dyDescent="0.25">
      <c r="B70" s="4" t="s">
        <v>27</v>
      </c>
      <c r="C70" s="2">
        <v>2</v>
      </c>
      <c r="D70" s="2" t="s">
        <v>4</v>
      </c>
      <c r="E70" s="2">
        <v>426</v>
      </c>
      <c r="F70" s="2">
        <f t="shared" si="9"/>
        <v>852</v>
      </c>
    </row>
    <row r="71" spans="2:6" x14ac:dyDescent="0.25">
      <c r="C71" s="2"/>
      <c r="D71" s="2"/>
      <c r="F71" s="3">
        <f>SUM(F67:F70)</f>
        <v>1518</v>
      </c>
    </row>
    <row r="75" spans="2:6" x14ac:dyDescent="0.25">
      <c r="B75" s="1" t="s">
        <v>85</v>
      </c>
      <c r="C75" s="3" t="s">
        <v>0</v>
      </c>
      <c r="D75" s="2"/>
      <c r="E75" s="3" t="s">
        <v>2</v>
      </c>
      <c r="F75" s="3" t="s">
        <v>3</v>
      </c>
    </row>
    <row r="76" spans="2:6" x14ac:dyDescent="0.25">
      <c r="D76" s="2"/>
    </row>
    <row r="77" spans="2:6" x14ac:dyDescent="0.25">
      <c r="B77" t="s">
        <v>34</v>
      </c>
      <c r="C77" s="2">
        <v>0.55000000000000004</v>
      </c>
      <c r="D77" s="2" t="s">
        <v>1</v>
      </c>
      <c r="E77" s="2">
        <v>2000</v>
      </c>
      <c r="F77" s="2">
        <f>C77*E77</f>
        <v>1100</v>
      </c>
    </row>
    <row r="78" spans="2:6" x14ac:dyDescent="0.25">
      <c r="B78" t="s">
        <v>87</v>
      </c>
      <c r="C78" s="2">
        <v>0.2</v>
      </c>
      <c r="D78" s="2" t="s">
        <v>1</v>
      </c>
      <c r="E78" s="2">
        <v>84</v>
      </c>
      <c r="F78" s="2">
        <f t="shared" ref="F78:F80" si="10">C78*E78</f>
        <v>16.8</v>
      </c>
    </row>
    <row r="79" spans="2:6" x14ac:dyDescent="0.25">
      <c r="B79" t="s">
        <v>9</v>
      </c>
      <c r="C79" s="2">
        <v>1</v>
      </c>
      <c r="D79" s="2" t="s">
        <v>4</v>
      </c>
      <c r="E79" s="2">
        <v>10</v>
      </c>
      <c r="F79" s="2">
        <f t="shared" si="10"/>
        <v>10</v>
      </c>
    </row>
    <row r="80" spans="2:6" x14ac:dyDescent="0.25">
      <c r="B80" s="4" t="s">
        <v>35</v>
      </c>
      <c r="C80" s="2">
        <v>2</v>
      </c>
      <c r="D80" s="2" t="s">
        <v>4</v>
      </c>
      <c r="E80" s="2">
        <v>720</v>
      </c>
      <c r="F80" s="2">
        <f t="shared" si="10"/>
        <v>1440</v>
      </c>
    </row>
    <row r="81" spans="2:6" x14ac:dyDescent="0.25">
      <c r="C81" s="2"/>
      <c r="D81" s="2"/>
      <c r="F81" s="3">
        <f>SUM(F77:F80)</f>
        <v>2566.8000000000002</v>
      </c>
    </row>
    <row r="85" spans="2:6" x14ac:dyDescent="0.25">
      <c r="B85" s="1" t="s">
        <v>88</v>
      </c>
      <c r="C85" s="3" t="s">
        <v>0</v>
      </c>
      <c r="D85" s="2"/>
      <c r="E85" s="3" t="s">
        <v>2</v>
      </c>
      <c r="F85" s="3" t="s">
        <v>3</v>
      </c>
    </row>
    <row r="86" spans="2:6" x14ac:dyDescent="0.25">
      <c r="D86" s="2"/>
    </row>
    <row r="87" spans="2:6" x14ac:dyDescent="0.25">
      <c r="B87" t="s">
        <v>34</v>
      </c>
      <c r="C87" s="2">
        <v>0.65</v>
      </c>
      <c r="D87" s="2" t="s">
        <v>1</v>
      </c>
      <c r="E87" s="2">
        <v>2000</v>
      </c>
      <c r="F87" s="2">
        <f>C87*E87</f>
        <v>1300</v>
      </c>
    </row>
    <row r="88" spans="2:6" x14ac:dyDescent="0.25">
      <c r="B88" t="s">
        <v>87</v>
      </c>
      <c r="C88" s="2">
        <v>0.2</v>
      </c>
      <c r="D88" s="2" t="s">
        <v>1</v>
      </c>
      <c r="E88" s="2">
        <v>84</v>
      </c>
      <c r="F88" s="2">
        <f t="shared" ref="F88:F90" si="11">C88*E88</f>
        <v>16.8</v>
      </c>
    </row>
    <row r="89" spans="2:6" x14ac:dyDescent="0.25">
      <c r="B89" t="s">
        <v>9</v>
      </c>
      <c r="C89" s="2">
        <v>1</v>
      </c>
      <c r="D89" s="2" t="s">
        <v>4</v>
      </c>
      <c r="E89" s="2">
        <v>10</v>
      </c>
      <c r="F89" s="2">
        <f t="shared" si="11"/>
        <v>10</v>
      </c>
    </row>
    <row r="90" spans="2:6" x14ac:dyDescent="0.25">
      <c r="B90" s="4" t="s">
        <v>35</v>
      </c>
      <c r="C90" s="2">
        <v>2</v>
      </c>
      <c r="D90" s="2" t="s">
        <v>4</v>
      </c>
      <c r="E90" s="2">
        <v>720</v>
      </c>
      <c r="F90" s="2">
        <f t="shared" si="11"/>
        <v>1440</v>
      </c>
    </row>
    <row r="91" spans="2:6" x14ac:dyDescent="0.25">
      <c r="C91" s="2"/>
      <c r="D91" s="2"/>
      <c r="F91" s="3">
        <f>SUM(F87:F90)</f>
        <v>2766.8</v>
      </c>
    </row>
    <row r="95" spans="2:6" x14ac:dyDescent="0.25">
      <c r="B95" s="1" t="s">
        <v>89</v>
      </c>
      <c r="C95" s="3" t="s">
        <v>0</v>
      </c>
      <c r="D95" s="2"/>
      <c r="E95" s="3" t="s">
        <v>2</v>
      </c>
      <c r="F95" s="3" t="s">
        <v>3</v>
      </c>
    </row>
    <row r="96" spans="2:6" x14ac:dyDescent="0.25">
      <c r="D96" s="2"/>
    </row>
    <row r="97" spans="2:6" x14ac:dyDescent="0.25">
      <c r="B97" t="s">
        <v>90</v>
      </c>
      <c r="C97" s="2">
        <v>0.7</v>
      </c>
      <c r="D97" s="2" t="s">
        <v>1</v>
      </c>
      <c r="E97" s="2">
        <v>3900</v>
      </c>
      <c r="F97" s="2">
        <f>C97*E97</f>
        <v>2730</v>
      </c>
    </row>
    <row r="98" spans="2:6" x14ac:dyDescent="0.25">
      <c r="B98" t="s">
        <v>74</v>
      </c>
      <c r="C98" s="2">
        <v>0.26</v>
      </c>
      <c r="D98" s="2" t="s">
        <v>1</v>
      </c>
      <c r="E98" s="2">
        <v>290</v>
      </c>
      <c r="F98" s="2">
        <f t="shared" ref="F98:F100" si="12">C98*E98</f>
        <v>75.400000000000006</v>
      </c>
    </row>
    <row r="99" spans="2:6" x14ac:dyDescent="0.25">
      <c r="B99" t="s">
        <v>9</v>
      </c>
      <c r="C99" s="2">
        <v>1</v>
      </c>
      <c r="D99" s="2" t="s">
        <v>4</v>
      </c>
      <c r="E99" s="2">
        <v>10</v>
      </c>
      <c r="F99" s="2">
        <f t="shared" si="12"/>
        <v>10</v>
      </c>
    </row>
    <row r="100" spans="2:6" x14ac:dyDescent="0.25">
      <c r="B100" s="4" t="s">
        <v>91</v>
      </c>
      <c r="C100" s="2">
        <v>2</v>
      </c>
      <c r="D100" s="2" t="s">
        <v>4</v>
      </c>
      <c r="E100" s="2">
        <v>1580</v>
      </c>
      <c r="F100" s="2">
        <f t="shared" si="12"/>
        <v>3160</v>
      </c>
    </row>
    <row r="101" spans="2:6" x14ac:dyDescent="0.25">
      <c r="C101" s="2"/>
      <c r="D101" s="2"/>
      <c r="F101" s="3">
        <f>SUM(F97:F100)</f>
        <v>5975.4</v>
      </c>
    </row>
    <row r="105" spans="2:6" x14ac:dyDescent="0.25">
      <c r="B105" s="1" t="s">
        <v>92</v>
      </c>
      <c r="C105" s="3" t="s">
        <v>0</v>
      </c>
      <c r="D105" s="2"/>
      <c r="E105" s="3" t="s">
        <v>2</v>
      </c>
      <c r="F105" s="3" t="s">
        <v>3</v>
      </c>
    </row>
    <row r="106" spans="2:6" x14ac:dyDescent="0.25">
      <c r="D106" s="2"/>
    </row>
    <row r="107" spans="2:6" x14ac:dyDescent="0.25">
      <c r="B107" t="s">
        <v>93</v>
      </c>
      <c r="C107" s="2">
        <v>0.75</v>
      </c>
      <c r="D107" s="2" t="s">
        <v>1</v>
      </c>
      <c r="E107" s="2">
        <v>5700</v>
      </c>
      <c r="F107" s="2">
        <f>C107*E107</f>
        <v>4275</v>
      </c>
    </row>
    <row r="108" spans="2:6" x14ac:dyDescent="0.25">
      <c r="B108" t="s">
        <v>77</v>
      </c>
      <c r="C108" s="2">
        <v>0.3</v>
      </c>
      <c r="D108" s="2" t="s">
        <v>1</v>
      </c>
      <c r="E108" s="2">
        <v>408</v>
      </c>
      <c r="F108" s="2">
        <f t="shared" ref="F108:F110" si="13">C108*E108</f>
        <v>122.39999999999999</v>
      </c>
    </row>
    <row r="109" spans="2:6" x14ac:dyDescent="0.25">
      <c r="B109" t="s">
        <v>9</v>
      </c>
      <c r="C109" s="2">
        <v>1</v>
      </c>
      <c r="D109" s="2" t="s">
        <v>4</v>
      </c>
      <c r="E109" s="2">
        <v>10</v>
      </c>
      <c r="F109" s="2">
        <f t="shared" si="13"/>
        <v>10</v>
      </c>
    </row>
    <row r="110" spans="2:6" x14ac:dyDescent="0.25">
      <c r="B110" s="4" t="s">
        <v>94</v>
      </c>
      <c r="C110" s="2">
        <v>2</v>
      </c>
      <c r="D110" s="2" t="s">
        <v>4</v>
      </c>
      <c r="E110" s="2">
        <v>2550</v>
      </c>
      <c r="F110" s="2">
        <f t="shared" si="13"/>
        <v>5100</v>
      </c>
    </row>
    <row r="111" spans="2:6" x14ac:dyDescent="0.25">
      <c r="C111" s="2"/>
      <c r="D111" s="2"/>
      <c r="F111" s="3">
        <f>SUM(F107:F110)</f>
        <v>9507.4</v>
      </c>
    </row>
    <row r="114" spans="2:6" x14ac:dyDescent="0.25">
      <c r="B114" s="1" t="s">
        <v>95</v>
      </c>
      <c r="C114" s="3" t="s">
        <v>0</v>
      </c>
      <c r="D114" s="2"/>
      <c r="E114" s="3" t="s">
        <v>2</v>
      </c>
      <c r="F114" s="3" t="s">
        <v>3</v>
      </c>
    </row>
    <row r="115" spans="2:6" x14ac:dyDescent="0.25">
      <c r="D115" s="2"/>
    </row>
    <row r="116" spans="2:6" x14ac:dyDescent="0.25">
      <c r="B116" t="s">
        <v>77</v>
      </c>
      <c r="C116" s="2">
        <v>0.25</v>
      </c>
      <c r="D116" s="2" t="s">
        <v>1</v>
      </c>
      <c r="E116" s="2">
        <v>408</v>
      </c>
      <c r="F116" s="2">
        <f>C116*E116</f>
        <v>102</v>
      </c>
    </row>
    <row r="117" spans="2:6" x14ac:dyDescent="0.25">
      <c r="B117" t="s">
        <v>75</v>
      </c>
      <c r="C117" s="2">
        <v>0.35</v>
      </c>
      <c r="D117" s="2" t="s">
        <v>1</v>
      </c>
      <c r="E117" s="2">
        <v>35</v>
      </c>
      <c r="F117" s="2">
        <f t="shared" ref="F117" si="14">C117*E117</f>
        <v>12.25</v>
      </c>
    </row>
    <row r="118" spans="2:6" x14ac:dyDescent="0.25">
      <c r="B118" t="s">
        <v>96</v>
      </c>
      <c r="C118" s="2">
        <v>2</v>
      </c>
      <c r="D118" s="2" t="s">
        <v>4</v>
      </c>
      <c r="E118" s="2">
        <v>60</v>
      </c>
      <c r="F118" s="2">
        <f>C118*E118</f>
        <v>120</v>
      </c>
    </row>
    <row r="119" spans="2:6" x14ac:dyDescent="0.25">
      <c r="B119" t="s">
        <v>9</v>
      </c>
      <c r="C119" s="2">
        <v>1</v>
      </c>
      <c r="D119" s="2" t="s">
        <v>4</v>
      </c>
      <c r="E119" s="2">
        <v>10</v>
      </c>
      <c r="F119" s="2">
        <f>C119*E119</f>
        <v>10</v>
      </c>
    </row>
    <row r="120" spans="2:6" x14ac:dyDescent="0.25">
      <c r="B120" s="4" t="s">
        <v>78</v>
      </c>
      <c r="C120" s="2">
        <v>2</v>
      </c>
      <c r="D120" s="2" t="s">
        <v>4</v>
      </c>
      <c r="E120" s="2">
        <v>100</v>
      </c>
      <c r="F120" s="2">
        <f>C120*E120</f>
        <v>200</v>
      </c>
    </row>
    <row r="121" spans="2:6" x14ac:dyDescent="0.25">
      <c r="C121" s="2"/>
      <c r="D121" s="2"/>
      <c r="F121" s="3">
        <f>SUM(F116:F120)</f>
        <v>444.25</v>
      </c>
    </row>
    <row r="124" spans="2:6" x14ac:dyDescent="0.25">
      <c r="B124" s="1" t="s">
        <v>97</v>
      </c>
      <c r="C124" s="3" t="s">
        <v>0</v>
      </c>
      <c r="D124" s="2"/>
      <c r="E124" s="3" t="s">
        <v>2</v>
      </c>
      <c r="F124" s="3" t="s">
        <v>3</v>
      </c>
    </row>
    <row r="125" spans="2:6" x14ac:dyDescent="0.25">
      <c r="D125" s="2"/>
    </row>
    <row r="126" spans="2:6" x14ac:dyDescent="0.25">
      <c r="B126" t="s">
        <v>7</v>
      </c>
      <c r="C126" s="2">
        <v>0.27</v>
      </c>
      <c r="D126" s="2" t="s">
        <v>1</v>
      </c>
      <c r="E126" s="2">
        <v>580</v>
      </c>
      <c r="F126" s="2">
        <f>C126*E126</f>
        <v>156.60000000000002</v>
      </c>
    </row>
    <row r="127" spans="2:6" x14ac:dyDescent="0.25">
      <c r="B127" t="s">
        <v>79</v>
      </c>
      <c r="C127" s="2">
        <v>0.4</v>
      </c>
      <c r="D127" s="2" t="s">
        <v>1</v>
      </c>
      <c r="E127" s="2">
        <v>60</v>
      </c>
      <c r="F127" s="2">
        <f t="shared" ref="F127" si="15">C127*E127</f>
        <v>24</v>
      </c>
    </row>
    <row r="128" spans="2:6" x14ac:dyDescent="0.25">
      <c r="B128" t="s">
        <v>98</v>
      </c>
      <c r="C128" s="2">
        <v>2</v>
      </c>
      <c r="D128" s="2" t="s">
        <v>4</v>
      </c>
      <c r="E128" s="2">
        <v>75</v>
      </c>
      <c r="F128" s="2">
        <f>C128*E128</f>
        <v>150</v>
      </c>
    </row>
    <row r="129" spans="2:6" x14ac:dyDescent="0.25">
      <c r="B129" t="s">
        <v>9</v>
      </c>
      <c r="C129" s="2">
        <v>1</v>
      </c>
      <c r="D129" s="2" t="s">
        <v>4</v>
      </c>
      <c r="E129" s="2">
        <v>10</v>
      </c>
      <c r="F129" s="2">
        <f>C129*E129</f>
        <v>10</v>
      </c>
    </row>
    <row r="130" spans="2:6" x14ac:dyDescent="0.25">
      <c r="B130" s="4" t="s">
        <v>10</v>
      </c>
      <c r="C130" s="2">
        <v>2</v>
      </c>
      <c r="D130" s="2" t="s">
        <v>4</v>
      </c>
      <c r="E130" s="2">
        <v>150</v>
      </c>
      <c r="F130" s="2">
        <f>C130*E130</f>
        <v>300</v>
      </c>
    </row>
    <row r="131" spans="2:6" x14ac:dyDescent="0.25">
      <c r="C131" s="2"/>
      <c r="D131" s="2"/>
      <c r="F131" s="3">
        <f>SUM(F126:F130)</f>
        <v>640.6</v>
      </c>
    </row>
    <row r="134" spans="2:6" x14ac:dyDescent="0.25">
      <c r="B134" s="1" t="s">
        <v>99</v>
      </c>
      <c r="C134" s="3" t="s">
        <v>0</v>
      </c>
      <c r="D134" s="2"/>
      <c r="E134" s="3" t="s">
        <v>2</v>
      </c>
      <c r="F134" s="3" t="s">
        <v>3</v>
      </c>
    </row>
    <row r="135" spans="2:6" x14ac:dyDescent="0.25">
      <c r="D135" s="2"/>
    </row>
    <row r="136" spans="2:6" x14ac:dyDescent="0.25">
      <c r="B136" t="s">
        <v>20</v>
      </c>
      <c r="C136" s="2">
        <v>0.38</v>
      </c>
      <c r="D136" s="2" t="s">
        <v>1</v>
      </c>
      <c r="E136" s="2">
        <v>950</v>
      </c>
      <c r="F136" s="2">
        <f>C136*E136</f>
        <v>361</v>
      </c>
    </row>
    <row r="137" spans="2:6" x14ac:dyDescent="0.25">
      <c r="B137" t="s">
        <v>101</v>
      </c>
      <c r="C137" s="2">
        <v>0.4</v>
      </c>
      <c r="D137" s="2" t="s">
        <v>1</v>
      </c>
      <c r="E137" s="2">
        <v>70</v>
      </c>
      <c r="F137" s="2">
        <f t="shared" ref="F137" si="16">C137*E137</f>
        <v>28</v>
      </c>
    </row>
    <row r="138" spans="2:6" x14ac:dyDescent="0.25">
      <c r="B138" t="s">
        <v>102</v>
      </c>
      <c r="C138" s="2">
        <v>2</v>
      </c>
      <c r="D138" s="2" t="s">
        <v>4</v>
      </c>
      <c r="E138" s="2">
        <v>100</v>
      </c>
      <c r="F138" s="2">
        <f>C138*E138</f>
        <v>200</v>
      </c>
    </row>
    <row r="139" spans="2:6" x14ac:dyDescent="0.25">
      <c r="B139" t="s">
        <v>9</v>
      </c>
      <c r="C139" s="2">
        <v>1</v>
      </c>
      <c r="D139" s="2" t="s">
        <v>4</v>
      </c>
      <c r="E139" s="2">
        <v>10</v>
      </c>
      <c r="F139" s="2">
        <f>C139*E139</f>
        <v>10</v>
      </c>
    </row>
    <row r="140" spans="2:6" x14ac:dyDescent="0.25">
      <c r="B140" s="4" t="s">
        <v>21</v>
      </c>
      <c r="C140" s="2">
        <v>2</v>
      </c>
      <c r="D140" s="2" t="s">
        <v>4</v>
      </c>
      <c r="E140" s="2">
        <v>270</v>
      </c>
      <c r="F140" s="2">
        <f>C140*E140</f>
        <v>540</v>
      </c>
    </row>
    <row r="141" spans="2:6" x14ac:dyDescent="0.25">
      <c r="C141" s="2"/>
      <c r="D141" s="2"/>
      <c r="F141" s="3">
        <f>SUM(F136:F140)</f>
        <v>1139</v>
      </c>
    </row>
    <row r="142" spans="2:6" x14ac:dyDescent="0.25">
      <c r="B142" s="1"/>
      <c r="C142" s="3"/>
      <c r="D142" s="2"/>
      <c r="E142" s="3"/>
      <c r="F142" s="3"/>
    </row>
    <row r="143" spans="2:6" x14ac:dyDescent="0.25">
      <c r="D143" s="2"/>
    </row>
    <row r="144" spans="2:6" x14ac:dyDescent="0.25">
      <c r="B144" s="1" t="s">
        <v>100</v>
      </c>
      <c r="C144" s="3" t="s">
        <v>0</v>
      </c>
      <c r="D144" s="2"/>
      <c r="E144" s="3" t="s">
        <v>2</v>
      </c>
      <c r="F144" s="3" t="s">
        <v>3</v>
      </c>
    </row>
    <row r="145" spans="2:6" x14ac:dyDescent="0.25">
      <c r="D145" s="2"/>
    </row>
    <row r="146" spans="2:6" x14ac:dyDescent="0.25">
      <c r="B146" t="s">
        <v>34</v>
      </c>
      <c r="C146" s="2">
        <v>0.55000000000000004</v>
      </c>
      <c r="D146" s="2" t="s">
        <v>1</v>
      </c>
      <c r="E146" s="2">
        <v>2000</v>
      </c>
      <c r="F146" s="2">
        <f>C146*E146</f>
        <v>1100</v>
      </c>
    </row>
    <row r="147" spans="2:6" x14ac:dyDescent="0.25">
      <c r="B147" t="s">
        <v>86</v>
      </c>
      <c r="C147" s="2">
        <v>0.4</v>
      </c>
      <c r="D147" s="2" t="s">
        <v>1</v>
      </c>
      <c r="E147" s="2">
        <v>130</v>
      </c>
      <c r="F147" s="2">
        <f t="shared" ref="F147" si="17">C147*E147</f>
        <v>52</v>
      </c>
    </row>
    <row r="148" spans="2:6" x14ac:dyDescent="0.25">
      <c r="B148" t="s">
        <v>103</v>
      </c>
      <c r="C148" s="2">
        <v>2</v>
      </c>
      <c r="D148" s="2" t="s">
        <v>4</v>
      </c>
      <c r="E148" s="2">
        <v>175</v>
      </c>
      <c r="F148" s="2">
        <f>C148*E148</f>
        <v>350</v>
      </c>
    </row>
    <row r="149" spans="2:6" x14ac:dyDescent="0.25">
      <c r="B149" t="s">
        <v>9</v>
      </c>
      <c r="C149" s="2">
        <v>1</v>
      </c>
      <c r="D149" s="2" t="s">
        <v>4</v>
      </c>
      <c r="E149" s="2">
        <v>10</v>
      </c>
      <c r="F149" s="2">
        <f>C149*E149</f>
        <v>10</v>
      </c>
    </row>
    <row r="150" spans="2:6" x14ac:dyDescent="0.25">
      <c r="B150" s="4" t="s">
        <v>35</v>
      </c>
      <c r="C150" s="2">
        <v>2</v>
      </c>
      <c r="D150" s="2" t="s">
        <v>4</v>
      </c>
      <c r="E150" s="2">
        <v>720</v>
      </c>
      <c r="F150" s="2">
        <f>C150*E150</f>
        <v>1440</v>
      </c>
    </row>
    <row r="151" spans="2:6" x14ac:dyDescent="0.25">
      <c r="C151" s="2"/>
      <c r="D151" s="2"/>
      <c r="F151" s="3">
        <f>SUM(F146:F150)</f>
        <v>2952</v>
      </c>
    </row>
    <row r="156" spans="2:6" x14ac:dyDescent="0.25">
      <c r="B156" s="1" t="s">
        <v>92</v>
      </c>
      <c r="C156" s="3" t="s">
        <v>0</v>
      </c>
      <c r="D156" s="2"/>
      <c r="E156" s="3" t="s">
        <v>2</v>
      </c>
      <c r="F156" s="3" t="s">
        <v>3</v>
      </c>
    </row>
    <row r="157" spans="2:6" x14ac:dyDescent="0.25">
      <c r="D157" s="2"/>
    </row>
    <row r="158" spans="2:6" x14ac:dyDescent="0.25">
      <c r="B158" t="s">
        <v>93</v>
      </c>
      <c r="C158" s="2">
        <v>0.45</v>
      </c>
      <c r="D158" s="2" t="s">
        <v>1</v>
      </c>
      <c r="E158" s="2">
        <v>5700</v>
      </c>
      <c r="F158" s="2">
        <f>C158*E158</f>
        <v>2565</v>
      </c>
    </row>
    <row r="159" spans="2:6" x14ac:dyDescent="0.25">
      <c r="B159" t="s">
        <v>74</v>
      </c>
      <c r="C159" s="2">
        <v>0.45</v>
      </c>
      <c r="D159" s="2" t="s">
        <v>1</v>
      </c>
      <c r="E159" s="2">
        <v>408</v>
      </c>
      <c r="F159" s="2">
        <f t="shared" ref="F159:F161" si="18">C159*E159</f>
        <v>183.6</v>
      </c>
    </row>
    <row r="160" spans="2:6" x14ac:dyDescent="0.25">
      <c r="B160" t="s">
        <v>9</v>
      </c>
      <c r="C160" s="2">
        <v>1</v>
      </c>
      <c r="D160" s="2" t="s">
        <v>4</v>
      </c>
      <c r="E160" s="2">
        <v>10</v>
      </c>
      <c r="F160" s="2">
        <f t="shared" si="18"/>
        <v>10</v>
      </c>
    </row>
    <row r="161" spans="2:6" x14ac:dyDescent="0.25">
      <c r="B161" s="4" t="s">
        <v>94</v>
      </c>
      <c r="C161" s="2">
        <v>2</v>
      </c>
      <c r="D161" s="2" t="s">
        <v>4</v>
      </c>
      <c r="E161" s="2">
        <v>2550</v>
      </c>
      <c r="F161" s="2">
        <f t="shared" si="18"/>
        <v>5100</v>
      </c>
    </row>
    <row r="162" spans="2:6" x14ac:dyDescent="0.25">
      <c r="C162" s="2"/>
      <c r="D162" s="2"/>
      <c r="F162" s="3">
        <f>SUM(F158:F161)</f>
        <v>7858.6</v>
      </c>
    </row>
    <row r="164" spans="2:6" x14ac:dyDescent="0.25">
      <c r="B164" t="s">
        <v>109</v>
      </c>
      <c r="C164" s="8">
        <f>ROUNDUP((((530*2+108*3+200)*3.1415)/1.18),-2)*1.18</f>
        <v>5074</v>
      </c>
    </row>
    <row r="165" spans="2:6" x14ac:dyDescent="0.25">
      <c r="B165" t="s">
        <v>110</v>
      </c>
      <c r="C165" s="8">
        <f>ROUNDUP(((C164/4)/1.18),-2)*1.18</f>
        <v>1298</v>
      </c>
    </row>
    <row r="166" spans="2:6" x14ac:dyDescent="0.25">
      <c r="C166" s="8"/>
    </row>
    <row r="167" spans="2:6" x14ac:dyDescent="0.25">
      <c r="B167" t="s">
        <v>111</v>
      </c>
      <c r="C167" s="8">
        <f>F162+C164+C165</f>
        <v>14230.6</v>
      </c>
    </row>
    <row r="168" spans="2:6" x14ac:dyDescent="0.25">
      <c r="C168" s="8"/>
    </row>
    <row r="169" spans="2:6" x14ac:dyDescent="0.25">
      <c r="B169" t="s">
        <v>112</v>
      </c>
      <c r="C169" s="8">
        <f>ROUNDUP(((C167*1.5)/1.18),-2)*1.18</f>
        <v>21358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0" zoomScaleNormal="80" workbookViewId="0">
      <selection activeCell="C6" sqref="C6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C2" s="2"/>
      <c r="D2" s="2"/>
      <c r="E2" s="2"/>
      <c r="F2" s="3"/>
    </row>
    <row r="3" spans="2:6" x14ac:dyDescent="0.25">
      <c r="C3" s="2"/>
      <c r="D3" s="2"/>
    </row>
    <row r="4" spans="2:6" x14ac:dyDescent="0.25">
      <c r="B4" s="1" t="s">
        <v>48</v>
      </c>
      <c r="C4" s="3" t="s">
        <v>0</v>
      </c>
      <c r="D4" s="2"/>
      <c r="E4" s="3" t="s">
        <v>2</v>
      </c>
      <c r="F4" s="3" t="s">
        <v>3</v>
      </c>
    </row>
    <row r="5" spans="2:6" x14ac:dyDescent="0.25">
      <c r="D5" s="2"/>
    </row>
    <row r="6" spans="2:6" x14ac:dyDescent="0.25">
      <c r="B6" t="s">
        <v>26</v>
      </c>
      <c r="C6" s="2">
        <v>0.34</v>
      </c>
      <c r="D6" s="2" t="s">
        <v>1</v>
      </c>
      <c r="E6" s="2">
        <v>1200</v>
      </c>
      <c r="F6" s="2">
        <f t="shared" ref="F6:F10" si="0">C6*E6</f>
        <v>408.00000000000006</v>
      </c>
    </row>
    <row r="7" spans="2:6" x14ac:dyDescent="0.25">
      <c r="B7" t="s">
        <v>23</v>
      </c>
      <c r="C7" s="2">
        <v>0.2</v>
      </c>
      <c r="D7" s="2" t="s">
        <v>1</v>
      </c>
      <c r="E7" s="2">
        <v>130</v>
      </c>
      <c r="F7" s="2">
        <f t="shared" ref="F7" si="1">C7*E7</f>
        <v>26</v>
      </c>
    </row>
    <row r="8" spans="2:6" x14ac:dyDescent="0.25">
      <c r="B8" t="s">
        <v>49</v>
      </c>
      <c r="C8" s="2">
        <v>0.65</v>
      </c>
      <c r="D8" s="2" t="s">
        <v>1</v>
      </c>
      <c r="E8" s="2">
        <v>35</v>
      </c>
      <c r="F8" s="2">
        <f t="shared" si="0"/>
        <v>22.75</v>
      </c>
    </row>
    <row r="9" spans="2:6" x14ac:dyDescent="0.25">
      <c r="B9" t="s">
        <v>9</v>
      </c>
      <c r="C9" s="2">
        <v>1</v>
      </c>
      <c r="D9" s="2" t="s">
        <v>4</v>
      </c>
      <c r="E9" s="2">
        <v>9</v>
      </c>
      <c r="F9" s="2">
        <f t="shared" si="0"/>
        <v>9</v>
      </c>
    </row>
    <row r="10" spans="2:6" x14ac:dyDescent="0.25">
      <c r="B10" s="4" t="s">
        <v>27</v>
      </c>
      <c r="C10" s="2">
        <v>2</v>
      </c>
      <c r="D10" s="2" t="s">
        <v>4</v>
      </c>
      <c r="E10" s="2">
        <v>333</v>
      </c>
      <c r="F10" s="2">
        <f t="shared" si="0"/>
        <v>666</v>
      </c>
    </row>
    <row r="11" spans="2:6" x14ac:dyDescent="0.25">
      <c r="C11" s="2"/>
      <c r="D11" s="2"/>
      <c r="E11" s="2"/>
      <c r="F11" s="3">
        <f>SUM(F6:F10)</f>
        <v>1131.75</v>
      </c>
    </row>
    <row r="12" spans="2:6" x14ac:dyDescent="0.25">
      <c r="C12" s="2"/>
      <c r="D12" s="2"/>
      <c r="E12" s="2"/>
      <c r="F12" s="2"/>
    </row>
    <row r="13" spans="2:6" x14ac:dyDescent="0.25">
      <c r="B13" s="1"/>
      <c r="C13" s="3"/>
      <c r="D13" s="2"/>
      <c r="E13" s="3"/>
      <c r="F13" s="3"/>
    </row>
    <row r="14" spans="2:6" x14ac:dyDescent="0.25">
      <c r="B14" s="1" t="s">
        <v>104</v>
      </c>
      <c r="C14" s="3" t="s">
        <v>0</v>
      </c>
      <c r="D14" s="2"/>
      <c r="E14" s="3" t="s">
        <v>2</v>
      </c>
      <c r="F14" s="3" t="s">
        <v>3</v>
      </c>
    </row>
    <row r="15" spans="2:6" x14ac:dyDescent="0.25">
      <c r="D15" s="2"/>
    </row>
    <row r="16" spans="2:6" x14ac:dyDescent="0.25">
      <c r="B16" t="s">
        <v>26</v>
      </c>
      <c r="C16" s="2">
        <v>0.34</v>
      </c>
      <c r="D16" s="2" t="s">
        <v>1</v>
      </c>
      <c r="E16" s="2">
        <v>1200</v>
      </c>
      <c r="F16" s="2">
        <f t="shared" ref="F16:F20" si="2">C16*E16</f>
        <v>408.00000000000006</v>
      </c>
    </row>
    <row r="17" spans="2:6" x14ac:dyDescent="0.25">
      <c r="B17" t="s">
        <v>105</v>
      </c>
      <c r="C17" s="2">
        <v>0.2</v>
      </c>
      <c r="D17" s="2" t="s">
        <v>1</v>
      </c>
      <c r="E17" s="2">
        <v>110</v>
      </c>
      <c r="F17" s="2">
        <f t="shared" si="2"/>
        <v>22</v>
      </c>
    </row>
    <row r="18" spans="2:6" x14ac:dyDescent="0.25">
      <c r="B18" t="s">
        <v>49</v>
      </c>
      <c r="C18" s="2">
        <v>0.65</v>
      </c>
      <c r="D18" s="2" t="s">
        <v>1</v>
      </c>
      <c r="E18" s="2">
        <v>35</v>
      </c>
      <c r="F18" s="2">
        <f t="shared" si="2"/>
        <v>22.75</v>
      </c>
    </row>
    <row r="19" spans="2:6" x14ac:dyDescent="0.25">
      <c r="B19" t="s">
        <v>9</v>
      </c>
      <c r="C19" s="2">
        <v>1</v>
      </c>
      <c r="D19" s="2" t="s">
        <v>4</v>
      </c>
      <c r="E19" s="2">
        <v>9</v>
      </c>
      <c r="F19" s="2">
        <f t="shared" si="2"/>
        <v>9</v>
      </c>
    </row>
    <row r="20" spans="2:6" x14ac:dyDescent="0.25">
      <c r="B20" s="4" t="s">
        <v>27</v>
      </c>
      <c r="C20" s="2">
        <v>2</v>
      </c>
      <c r="D20" s="2" t="s">
        <v>4</v>
      </c>
      <c r="E20" s="2">
        <v>333</v>
      </c>
      <c r="F20" s="2">
        <f t="shared" si="2"/>
        <v>666</v>
      </c>
    </row>
    <row r="21" spans="2:6" x14ac:dyDescent="0.25">
      <c r="C21" s="2"/>
      <c r="D21" s="2"/>
      <c r="E21" s="2"/>
      <c r="F21" s="3">
        <f>SUM(F16:F20)</f>
        <v>1127.75</v>
      </c>
    </row>
    <row r="23" spans="2:6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0" zoomScaleNormal="80" workbookViewId="0">
      <selection activeCell="C10" sqref="C10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C2" s="2"/>
      <c r="D2" s="2"/>
      <c r="E2" s="2"/>
      <c r="F2" s="3"/>
    </row>
    <row r="3" spans="2:6" x14ac:dyDescent="0.25">
      <c r="C3" s="2"/>
      <c r="D3" s="2"/>
    </row>
    <row r="4" spans="2:6" x14ac:dyDescent="0.25">
      <c r="B4" s="1" t="s">
        <v>68</v>
      </c>
      <c r="C4" s="3" t="s">
        <v>0</v>
      </c>
      <c r="D4" s="2"/>
      <c r="E4" s="3" t="s">
        <v>2</v>
      </c>
      <c r="F4" s="3" t="s">
        <v>3</v>
      </c>
    </row>
    <row r="5" spans="2:6" x14ac:dyDescent="0.25">
      <c r="D5" s="2"/>
    </row>
    <row r="6" spans="2:6" x14ac:dyDescent="0.25">
      <c r="C6" s="2"/>
      <c r="D6" s="2"/>
      <c r="E6" s="2"/>
      <c r="F6" s="2"/>
    </row>
    <row r="7" spans="2:6" x14ac:dyDescent="0.25">
      <c r="B7" t="s">
        <v>34</v>
      </c>
      <c r="C7" s="2">
        <v>0.43</v>
      </c>
      <c r="D7" s="2" t="s">
        <v>1</v>
      </c>
      <c r="E7" s="2">
        <v>2000</v>
      </c>
      <c r="F7" s="2">
        <f t="shared" ref="F7:F8" si="0">C7*E7</f>
        <v>860</v>
      </c>
    </row>
    <row r="8" spans="2:6" x14ac:dyDescent="0.25">
      <c r="B8" t="s">
        <v>38</v>
      </c>
      <c r="C8" s="2">
        <v>0.3</v>
      </c>
      <c r="D8" s="2" t="s">
        <v>1</v>
      </c>
      <c r="E8" s="2">
        <v>240</v>
      </c>
      <c r="F8" s="2">
        <f t="shared" si="0"/>
        <v>72</v>
      </c>
    </row>
    <row r="9" spans="2:6" x14ac:dyDescent="0.25">
      <c r="B9" t="s">
        <v>49</v>
      </c>
      <c r="C9" s="2">
        <v>0.75</v>
      </c>
      <c r="D9" s="2" t="s">
        <v>1</v>
      </c>
      <c r="E9" s="2">
        <v>35</v>
      </c>
      <c r="F9" s="2">
        <f t="shared" ref="F9" si="1">C9*E9</f>
        <v>26.25</v>
      </c>
    </row>
    <row r="10" spans="2:6" x14ac:dyDescent="0.25">
      <c r="B10" t="s">
        <v>9</v>
      </c>
      <c r="C10" s="2">
        <v>1</v>
      </c>
      <c r="D10" s="2" t="s">
        <v>4</v>
      </c>
      <c r="E10" s="2">
        <v>9</v>
      </c>
      <c r="F10" s="2">
        <f>C10*E10</f>
        <v>9</v>
      </c>
    </row>
    <row r="11" spans="2:6" x14ac:dyDescent="0.25">
      <c r="B11" s="4" t="s">
        <v>35</v>
      </c>
      <c r="C11" s="2">
        <v>2</v>
      </c>
      <c r="D11" s="2" t="s">
        <v>4</v>
      </c>
      <c r="E11" s="2">
        <v>571</v>
      </c>
      <c r="F11" s="2">
        <f>C11*E11</f>
        <v>1142</v>
      </c>
    </row>
    <row r="12" spans="2:6" x14ac:dyDescent="0.25">
      <c r="C12" s="2"/>
      <c r="D12" s="2"/>
      <c r="E12" s="2"/>
      <c r="F12" s="3">
        <f>SUM(F7:F11)</f>
        <v>2109.25</v>
      </c>
    </row>
    <row r="14" spans="2:6" x14ac:dyDescent="0.25">
      <c r="D14" s="2"/>
    </row>
    <row r="23" spans="2:2" x14ac:dyDescent="0.25">
      <c r="B23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4" zoomScale="80" zoomScaleNormal="80" workbookViewId="0">
      <selection activeCell="K27" sqref="K27"/>
    </sheetView>
  </sheetViews>
  <sheetFormatPr defaultRowHeight="15" x14ac:dyDescent="0.25"/>
  <cols>
    <col min="2" max="2" width="60" customWidth="1"/>
    <col min="3" max="3" width="17.140625" customWidth="1"/>
    <col min="5" max="5" width="11.85546875" customWidth="1"/>
    <col min="6" max="6" width="19.140625" customWidth="1"/>
  </cols>
  <sheetData>
    <row r="2" spans="2:6" x14ac:dyDescent="0.25">
      <c r="B2" s="1" t="s">
        <v>50</v>
      </c>
      <c r="C2" s="3" t="s">
        <v>0</v>
      </c>
      <c r="D2" s="2"/>
      <c r="E2" s="3" t="s">
        <v>2</v>
      </c>
      <c r="F2" s="3" t="s">
        <v>3</v>
      </c>
    </row>
    <row r="3" spans="2:6" x14ac:dyDescent="0.25">
      <c r="D3" s="2"/>
    </row>
    <row r="4" spans="2:6" x14ac:dyDescent="0.25">
      <c r="B4" t="s">
        <v>20</v>
      </c>
      <c r="C4" s="2">
        <v>0.49</v>
      </c>
      <c r="D4" s="2" t="s">
        <v>1</v>
      </c>
      <c r="E4" s="2">
        <v>930</v>
      </c>
      <c r="F4" s="2">
        <f t="shared" ref="F4:F7" si="0">C4*E4</f>
        <v>455.7</v>
      </c>
    </row>
    <row r="5" spans="2:6" x14ac:dyDescent="0.25">
      <c r="B5" t="s">
        <v>13</v>
      </c>
      <c r="C5" s="2">
        <v>0.2</v>
      </c>
      <c r="D5" s="2" t="s">
        <v>1</v>
      </c>
      <c r="E5" s="2">
        <v>70</v>
      </c>
      <c r="F5" s="2">
        <f t="shared" si="0"/>
        <v>14</v>
      </c>
    </row>
    <row r="6" spans="2:6" x14ac:dyDescent="0.25">
      <c r="B6" t="s">
        <v>9</v>
      </c>
      <c r="C6" s="2">
        <v>1</v>
      </c>
      <c r="D6" s="2" t="s">
        <v>4</v>
      </c>
      <c r="E6" s="2">
        <v>9</v>
      </c>
      <c r="F6" s="2">
        <f t="shared" si="0"/>
        <v>9</v>
      </c>
    </row>
    <row r="7" spans="2:6" x14ac:dyDescent="0.25">
      <c r="B7" s="4" t="s">
        <v>54</v>
      </c>
      <c r="C7" s="2">
        <v>9</v>
      </c>
      <c r="D7" s="2" t="s">
        <v>55</v>
      </c>
      <c r="E7" s="2">
        <v>35</v>
      </c>
      <c r="F7" s="2">
        <f t="shared" si="0"/>
        <v>315</v>
      </c>
    </row>
    <row r="8" spans="2:6" x14ac:dyDescent="0.25">
      <c r="C8" s="2"/>
      <c r="D8" s="2"/>
      <c r="E8" s="2"/>
      <c r="F8" s="3">
        <f>SUM(F4:F7)</f>
        <v>793.7</v>
      </c>
    </row>
    <row r="9" spans="2:6" x14ac:dyDescent="0.25">
      <c r="C9" s="2"/>
      <c r="D9" s="2"/>
      <c r="E9" s="2"/>
      <c r="F9" s="2"/>
    </row>
    <row r="10" spans="2:6" x14ac:dyDescent="0.25">
      <c r="B10" s="1" t="s">
        <v>51</v>
      </c>
      <c r="C10" s="3" t="s">
        <v>0</v>
      </c>
      <c r="D10" s="2"/>
      <c r="E10" s="3" t="s">
        <v>2</v>
      </c>
      <c r="F10" s="3" t="s">
        <v>3</v>
      </c>
    </row>
    <row r="11" spans="2:6" x14ac:dyDescent="0.25">
      <c r="D11" s="2"/>
    </row>
    <row r="12" spans="2:6" x14ac:dyDescent="0.25">
      <c r="B12" t="s">
        <v>20</v>
      </c>
      <c r="C12" s="2">
        <v>0.49</v>
      </c>
      <c r="D12" s="2" t="s">
        <v>1</v>
      </c>
      <c r="E12" s="2">
        <v>930</v>
      </c>
      <c r="F12" s="2">
        <f t="shared" ref="F12:F15" si="1">C12*E12</f>
        <v>455.7</v>
      </c>
    </row>
    <row r="13" spans="2:6" x14ac:dyDescent="0.25">
      <c r="B13" t="s">
        <v>15</v>
      </c>
      <c r="C13" s="2">
        <v>0.2</v>
      </c>
      <c r="D13" s="2" t="s">
        <v>1</v>
      </c>
      <c r="E13" s="2">
        <v>84</v>
      </c>
      <c r="F13" s="2">
        <f t="shared" si="1"/>
        <v>16.8</v>
      </c>
    </row>
    <row r="14" spans="2:6" x14ac:dyDescent="0.25">
      <c r="B14" t="s">
        <v>9</v>
      </c>
      <c r="C14" s="2">
        <v>1</v>
      </c>
      <c r="D14" s="2" t="s">
        <v>4</v>
      </c>
      <c r="E14" s="2">
        <v>9</v>
      </c>
      <c r="F14" s="2">
        <f t="shared" si="1"/>
        <v>9</v>
      </c>
    </row>
    <row r="15" spans="2:6" x14ac:dyDescent="0.25">
      <c r="B15" s="4" t="s">
        <v>54</v>
      </c>
      <c r="C15" s="2">
        <v>9</v>
      </c>
      <c r="D15" s="2" t="s">
        <v>55</v>
      </c>
      <c r="E15" s="2">
        <v>35</v>
      </c>
      <c r="F15" s="2">
        <f t="shared" si="1"/>
        <v>315</v>
      </c>
    </row>
    <row r="16" spans="2:6" x14ac:dyDescent="0.25">
      <c r="C16" s="2"/>
      <c r="D16" s="2"/>
      <c r="E16" s="2"/>
      <c r="F16" s="3">
        <f>SUM(F12:F15)</f>
        <v>796.5</v>
      </c>
    </row>
    <row r="17" spans="2:6" x14ac:dyDescent="0.25">
      <c r="C17" s="2"/>
      <c r="D17" s="2"/>
      <c r="E17" s="2"/>
      <c r="F17" s="2"/>
    </row>
    <row r="18" spans="2:6" x14ac:dyDescent="0.25">
      <c r="B18" s="1" t="s">
        <v>52</v>
      </c>
      <c r="C18" s="3" t="s">
        <v>0</v>
      </c>
      <c r="D18" s="2"/>
      <c r="E18" s="3" t="s">
        <v>2</v>
      </c>
      <c r="F18" s="3" t="s">
        <v>3</v>
      </c>
    </row>
    <row r="19" spans="2:6" x14ac:dyDescent="0.25">
      <c r="D19" s="2"/>
    </row>
    <row r="20" spans="2:6" x14ac:dyDescent="0.25">
      <c r="B20" t="s">
        <v>20</v>
      </c>
      <c r="C20" s="2">
        <v>0.49</v>
      </c>
      <c r="D20" s="2" t="s">
        <v>1</v>
      </c>
      <c r="E20" s="2">
        <v>930</v>
      </c>
      <c r="F20" s="2">
        <f t="shared" ref="F20:F23" si="2">C20*E20</f>
        <v>455.7</v>
      </c>
    </row>
    <row r="21" spans="2:6" x14ac:dyDescent="0.25">
      <c r="B21" t="s">
        <v>22</v>
      </c>
      <c r="C21" s="2">
        <v>0.2</v>
      </c>
      <c r="D21" s="2" t="s">
        <v>1</v>
      </c>
      <c r="E21" s="2">
        <v>107</v>
      </c>
      <c r="F21" s="2">
        <f t="shared" si="2"/>
        <v>21.400000000000002</v>
      </c>
    </row>
    <row r="22" spans="2:6" x14ac:dyDescent="0.25">
      <c r="B22" t="s">
        <v>9</v>
      </c>
      <c r="C22" s="2">
        <v>1</v>
      </c>
      <c r="D22" s="2" t="s">
        <v>4</v>
      </c>
      <c r="E22" s="2">
        <v>9</v>
      </c>
      <c r="F22" s="2">
        <f t="shared" si="2"/>
        <v>9</v>
      </c>
    </row>
    <row r="23" spans="2:6" x14ac:dyDescent="0.25">
      <c r="B23" s="4" t="s">
        <v>54</v>
      </c>
      <c r="C23" s="2">
        <v>9</v>
      </c>
      <c r="D23" s="2" t="s">
        <v>55</v>
      </c>
      <c r="E23" s="2">
        <v>35</v>
      </c>
      <c r="F23" s="2">
        <f t="shared" si="2"/>
        <v>315</v>
      </c>
    </row>
    <row r="24" spans="2:6" x14ac:dyDescent="0.25">
      <c r="C24" s="2"/>
      <c r="D24" s="2"/>
      <c r="E24" s="2"/>
      <c r="F24" s="3">
        <f>SUM(F20:F23)</f>
        <v>801.09999999999991</v>
      </c>
    </row>
    <row r="25" spans="2:6" x14ac:dyDescent="0.25">
      <c r="C25" s="2"/>
      <c r="D25" s="2"/>
    </row>
    <row r="26" spans="2:6" x14ac:dyDescent="0.25">
      <c r="B26" s="1" t="s">
        <v>53</v>
      </c>
      <c r="C26" s="3" t="s">
        <v>0</v>
      </c>
      <c r="D26" s="2"/>
      <c r="E26" s="3" t="s">
        <v>2</v>
      </c>
      <c r="F26" s="3" t="s">
        <v>3</v>
      </c>
    </row>
    <row r="27" spans="2:6" x14ac:dyDescent="0.25">
      <c r="D27" s="2"/>
    </row>
    <row r="28" spans="2:6" x14ac:dyDescent="0.25">
      <c r="B28" t="s">
        <v>20</v>
      </c>
      <c r="C28" s="2">
        <v>0.49</v>
      </c>
      <c r="D28" s="2" t="s">
        <v>1</v>
      </c>
      <c r="E28" s="2">
        <v>930</v>
      </c>
      <c r="F28" s="2">
        <f t="shared" ref="F28:F31" si="3">C28*E28</f>
        <v>455.7</v>
      </c>
    </row>
    <row r="29" spans="2:6" x14ac:dyDescent="0.25">
      <c r="B29" t="s">
        <v>23</v>
      </c>
      <c r="C29" s="2">
        <v>0.2</v>
      </c>
      <c r="D29" s="2" t="s">
        <v>1</v>
      </c>
      <c r="E29" s="2">
        <v>130</v>
      </c>
      <c r="F29" s="2">
        <f t="shared" si="3"/>
        <v>26</v>
      </c>
    </row>
    <row r="30" spans="2:6" x14ac:dyDescent="0.25">
      <c r="B30" t="s">
        <v>9</v>
      </c>
      <c r="C30" s="2">
        <v>1</v>
      </c>
      <c r="D30" s="2" t="s">
        <v>4</v>
      </c>
      <c r="E30" s="2">
        <v>9</v>
      </c>
      <c r="F30" s="2">
        <f t="shared" si="3"/>
        <v>9</v>
      </c>
    </row>
    <row r="31" spans="2:6" x14ac:dyDescent="0.25">
      <c r="B31" s="4" t="s">
        <v>54</v>
      </c>
      <c r="C31" s="2">
        <v>9</v>
      </c>
      <c r="D31" s="2" t="s">
        <v>55</v>
      </c>
      <c r="E31" s="2">
        <v>35</v>
      </c>
      <c r="F31" s="2">
        <f t="shared" si="3"/>
        <v>315</v>
      </c>
    </row>
    <row r="32" spans="2:6" x14ac:dyDescent="0.25">
      <c r="C32" s="2"/>
      <c r="D32" s="2"/>
      <c r="E32" s="2"/>
      <c r="F32" s="3">
        <f>SUM(F28:F31)</f>
        <v>805.7</v>
      </c>
    </row>
    <row r="33" spans="2:6" x14ac:dyDescent="0.25">
      <c r="C33" s="2"/>
      <c r="D33" s="2"/>
      <c r="E33" s="2"/>
      <c r="F33" s="2"/>
    </row>
    <row r="34" spans="2:6" x14ac:dyDescent="0.25">
      <c r="C34" s="2"/>
      <c r="D34" s="2"/>
      <c r="E34" s="2"/>
      <c r="F34" s="2"/>
    </row>
    <row r="35" spans="2:6" x14ac:dyDescent="0.25">
      <c r="C35" s="2"/>
      <c r="D35" s="2"/>
      <c r="F35" s="3"/>
    </row>
    <row r="36" spans="2:6" x14ac:dyDescent="0.25">
      <c r="C36" s="2"/>
      <c r="D36" s="2"/>
    </row>
    <row r="37" spans="2:6" x14ac:dyDescent="0.25">
      <c r="C37" s="2"/>
      <c r="D37" s="2"/>
    </row>
    <row r="38" spans="2:6" x14ac:dyDescent="0.25">
      <c r="C38" s="2"/>
    </row>
    <row r="39" spans="2:6" x14ac:dyDescent="0.25">
      <c r="C39" s="2"/>
    </row>
    <row r="40" spans="2:6" x14ac:dyDescent="0.25">
      <c r="C40" s="1"/>
    </row>
    <row r="44" spans="2:6" x14ac:dyDescent="0.25">
      <c r="B4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все</vt:lpstr>
      <vt:lpstr>017</vt:lpstr>
      <vt:lpstr>017-01</vt:lpstr>
      <vt:lpstr>017-02</vt:lpstr>
      <vt:lpstr>017-03</vt:lpstr>
      <vt:lpstr>нестанд</vt:lpstr>
      <vt:lpstr>018</vt:lpstr>
      <vt:lpstr>018-01</vt:lpstr>
      <vt:lpstr>019-01</vt:lpstr>
      <vt:lpstr>019-02</vt:lpstr>
      <vt:lpstr>020-02</vt:lpstr>
      <vt:lpstr>020-03</vt:lpstr>
      <vt:lpstr>021</vt:lpstr>
      <vt:lpstr>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_Boroda_</cp:lastModifiedBy>
  <dcterms:created xsi:type="dcterms:W3CDTF">2013-03-13T09:19:39Z</dcterms:created>
  <dcterms:modified xsi:type="dcterms:W3CDTF">2015-04-08T22:22:16Z</dcterms:modified>
</cp:coreProperties>
</file>