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105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Лист1!$A$19:$U$48</definedName>
  </definedNames>
  <calcPr calcId="145621"/>
</workbook>
</file>

<file path=xl/calcChain.xml><?xml version="1.0" encoding="utf-8"?>
<calcChain xmlns="http://schemas.openxmlformats.org/spreadsheetml/2006/main">
  <c r="N15" i="1" l="1"/>
  <c r="N11" i="1"/>
  <c r="N14" i="1"/>
  <c r="N12" i="1"/>
  <c r="N13" i="1"/>
  <c r="M15" i="1"/>
  <c r="P15" i="1"/>
  <c r="Q15" i="1"/>
  <c r="Q12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L15" i="1"/>
  <c r="J15" i="1"/>
  <c r="I15" i="1"/>
  <c r="H15" i="1"/>
  <c r="L14" i="1"/>
  <c r="J14" i="1"/>
  <c r="I14" i="1"/>
  <c r="H14" i="1"/>
  <c r="Q13" i="1"/>
  <c r="L13" i="1"/>
  <c r="J13" i="1"/>
  <c r="I13" i="1"/>
  <c r="H13" i="1"/>
  <c r="L12" i="1"/>
  <c r="J12" i="1"/>
  <c r="I12" i="1"/>
  <c r="H12" i="1"/>
  <c r="P11" i="1"/>
  <c r="L11" i="1"/>
  <c r="J11" i="1"/>
  <c r="I11" i="1"/>
  <c r="H11" i="1"/>
  <c r="P10" i="1"/>
  <c r="N10" i="1"/>
  <c r="L10" i="1"/>
  <c r="J10" i="1"/>
  <c r="I10" i="1"/>
  <c r="H10" i="1"/>
  <c r="L9" i="1"/>
  <c r="J9" i="1"/>
  <c r="I9" i="1"/>
  <c r="H9" i="1"/>
  <c r="L8" i="1"/>
  <c r="J8" i="1"/>
  <c r="I8" i="1"/>
  <c r="H8" i="1"/>
  <c r="L7" i="1"/>
  <c r="J7" i="1"/>
  <c r="I7" i="1"/>
  <c r="H7" i="1"/>
  <c r="L6" i="1"/>
  <c r="L16" i="1"/>
  <c r="J6" i="1"/>
  <c r="I6" i="1"/>
  <c r="H6" i="1"/>
  <c r="P5" i="1"/>
  <c r="L5" i="1"/>
  <c r="J5" i="1"/>
  <c r="I5" i="1"/>
  <c r="H5" i="1"/>
  <c r="H16" i="1"/>
  <c r="P4" i="1"/>
  <c r="L4" i="1"/>
  <c r="J4" i="1"/>
  <c r="J16" i="1"/>
  <c r="I4" i="1"/>
  <c r="I16" i="1"/>
  <c r="H4" i="1"/>
</calcChain>
</file>

<file path=xl/sharedStrings.xml><?xml version="1.0" encoding="utf-8"?>
<sst xmlns="http://schemas.openxmlformats.org/spreadsheetml/2006/main" count="254" uniqueCount="54">
  <si>
    <t>Отчет по поставке МТР</t>
  </si>
  <si>
    <t>Группа МТР</t>
  </si>
  <si>
    <t>Кол-во (базовые ед.)</t>
  </si>
  <si>
    <t>Кол-во позиций</t>
  </si>
  <si>
    <t>Поступление (%)</t>
  </si>
  <si>
    <t>Опоздание</t>
  </si>
  <si>
    <t>Заказчик</t>
  </si>
  <si>
    <t>Подрядчик</t>
  </si>
  <si>
    <t>Трубопроводы</t>
  </si>
  <si>
    <t>ЗРА</t>
  </si>
  <si>
    <t>Основное тех. оборудование</t>
  </si>
  <si>
    <t>КИП</t>
  </si>
  <si>
    <t>Кабельная продукция</t>
  </si>
  <si>
    <t>Вспом. оборудование</t>
  </si>
  <si>
    <t>Электрика</t>
  </si>
  <si>
    <t xml:space="preserve">Прочие МТР </t>
  </si>
  <si>
    <t>Детали трубопроводов</t>
  </si>
  <si>
    <t>Изоляция</t>
  </si>
  <si>
    <t>Опоры под трубопроводы</t>
  </si>
  <si>
    <t>Металл</t>
  </si>
  <si>
    <t>ИТОГО:</t>
  </si>
  <si>
    <t>Дата предоставления отчета</t>
  </si>
  <si>
    <t>№ п/п</t>
  </si>
  <si>
    <t>Узел/Зона</t>
  </si>
  <si>
    <t>Корпус</t>
  </si>
  <si>
    <t>Раздел/Вид работ</t>
  </si>
  <si>
    <t>№ спецификации</t>
  </si>
  <si>
    <t>Поз.по специф.</t>
  </si>
  <si>
    <t>Наименование и техническая характеристика МТР</t>
  </si>
  <si>
    <t>Характеристики</t>
  </si>
  <si>
    <t>Тип, марка, обозначение документа, ОЛ</t>
  </si>
  <si>
    <t>Ед. изм.</t>
  </si>
  <si>
    <t>Кол-во</t>
  </si>
  <si>
    <t>Срок поставки к графику СМР</t>
  </si>
  <si>
    <t>Вид позиции</t>
  </si>
  <si>
    <t>Заказчик/ Подрядчик</t>
  </si>
  <si>
    <t>Поставка
ПЛАН</t>
  </si>
  <si>
    <t>Поставка
ФАКТ</t>
  </si>
  <si>
    <t>Причины отклонения (с указанием прогнозного срока ликвидации)</t>
  </si>
  <si>
    <t>Планируемая стоимость  руб. без НДС</t>
  </si>
  <si>
    <t>Фактическая стоимость  руб. без НДС</t>
  </si>
  <si>
    <t>Примечания</t>
  </si>
  <si>
    <t>17В</t>
  </si>
  <si>
    <t>426/1</t>
  </si>
  <si>
    <t>ЭЛЕКТРИКА</t>
  </si>
  <si>
    <t xml:space="preserve">шт </t>
  </si>
  <si>
    <t>материалы</t>
  </si>
  <si>
    <t>км</t>
  </si>
  <si>
    <t xml:space="preserve">шт  </t>
  </si>
  <si>
    <t>шт</t>
  </si>
  <si>
    <t>м</t>
  </si>
  <si>
    <t>м
-
т</t>
  </si>
  <si>
    <t>385
-
1,479</t>
  </si>
  <si>
    <t>10
-
0,0157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</si>
</sst>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₽_-;\-* #,##0\ _₽_-;_-* &quot;-&quot;\ _₽_-;_-@_-"/>
    <numFmt numFmtId="165" formatCode="#,##0.00%_ ;[Red]\-#,##0.00%\ 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2" fillId="0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0" fillId="0" borderId="0" xfId="0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3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9" fontId="3" fillId="0" borderId="0" xfId="0" applyNumberFormat="1" applyFont="1" applyFill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right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164" fontId="3" fillId="0" borderId="0" xfId="0" applyNumberFormat="1" applyFont="1" applyFill="1"/>
    <xf numFmtId="0" fontId="3" fillId="0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F1" zoomScale="80" zoomScaleNormal="80" workbookViewId="0">
      <selection activeCell="N15" sqref="N15"/>
    </sheetView>
  </sheetViews>
  <sheetFormatPr defaultRowHeight="15" x14ac:dyDescent="0.25"/>
  <cols>
    <col min="1" max="1" width="7.140625" style="1" bestFit="1" customWidth="1"/>
    <col min="2" max="2" width="13" style="53" customWidth="1"/>
    <col min="3" max="3" width="11.140625" style="53" customWidth="1"/>
    <col min="4" max="4" width="16.85546875" style="54" customWidth="1"/>
    <col min="5" max="5" width="18.28515625" style="4" customWidth="1"/>
    <col min="6" max="6" width="14.85546875" style="5" customWidth="1"/>
    <col min="7" max="7" width="41.28515625" style="6" customWidth="1"/>
    <col min="8" max="8" width="20.140625" style="7" customWidth="1"/>
    <col min="9" max="9" width="25" style="8" customWidth="1"/>
    <col min="10" max="11" width="8.5703125" style="8" customWidth="1"/>
    <col min="12" max="12" width="18" style="8" customWidth="1"/>
    <col min="13" max="13" width="11.140625" style="8" customWidth="1"/>
    <col min="14" max="14" width="13.7109375" style="11" customWidth="1"/>
    <col min="15" max="15" width="16.85546875" style="11" customWidth="1"/>
    <col min="16" max="16" width="13.140625" style="11" customWidth="1"/>
    <col min="17" max="17" width="13.28515625" style="11" customWidth="1"/>
    <col min="18" max="18" width="30.7109375" style="11" customWidth="1"/>
    <col min="19" max="19" width="25.42578125" style="11" customWidth="1"/>
    <col min="20" max="20" width="26.5703125" style="11" customWidth="1"/>
    <col min="21" max="21" width="20.85546875" style="11" customWidth="1"/>
  </cols>
  <sheetData>
    <row r="1" spans="1:21" x14ac:dyDescent="0.25">
      <c r="B1" s="2"/>
      <c r="C1" s="2"/>
      <c r="D1" s="3"/>
      <c r="J1" s="9"/>
      <c r="K1" s="10"/>
      <c r="L1" s="10"/>
      <c r="M1" s="10"/>
    </row>
    <row r="2" spans="1:21" s="18" customFormat="1" ht="18.75" x14ac:dyDescent="0.25">
      <c r="A2" s="12"/>
      <c r="B2" s="13" t="s">
        <v>0</v>
      </c>
      <c r="C2" s="14"/>
      <c r="D2" s="15"/>
      <c r="E2" s="16"/>
      <c r="F2" s="12"/>
      <c r="G2" s="60" t="s">
        <v>1</v>
      </c>
      <c r="H2" s="61" t="s">
        <v>2</v>
      </c>
      <c r="I2" s="61"/>
      <c r="J2" s="62" t="s">
        <v>3</v>
      </c>
      <c r="K2" s="62"/>
      <c r="L2" s="62"/>
      <c r="M2" s="63" t="s">
        <v>4</v>
      </c>
      <c r="N2" s="63"/>
      <c r="O2" s="58" t="s">
        <v>5</v>
      </c>
      <c r="P2" s="58"/>
      <c r="Q2" s="17"/>
      <c r="R2" s="17"/>
      <c r="S2" s="17"/>
      <c r="T2" s="17"/>
      <c r="U2" s="17"/>
    </row>
    <row r="3" spans="1:21" s="18" customFormat="1" ht="18.75" x14ac:dyDescent="0.25">
      <c r="A3" s="12"/>
      <c r="B3" s="13"/>
      <c r="C3" s="14"/>
      <c r="D3" s="15"/>
      <c r="E3" s="16"/>
      <c r="F3" s="12"/>
      <c r="G3" s="60"/>
      <c r="H3" s="19" t="s">
        <v>6</v>
      </c>
      <c r="I3" s="20" t="s">
        <v>7</v>
      </c>
      <c r="J3" s="58" t="s">
        <v>6</v>
      </c>
      <c r="K3" s="58"/>
      <c r="L3" s="21" t="s">
        <v>7</v>
      </c>
      <c r="M3" s="22" t="s">
        <v>6</v>
      </c>
      <c r="N3" s="21" t="s">
        <v>7</v>
      </c>
      <c r="O3" s="22" t="s">
        <v>6</v>
      </c>
      <c r="P3" s="21" t="s">
        <v>7</v>
      </c>
      <c r="Q3" s="17"/>
      <c r="R3" s="17"/>
      <c r="S3" s="17"/>
      <c r="T3" s="17"/>
      <c r="U3" s="17"/>
    </row>
    <row r="4" spans="1:21" s="18" customFormat="1" ht="18.75" x14ac:dyDescent="0.25">
      <c r="A4" s="12"/>
      <c r="B4" s="13"/>
      <c r="C4" s="14"/>
      <c r="D4" s="15"/>
      <c r="E4" s="16"/>
      <c r="F4" s="12"/>
      <c r="G4" s="23" t="s">
        <v>8</v>
      </c>
      <c r="H4" s="24">
        <f>SUMIFS($K$20:$K48,$O$20:$O48,$G4,$N$20:$N48,"Заказчик")</f>
        <v>0</v>
      </c>
      <c r="I4" s="24">
        <f>SUMIFS($K$20:$K48,$O$20:$O48,$G4,$N$20:$N48,"Подрядчик")</f>
        <v>0</v>
      </c>
      <c r="J4" s="59">
        <f>COUNTIFS($N$20:$N48,"Заказчик",$O$20:$O48,$G4)</f>
        <v>0</v>
      </c>
      <c r="K4" s="59"/>
      <c r="L4" s="25">
        <f>COUNTIFS($N$20:$N48,"Подрядчик",$O$20:$O48,$G4)</f>
        <v>0</v>
      </c>
      <c r="M4" s="25"/>
      <c r="N4" s="17"/>
      <c r="O4" s="17"/>
      <c r="P4" s="17">
        <f>Q20-P20</f>
        <v>0</v>
      </c>
      <c r="Q4" s="17"/>
      <c r="R4" s="17"/>
      <c r="S4" s="17"/>
      <c r="T4" s="17"/>
      <c r="U4" s="17"/>
    </row>
    <row r="5" spans="1:21" s="18" customFormat="1" ht="18.75" x14ac:dyDescent="0.25">
      <c r="A5" s="12"/>
      <c r="B5" s="13"/>
      <c r="C5" s="14"/>
      <c r="D5" s="15"/>
      <c r="E5" s="16"/>
      <c r="F5" s="12"/>
      <c r="G5" s="23" t="s">
        <v>9</v>
      </c>
      <c r="H5" s="24">
        <f>SUMIFS($K$20:K49,$O$20:O49,G5,$N$20:N49,"Заказчик")</f>
        <v>0</v>
      </c>
      <c r="I5" s="24">
        <f>SUMIFS($K$20:$K49,$O$20:$O49,$G5,$N$20:$N49,"Подрядчик")</f>
        <v>0</v>
      </c>
      <c r="J5" s="59">
        <f>COUNTIFS($N$20:$N49,"Заказчик",$O$20:$O49,$G5)</f>
        <v>0</v>
      </c>
      <c r="K5" s="59"/>
      <c r="L5" s="25">
        <f>COUNTIFS($N$20:$N49,"Подрядчик",$O$20:$O49,$G5)</f>
        <v>0</v>
      </c>
      <c r="M5" s="26"/>
      <c r="N5" s="17"/>
      <c r="O5" s="17"/>
      <c r="P5" s="17">
        <f>Q21-P21</f>
        <v>1</v>
      </c>
      <c r="Q5" s="17"/>
      <c r="R5" s="17"/>
      <c r="S5" s="17"/>
      <c r="T5" s="17"/>
      <c r="U5" s="17"/>
    </row>
    <row r="6" spans="1:21" s="18" customFormat="1" ht="18.75" x14ac:dyDescent="0.25">
      <c r="A6" s="12"/>
      <c r="B6" s="13"/>
      <c r="C6" s="14"/>
      <c r="D6" s="15"/>
      <c r="E6" s="16"/>
      <c r="F6" s="12"/>
      <c r="G6" s="23" t="s">
        <v>10</v>
      </c>
      <c r="H6" s="24">
        <f>SUMIFS($K$20:K50,$O$20:O50,G6,$N$20:N50,"Заказчик")</f>
        <v>0</v>
      </c>
      <c r="I6" s="24">
        <f>SUMIFS($K$20:$K50,$O$20:$O50,$G6,$N$20:$N50,"Подрядчик")</f>
        <v>0</v>
      </c>
      <c r="J6" s="59">
        <f>COUNTIFS($N$20:$N50,"Заказчик",$O$20:$O50,$G6)</f>
        <v>0</v>
      </c>
      <c r="K6" s="59"/>
      <c r="L6" s="25">
        <f>COUNTIFS($N$20:$N50,"Подрядчик",$O$20:$O50,$G6)</f>
        <v>0</v>
      </c>
      <c r="M6" s="26"/>
      <c r="N6" s="17"/>
      <c r="O6" s="17"/>
      <c r="P6" s="17"/>
      <c r="Q6" s="17"/>
      <c r="R6" s="17"/>
      <c r="S6" s="17"/>
      <c r="T6" s="17"/>
      <c r="U6" s="17"/>
    </row>
    <row r="7" spans="1:21" s="18" customFormat="1" ht="18.75" x14ac:dyDescent="0.25">
      <c r="A7" s="12"/>
      <c r="B7" s="13"/>
      <c r="C7" s="14"/>
      <c r="D7" s="15"/>
      <c r="E7" s="16"/>
      <c r="F7" s="12"/>
      <c r="G7" s="23" t="s">
        <v>11</v>
      </c>
      <c r="H7" s="24">
        <f>SUMIFS($K$20:K51,$O$20:O51,G7,$N$20:N51,"Заказчик")</f>
        <v>0</v>
      </c>
      <c r="I7" s="24">
        <f>SUMIFS($K$20:$K51,$O$20:$O51,$G7,$N$20:$N51,"Подрядчик")</f>
        <v>0</v>
      </c>
      <c r="J7" s="59">
        <f>COUNTIFS($N$20:$N51,"Заказчик",$O$20:$O51,$G7)</f>
        <v>0</v>
      </c>
      <c r="K7" s="59"/>
      <c r="L7" s="25">
        <f>COUNTIFS($N$20:$N51,"Подрядчик",$O$20:$O51,$G7)</f>
        <v>0</v>
      </c>
      <c r="M7" s="26"/>
      <c r="N7" s="17"/>
      <c r="O7" s="17"/>
      <c r="P7" s="17"/>
      <c r="Q7" s="17"/>
      <c r="R7" s="17"/>
      <c r="S7" s="17"/>
      <c r="T7" s="17"/>
      <c r="U7" s="17"/>
    </row>
    <row r="8" spans="1:21" s="18" customFormat="1" ht="18.75" x14ac:dyDescent="0.25">
      <c r="A8" s="12"/>
      <c r="B8" s="13"/>
      <c r="C8" s="14"/>
      <c r="D8" s="15"/>
      <c r="E8" s="16"/>
      <c r="F8" s="12"/>
      <c r="G8" s="23" t="s">
        <v>12</v>
      </c>
      <c r="H8" s="24">
        <f>SUMIFS($K$20:K52,$O$20:O52,G8,$N$20:N52,"Заказчик")</f>
        <v>2.0700000000000003</v>
      </c>
      <c r="I8" s="24">
        <f>SUMIFS($K$20:$K52,$O$20:$O52,$G8,$N$20:$N52,"Подрядчик")</f>
        <v>0</v>
      </c>
      <c r="J8" s="59">
        <f>COUNTIFS($N$20:$N52,"Заказчик",$O$20:$O52,$G8)</f>
        <v>2</v>
      </c>
      <c r="K8" s="59"/>
      <c r="L8" s="25">
        <f>COUNTIFS($N$20:$N52,"Подрядчик",$O$20:$O52,$G8)</f>
        <v>0</v>
      </c>
      <c r="M8" s="26"/>
      <c r="N8" s="17"/>
      <c r="O8" s="17"/>
      <c r="P8" s="17"/>
      <c r="Q8" s="17"/>
      <c r="R8" s="17"/>
      <c r="S8" s="17"/>
      <c r="T8" s="17"/>
      <c r="U8" s="17"/>
    </row>
    <row r="9" spans="1:21" s="18" customFormat="1" ht="18.75" x14ac:dyDescent="0.25">
      <c r="A9" s="12"/>
      <c r="B9" s="13"/>
      <c r="C9" s="14"/>
      <c r="D9" s="15"/>
      <c r="E9" s="16"/>
      <c r="F9" s="12"/>
      <c r="G9" s="23" t="s">
        <v>13</v>
      </c>
      <c r="H9" s="24">
        <f>SUMIFS($K$20:K53,$O$20:O53,G9,$N$20:N53,"Заказчик")</f>
        <v>0</v>
      </c>
      <c r="I9" s="24">
        <f>SUMIFS($K$20:$K53,$O$20:$O53,$G9,$N$20:$N53,"Подрядчик")</f>
        <v>0</v>
      </c>
      <c r="J9" s="59">
        <f>COUNTIFS($N$20:$N53,"Заказчик",$O$20:$O53,$G9)</f>
        <v>0</v>
      </c>
      <c r="K9" s="59"/>
      <c r="L9" s="25">
        <f>COUNTIFS($N$20:$N53,"Подрядчик",$O$20:$O53,$G9)</f>
        <v>0</v>
      </c>
      <c r="M9" s="26"/>
      <c r="N9" s="17"/>
      <c r="O9" s="17"/>
      <c r="P9" s="17"/>
      <c r="Q9" s="17"/>
      <c r="R9" s="17"/>
      <c r="S9" s="17"/>
      <c r="T9" s="17"/>
      <c r="U9" s="17"/>
    </row>
    <row r="10" spans="1:21" s="18" customFormat="1" ht="18.75" x14ac:dyDescent="0.25">
      <c r="A10" s="12"/>
      <c r="B10" s="13"/>
      <c r="C10" s="14"/>
      <c r="D10" s="15"/>
      <c r="E10" s="16"/>
      <c r="F10" s="12"/>
      <c r="G10" s="23" t="s">
        <v>14</v>
      </c>
      <c r="H10" s="24">
        <f>SUMIFS($K$20:K54,$O$20:O54,G10,$N$20:N54,"Заказчик")</f>
        <v>118</v>
      </c>
      <c r="I10" s="24">
        <f>SUMIFS($K$20:$K54,$O$20:$O54,$G10,$N$20:$N54,"Подрядчик")</f>
        <v>131</v>
      </c>
      <c r="J10" s="59">
        <f>COUNTIFS($N$20:$N54,"Заказчик",$O$20:$O54,$G10)</f>
        <v>1</v>
      </c>
      <c r="K10" s="59"/>
      <c r="L10" s="25">
        <f>COUNTIFS($N$20:$N54,"Подрядчик",$O$20:$O54,$G10)</f>
        <v>5</v>
      </c>
      <c r="M10" s="26"/>
      <c r="N10" s="17">
        <f>IF(N20="Подрядчик",IF(O20=G10,Q20-P20,))</f>
        <v>0</v>
      </c>
      <c r="O10" s="17"/>
      <c r="P10" s="17" t="e">
        <f>IF($N20:$N22="Подрядчик",IF($O20:$O22=$G10,$Q20:$Q22-$P20:$P22,))</f>
        <v>#VALUE!</v>
      </c>
      <c r="Q10" s="17"/>
      <c r="R10" s="17"/>
      <c r="S10" s="17"/>
      <c r="T10" s="17"/>
      <c r="U10" s="17"/>
    </row>
    <row r="11" spans="1:21" s="18" customFormat="1" ht="18.75" x14ac:dyDescent="0.25">
      <c r="A11" s="12"/>
      <c r="B11" s="13"/>
      <c r="C11" s="14"/>
      <c r="D11" s="15"/>
      <c r="E11" s="16"/>
      <c r="F11" s="12"/>
      <c r="G11" s="23" t="s">
        <v>15</v>
      </c>
      <c r="H11" s="24">
        <f>SUMIFS($K$20:K55,$O$20:O55,G11,$N$20:N55,"Заказчик")</f>
        <v>0</v>
      </c>
      <c r="I11" s="24">
        <f>SUMIFS($K$20:$K55,$O$20:$O55,$G11,$N$20:$N55,"Подрядчик")</f>
        <v>1401</v>
      </c>
      <c r="J11" s="59">
        <f>COUNTIFS($N$20:$N55,"Заказчик",$O$20:$O55,$G11)</f>
        <v>0</v>
      </c>
      <c r="K11" s="59"/>
      <c r="L11" s="25">
        <f>COUNTIFS($N$20:$N55,"Подрядчик",$O$20:$O55,$G11)</f>
        <v>16</v>
      </c>
      <c r="M11" s="26"/>
      <c r="N11" s="17" t="e">
        <f>IF(N20:N48="Подрядчик",IF(O20:O48="Прочие МТР",),)</f>
        <v>#VALUE!</v>
      </c>
      <c r="O11" s="17"/>
      <c r="P11" s="17">
        <f>IF($N21="Подрядчик",IF($O21=$G11,$Q21-$P21,))</f>
        <v>0</v>
      </c>
      <c r="Q11" s="17"/>
      <c r="R11" s="17"/>
      <c r="S11" s="17"/>
      <c r="T11" s="17"/>
      <c r="U11" s="17"/>
    </row>
    <row r="12" spans="1:21" s="18" customFormat="1" ht="18.75" x14ac:dyDescent="0.25">
      <c r="A12" s="12"/>
      <c r="B12" s="13"/>
      <c r="C12" s="14"/>
      <c r="D12" s="15"/>
      <c r="E12" s="16"/>
      <c r="F12" s="12"/>
      <c r="G12" s="23" t="s">
        <v>16</v>
      </c>
      <c r="H12" s="24">
        <f>SUMIFS($K$20:K56,$O$20:O56,G12,$N$20:N56,"Заказчик")</f>
        <v>0</v>
      </c>
      <c r="I12" s="24">
        <f>SUMIFS($K$20:$K56,$O$20:$O56,$G12,$N$20:$N56,"Подрядчик")</f>
        <v>0</v>
      </c>
      <c r="J12" s="59">
        <f>COUNTIFS($N$20:$N56,"Заказчик",$O$20:$O56,$G12)</f>
        <v>0</v>
      </c>
      <c r="K12" s="59"/>
      <c r="L12" s="25">
        <f>COUNTIFS($N$20:$N56,"Подрядчик",$O$20:$O56,$G12)</f>
        <v>1</v>
      </c>
      <c r="M12" s="26"/>
      <c r="N12" s="56">
        <f>COUNTIF($P$20:P48,COUNTIFS($N$20:$N48,"Подрядчик",$O$20:$O48,$G12))</f>
        <v>0</v>
      </c>
      <c r="O12" s="17"/>
      <c r="P12" s="17"/>
      <c r="Q12" s="27">
        <f>Q20/P20*100%</f>
        <v>1</v>
      </c>
      <c r="R12" s="17"/>
      <c r="S12" s="17"/>
      <c r="T12" s="17"/>
      <c r="U12" s="17"/>
    </row>
    <row r="13" spans="1:21" s="18" customFormat="1" ht="18.75" x14ac:dyDescent="0.25">
      <c r="A13" s="12"/>
      <c r="B13" s="13"/>
      <c r="C13" s="14"/>
      <c r="D13" s="15"/>
      <c r="E13" s="16"/>
      <c r="F13" s="12"/>
      <c r="G13" s="23" t="s">
        <v>17</v>
      </c>
      <c r="H13" s="24">
        <f>SUMIFS($K$20:K57,$O$20:O57,G13,$N$20:N57,"Заказчик")</f>
        <v>0</v>
      </c>
      <c r="I13" s="24">
        <f>SUMIFS($K$20:$K57,$O$20:$O57,$G13,$N$20:$N57,"Подрядчик")</f>
        <v>0</v>
      </c>
      <c r="J13" s="59">
        <f>COUNTIFS($N$20:$N57,"Заказчик",$O$20:$O57,$G13)</f>
        <v>0</v>
      </c>
      <c r="K13" s="59"/>
      <c r="L13" s="25">
        <f>COUNTIFS($N$20:$N57,"Подрядчик",$O$20:$O57,$G13)</f>
        <v>0</v>
      </c>
      <c r="M13" s="26"/>
      <c r="N13" s="56">
        <f>COUNTIF($P$20:P46,COUNTIFS($N$20:$N57,"Подрядчик",$O$20:$O57,$G13))</f>
        <v>0</v>
      </c>
      <c r="O13" s="17"/>
      <c r="P13" s="17"/>
      <c r="Q13" s="27">
        <f>R14/Q14*100%</f>
        <v>0.95</v>
      </c>
      <c r="R13" s="17"/>
      <c r="S13" s="17"/>
      <c r="T13" s="17"/>
      <c r="U13" s="17"/>
    </row>
    <row r="14" spans="1:21" s="18" customFormat="1" ht="18.75" x14ac:dyDescent="0.25">
      <c r="A14" s="12"/>
      <c r="B14" s="13"/>
      <c r="C14" s="14"/>
      <c r="D14" s="15"/>
      <c r="E14" s="16"/>
      <c r="F14" s="12"/>
      <c r="G14" s="23" t="s">
        <v>18</v>
      </c>
      <c r="H14" s="24">
        <f>SUMIFS($K$20:K58,$O$20:O58,G14,$N$20:N58,"Заказчик")</f>
        <v>0</v>
      </c>
      <c r="I14" s="24">
        <f>SUMIFS($K$20:$K58,$O$20:$O58,$G14,$N$20:$N58,"Подрядчик")</f>
        <v>2</v>
      </c>
      <c r="J14" s="59">
        <f>COUNTIFS($N$20:$N58,"Заказчик",$O$20:$O58,$G14)</f>
        <v>0</v>
      </c>
      <c r="K14" s="59"/>
      <c r="L14" s="25">
        <f>COUNTIFS($N$20:$N58,"Подрядчик",$O$20:$O58,$G14)</f>
        <v>1</v>
      </c>
      <c r="M14" s="26"/>
      <c r="N14" s="56">
        <f>COUNTIF($P$20:P47,COUNTIFS($N$20:$N47,"Подрядчик",$O$20:$O47,$G14))</f>
        <v>0</v>
      </c>
      <c r="O14" s="17"/>
      <c r="P14" s="17"/>
      <c r="Q14" s="17">
        <v>100</v>
      </c>
      <c r="R14" s="17">
        <v>95</v>
      </c>
      <c r="S14" s="17"/>
      <c r="T14" s="17"/>
      <c r="U14" s="17"/>
    </row>
    <row r="15" spans="1:21" s="18" customFormat="1" ht="18.75" x14ac:dyDescent="0.25">
      <c r="A15" s="12"/>
      <c r="B15" s="13"/>
      <c r="C15" s="14"/>
      <c r="D15" s="15"/>
      <c r="E15" s="16"/>
      <c r="F15" s="12"/>
      <c r="G15" s="23" t="s">
        <v>19</v>
      </c>
      <c r="H15" s="24">
        <f>SUMIFS($K$20:K59,$O$20:O59,G15,$N$20:N59,"Заказчик")</f>
        <v>0</v>
      </c>
      <c r="I15" s="24">
        <f>SUMIFS($K$20:$K59,$O$20:$O59,$G15,$N$20:$N59,"Подрядчик")</f>
        <v>527</v>
      </c>
      <c r="J15" s="59">
        <f>COUNTIFS($N$20:$N59,"Заказчик",$O$20:$O59,$G15)</f>
        <v>1</v>
      </c>
      <c r="K15" s="59"/>
      <c r="L15" s="25">
        <f>COUNTIFS($N$20:$N59,"Подрядчик",$O$20:$O59,$G15)</f>
        <v>2</v>
      </c>
      <c r="M15" s="25">
        <f>COUNTIFS($N$20:$N59,"Подрядчик",$O$20:$O59,$G15)</f>
        <v>2</v>
      </c>
      <c r="N15" s="57">
        <f>COUNTIFS($N$20:$N$48,$N$3,$O$20:$O$48,$G$15)/COUNTA($P$20:$P$48)</f>
        <v>9.0909090909090912E-2</v>
      </c>
      <c r="O15" s="17"/>
      <c r="P15" s="17">
        <f>SUMIFS($P$20:P48,$O$20:O48,$G15,N20:$N48,"Подрядчик")-SUMIFS($Q$20:Q48,$O$20:O48,$G15,N20:$N48,"Подрядчик")</f>
        <v>-42104</v>
      </c>
      <c r="Q15" s="55">
        <f>SUM(Q20:Q21)-SUM(P20:P21)</f>
        <v>1</v>
      </c>
      <c r="R15" s="17"/>
      <c r="S15" s="17"/>
      <c r="T15" s="17"/>
      <c r="U15" s="17"/>
    </row>
    <row r="16" spans="1:21" s="18" customFormat="1" ht="15.75" x14ac:dyDescent="0.25">
      <c r="A16" s="12"/>
      <c r="B16" s="14"/>
      <c r="C16" s="14"/>
      <c r="D16" s="15"/>
      <c r="E16" s="16"/>
      <c r="F16" s="12"/>
      <c r="G16" s="28" t="s">
        <v>20</v>
      </c>
      <c r="H16" s="29">
        <f>SUM(H4:H15)</f>
        <v>120.07</v>
      </c>
      <c r="I16" s="29">
        <f>SUM(I4:I15)</f>
        <v>2061</v>
      </c>
      <c r="J16" s="64">
        <f>SUM(J4:K15)</f>
        <v>4</v>
      </c>
      <c r="K16" s="64"/>
      <c r="L16" s="30">
        <f>SUM(L4:M15)</f>
        <v>27</v>
      </c>
      <c r="M16" s="30"/>
      <c r="N16" s="17"/>
      <c r="O16" s="17"/>
      <c r="P16" s="17"/>
      <c r="Q16" s="17"/>
      <c r="R16" s="17"/>
      <c r="S16" s="17"/>
      <c r="T16" s="17"/>
      <c r="U16" s="17"/>
    </row>
    <row r="17" spans="1:21" s="18" customFormat="1" ht="18.75" x14ac:dyDescent="0.25">
      <c r="A17" s="12"/>
      <c r="B17" s="13" t="s">
        <v>21</v>
      </c>
      <c r="C17" s="14"/>
      <c r="D17" s="15"/>
      <c r="E17" s="31">
        <v>42095</v>
      </c>
      <c r="F17" s="12"/>
      <c r="G17" s="32"/>
      <c r="H17" s="33"/>
      <c r="I17" s="34"/>
      <c r="J17" s="35"/>
      <c r="K17" s="26"/>
      <c r="L17" s="26"/>
      <c r="M17" s="26"/>
      <c r="N17" s="17"/>
      <c r="O17" s="17"/>
      <c r="P17" s="17"/>
      <c r="Q17" s="17"/>
      <c r="R17" s="17"/>
      <c r="S17" s="17"/>
      <c r="T17" s="17"/>
      <c r="U17" s="17"/>
    </row>
    <row r="18" spans="1:21" s="38" customFormat="1" ht="46.5" customHeight="1" x14ac:dyDescent="0.25">
      <c r="A18" s="36" t="s">
        <v>22</v>
      </c>
      <c r="B18" s="37" t="s">
        <v>23</v>
      </c>
      <c r="C18" s="37" t="s">
        <v>24</v>
      </c>
      <c r="D18" s="37" t="s">
        <v>25</v>
      </c>
      <c r="E18" s="37" t="s">
        <v>26</v>
      </c>
      <c r="F18" s="37" t="s">
        <v>27</v>
      </c>
      <c r="G18" s="37" t="s">
        <v>28</v>
      </c>
      <c r="H18" s="37" t="s">
        <v>29</v>
      </c>
      <c r="I18" s="37" t="s">
        <v>30</v>
      </c>
      <c r="J18" s="37" t="s">
        <v>31</v>
      </c>
      <c r="K18" s="37" t="s">
        <v>32</v>
      </c>
      <c r="L18" s="37" t="s">
        <v>33</v>
      </c>
      <c r="M18" s="37" t="s">
        <v>34</v>
      </c>
      <c r="N18" s="37" t="s">
        <v>35</v>
      </c>
      <c r="O18" s="37" t="s">
        <v>1</v>
      </c>
      <c r="P18" s="37" t="s">
        <v>36</v>
      </c>
      <c r="Q18" s="37" t="s">
        <v>37</v>
      </c>
      <c r="R18" s="37" t="s">
        <v>38</v>
      </c>
      <c r="S18" s="37" t="s">
        <v>39</v>
      </c>
      <c r="T18" s="37" t="s">
        <v>40</v>
      </c>
      <c r="U18" s="37" t="s">
        <v>41</v>
      </c>
    </row>
    <row r="19" spans="1:21" s="38" customFormat="1" ht="15.75" x14ac:dyDescent="0.25">
      <c r="A19" s="39">
        <v>1</v>
      </c>
      <c r="B19" s="40">
        <f>A19+1</f>
        <v>2</v>
      </c>
      <c r="C19" s="40">
        <f t="shared" ref="C19:U19" si="0">B19+1</f>
        <v>3</v>
      </c>
      <c r="D19" s="40">
        <f t="shared" si="0"/>
        <v>4</v>
      </c>
      <c r="E19" s="40">
        <f t="shared" si="0"/>
        <v>5</v>
      </c>
      <c r="F19" s="40">
        <f t="shared" si="0"/>
        <v>6</v>
      </c>
      <c r="G19" s="40">
        <f t="shared" si="0"/>
        <v>7</v>
      </c>
      <c r="H19" s="40">
        <f t="shared" si="0"/>
        <v>8</v>
      </c>
      <c r="I19" s="40">
        <f t="shared" si="0"/>
        <v>9</v>
      </c>
      <c r="J19" s="40">
        <f t="shared" si="0"/>
        <v>10</v>
      </c>
      <c r="K19" s="40">
        <f t="shared" si="0"/>
        <v>11</v>
      </c>
      <c r="L19" s="40">
        <f t="shared" si="0"/>
        <v>12</v>
      </c>
      <c r="M19" s="40">
        <f t="shared" si="0"/>
        <v>13</v>
      </c>
      <c r="N19" s="40">
        <f t="shared" si="0"/>
        <v>14</v>
      </c>
      <c r="O19" s="40">
        <f t="shared" si="0"/>
        <v>15</v>
      </c>
      <c r="P19" s="40">
        <f t="shared" si="0"/>
        <v>16</v>
      </c>
      <c r="Q19" s="40">
        <f t="shared" si="0"/>
        <v>17</v>
      </c>
      <c r="R19" s="40">
        <f t="shared" si="0"/>
        <v>18</v>
      </c>
      <c r="S19" s="40">
        <f t="shared" si="0"/>
        <v>19</v>
      </c>
      <c r="T19" s="40">
        <f t="shared" si="0"/>
        <v>20</v>
      </c>
      <c r="U19" s="39">
        <f t="shared" si="0"/>
        <v>21</v>
      </c>
    </row>
    <row r="20" spans="1:21" s="17" customFormat="1" ht="18" customHeight="1" x14ac:dyDescent="0.25">
      <c r="A20" s="41">
        <v>1</v>
      </c>
      <c r="B20" s="42" t="s">
        <v>42</v>
      </c>
      <c r="C20" s="43" t="s">
        <v>43</v>
      </c>
      <c r="D20" s="42" t="s">
        <v>44</v>
      </c>
      <c r="E20" s="42"/>
      <c r="F20" s="42"/>
      <c r="G20" s="42"/>
      <c r="H20" s="42"/>
      <c r="I20" s="42"/>
      <c r="J20" s="42" t="s">
        <v>45</v>
      </c>
      <c r="K20" s="42">
        <v>1</v>
      </c>
      <c r="L20" s="44">
        <v>42109</v>
      </c>
      <c r="M20" s="42" t="s">
        <v>46</v>
      </c>
      <c r="N20" s="45" t="s">
        <v>7</v>
      </c>
      <c r="O20" s="46" t="s">
        <v>14</v>
      </c>
      <c r="P20" s="47">
        <v>42109</v>
      </c>
      <c r="Q20" s="47">
        <v>42109</v>
      </c>
      <c r="R20" s="47"/>
      <c r="S20" s="47"/>
      <c r="T20" s="47"/>
      <c r="U20" s="46"/>
    </row>
    <row r="21" spans="1:21" s="17" customFormat="1" ht="18" customHeight="1" x14ac:dyDescent="0.25">
      <c r="A21" s="41">
        <v>2</v>
      </c>
      <c r="B21" s="42" t="s">
        <v>42</v>
      </c>
      <c r="C21" s="43" t="s">
        <v>43</v>
      </c>
      <c r="D21" s="42" t="s">
        <v>44</v>
      </c>
      <c r="E21" s="42"/>
      <c r="F21" s="42"/>
      <c r="G21" s="42"/>
      <c r="H21" s="42"/>
      <c r="I21" s="42"/>
      <c r="J21" s="42" t="s">
        <v>45</v>
      </c>
      <c r="K21" s="42">
        <v>1</v>
      </c>
      <c r="L21" s="44">
        <v>42109</v>
      </c>
      <c r="M21" s="42" t="s">
        <v>46</v>
      </c>
      <c r="N21" s="45" t="s">
        <v>7</v>
      </c>
      <c r="O21" s="46" t="s">
        <v>14</v>
      </c>
      <c r="P21" s="47">
        <v>42109</v>
      </c>
      <c r="Q21" s="47">
        <v>42110</v>
      </c>
      <c r="R21" s="47"/>
      <c r="S21" s="47"/>
      <c r="T21" s="47"/>
      <c r="U21" s="46"/>
    </row>
    <row r="22" spans="1:21" s="17" customFormat="1" ht="18" customHeight="1" x14ac:dyDescent="0.25">
      <c r="A22" s="41">
        <v>3</v>
      </c>
      <c r="B22" s="42" t="s">
        <v>42</v>
      </c>
      <c r="C22" s="43" t="s">
        <v>43</v>
      </c>
      <c r="D22" s="42" t="s">
        <v>44</v>
      </c>
      <c r="E22" s="42"/>
      <c r="F22" s="42"/>
      <c r="G22" s="42"/>
      <c r="H22" s="42"/>
      <c r="I22" s="42"/>
      <c r="J22" s="42" t="s">
        <v>45</v>
      </c>
      <c r="K22" s="42">
        <v>118</v>
      </c>
      <c r="L22" s="44">
        <v>42109</v>
      </c>
      <c r="M22" s="42" t="s">
        <v>46</v>
      </c>
      <c r="N22" s="45" t="s">
        <v>6</v>
      </c>
      <c r="O22" s="46" t="s">
        <v>14</v>
      </c>
      <c r="P22" s="47">
        <v>42110</v>
      </c>
      <c r="Q22" s="47"/>
      <c r="R22" s="47"/>
      <c r="S22" s="47"/>
      <c r="T22" s="47"/>
      <c r="U22" s="46"/>
    </row>
    <row r="23" spans="1:21" s="17" customFormat="1" ht="18" customHeight="1" x14ac:dyDescent="0.25">
      <c r="A23" s="41">
        <v>4</v>
      </c>
      <c r="B23" s="42" t="s">
        <v>42</v>
      </c>
      <c r="C23" s="43" t="s">
        <v>43</v>
      </c>
      <c r="D23" s="42" t="s">
        <v>44</v>
      </c>
      <c r="E23" s="42"/>
      <c r="F23" s="42"/>
      <c r="G23" s="42"/>
      <c r="H23" s="42"/>
      <c r="I23" s="42"/>
      <c r="J23" s="42" t="s">
        <v>45</v>
      </c>
      <c r="K23" s="42">
        <v>2</v>
      </c>
      <c r="L23" s="44">
        <v>42109</v>
      </c>
      <c r="M23" s="42" t="s">
        <v>46</v>
      </c>
      <c r="N23" s="45" t="s">
        <v>7</v>
      </c>
      <c r="O23" s="46" t="s">
        <v>14</v>
      </c>
      <c r="P23" s="47"/>
      <c r="Q23" s="47"/>
      <c r="R23" s="47"/>
      <c r="S23" s="47"/>
      <c r="T23" s="47"/>
      <c r="U23" s="46"/>
    </row>
    <row r="24" spans="1:21" s="49" customFormat="1" ht="18" customHeight="1" x14ac:dyDescent="0.25">
      <c r="A24" s="41">
        <v>5</v>
      </c>
      <c r="B24" s="42" t="s">
        <v>42</v>
      </c>
      <c r="C24" s="43" t="s">
        <v>43</v>
      </c>
      <c r="D24" s="42" t="s">
        <v>44</v>
      </c>
      <c r="E24" s="42"/>
      <c r="F24" s="42"/>
      <c r="G24" s="42"/>
      <c r="H24" s="42"/>
      <c r="I24" s="42"/>
      <c r="J24" s="42" t="s">
        <v>45</v>
      </c>
      <c r="K24" s="42">
        <v>16</v>
      </c>
      <c r="L24" s="44">
        <v>42109</v>
      </c>
      <c r="M24" s="42" t="s">
        <v>46</v>
      </c>
      <c r="N24" s="45" t="s">
        <v>7</v>
      </c>
      <c r="O24" s="46" t="s">
        <v>14</v>
      </c>
      <c r="P24" s="47"/>
      <c r="Q24" s="47"/>
      <c r="R24" s="47"/>
      <c r="S24" s="47"/>
      <c r="T24" s="47"/>
      <c r="U24" s="48"/>
    </row>
    <row r="25" spans="1:21" ht="18" customHeight="1" x14ac:dyDescent="0.25">
      <c r="A25" s="41">
        <v>6</v>
      </c>
      <c r="B25" s="42" t="s">
        <v>42</v>
      </c>
      <c r="C25" s="43" t="s">
        <v>43</v>
      </c>
      <c r="D25" s="42" t="s">
        <v>44</v>
      </c>
      <c r="E25" s="42"/>
      <c r="F25" s="42"/>
      <c r="G25" s="42"/>
      <c r="H25" s="42"/>
      <c r="I25" s="50"/>
      <c r="J25" s="42" t="s">
        <v>45</v>
      </c>
      <c r="K25" s="42">
        <v>111</v>
      </c>
      <c r="L25" s="44">
        <v>42109</v>
      </c>
      <c r="M25" s="42" t="s">
        <v>46</v>
      </c>
      <c r="N25" s="45" t="s">
        <v>7</v>
      </c>
      <c r="O25" s="46" t="s">
        <v>14</v>
      </c>
      <c r="P25" s="47"/>
      <c r="Q25" s="47"/>
      <c r="R25" s="47"/>
      <c r="S25" s="47"/>
      <c r="T25" s="47"/>
      <c r="U25" s="48"/>
    </row>
    <row r="26" spans="1:21" ht="18" customHeight="1" x14ac:dyDescent="0.25">
      <c r="A26" s="41">
        <v>7</v>
      </c>
      <c r="B26" s="42" t="s">
        <v>42</v>
      </c>
      <c r="C26" s="43" t="s">
        <v>43</v>
      </c>
      <c r="D26" s="42" t="s">
        <v>44</v>
      </c>
      <c r="E26" s="42"/>
      <c r="F26" s="42"/>
      <c r="G26" s="42"/>
      <c r="H26" s="42"/>
      <c r="I26" s="50"/>
      <c r="J26" s="42" t="s">
        <v>47</v>
      </c>
      <c r="K26" s="42">
        <v>0.5</v>
      </c>
      <c r="L26" s="44">
        <v>42124</v>
      </c>
      <c r="M26" s="42" t="s">
        <v>46</v>
      </c>
      <c r="N26" s="45" t="s">
        <v>6</v>
      </c>
      <c r="O26" s="46" t="s">
        <v>12</v>
      </c>
      <c r="P26" s="47"/>
      <c r="Q26" s="47"/>
      <c r="R26" s="47"/>
      <c r="S26" s="47"/>
      <c r="T26" s="47"/>
      <c r="U26" s="48"/>
    </row>
    <row r="27" spans="1:21" ht="18" customHeight="1" x14ac:dyDescent="0.25">
      <c r="A27" s="41">
        <v>8</v>
      </c>
      <c r="B27" s="42" t="s">
        <v>42</v>
      </c>
      <c r="C27" s="43" t="s">
        <v>43</v>
      </c>
      <c r="D27" s="42" t="s">
        <v>44</v>
      </c>
      <c r="E27" s="42"/>
      <c r="F27" s="42"/>
      <c r="G27" s="42"/>
      <c r="H27" s="42"/>
      <c r="I27" s="50"/>
      <c r="J27" s="42" t="s">
        <v>47</v>
      </c>
      <c r="K27" s="42">
        <v>1.57</v>
      </c>
      <c r="L27" s="44">
        <v>42124</v>
      </c>
      <c r="M27" s="42" t="s">
        <v>46</v>
      </c>
      <c r="N27" s="45" t="s">
        <v>6</v>
      </c>
      <c r="O27" s="46" t="s">
        <v>12</v>
      </c>
      <c r="P27" s="46"/>
      <c r="Q27" s="46"/>
      <c r="R27" s="46"/>
      <c r="S27" s="46"/>
      <c r="T27" s="46"/>
      <c r="U27" s="48"/>
    </row>
    <row r="28" spans="1:21" ht="18" customHeight="1" x14ac:dyDescent="0.25">
      <c r="A28" s="41">
        <v>9</v>
      </c>
      <c r="B28" s="42" t="s">
        <v>42</v>
      </c>
      <c r="C28" s="43" t="s">
        <v>43</v>
      </c>
      <c r="D28" s="42" t="s">
        <v>44</v>
      </c>
      <c r="E28" s="42"/>
      <c r="F28" s="42"/>
      <c r="G28" s="42"/>
      <c r="H28" s="42"/>
      <c r="I28" s="50"/>
      <c r="J28" s="42" t="s">
        <v>48</v>
      </c>
      <c r="K28" s="42">
        <v>247</v>
      </c>
      <c r="L28" s="44">
        <v>42109</v>
      </c>
      <c r="M28" s="42" t="s">
        <v>46</v>
      </c>
      <c r="N28" s="45" t="s">
        <v>7</v>
      </c>
      <c r="O28" s="46" t="s">
        <v>15</v>
      </c>
      <c r="P28" s="46"/>
      <c r="Q28" s="46"/>
      <c r="R28" s="46"/>
      <c r="S28" s="46"/>
      <c r="T28" s="46"/>
      <c r="U28" s="48"/>
    </row>
    <row r="29" spans="1:21" ht="18" customHeight="1" x14ac:dyDescent="0.25">
      <c r="A29" s="41">
        <v>10</v>
      </c>
      <c r="B29" s="42" t="s">
        <v>42</v>
      </c>
      <c r="C29" s="43" t="s">
        <v>43</v>
      </c>
      <c r="D29" s="42" t="s">
        <v>44</v>
      </c>
      <c r="E29" s="42"/>
      <c r="F29" s="42"/>
      <c r="G29" s="42"/>
      <c r="H29" s="42"/>
      <c r="I29" s="50"/>
      <c r="J29" s="42" t="s">
        <v>48</v>
      </c>
      <c r="K29" s="42">
        <v>510</v>
      </c>
      <c r="L29" s="44">
        <v>42109</v>
      </c>
      <c r="M29" s="42" t="s">
        <v>46</v>
      </c>
      <c r="N29" s="45" t="s">
        <v>7</v>
      </c>
      <c r="O29" s="46" t="s">
        <v>19</v>
      </c>
      <c r="P29" s="52">
        <v>5</v>
      </c>
      <c r="Q29" s="47">
        <v>42110</v>
      </c>
      <c r="R29" s="46"/>
      <c r="S29" s="46"/>
      <c r="T29" s="46"/>
      <c r="U29" s="48"/>
    </row>
    <row r="30" spans="1:21" ht="18" customHeight="1" x14ac:dyDescent="0.25">
      <c r="A30" s="41">
        <v>11</v>
      </c>
      <c r="B30" s="42" t="s">
        <v>42</v>
      </c>
      <c r="C30" s="43" t="s">
        <v>43</v>
      </c>
      <c r="D30" s="42" t="s">
        <v>44</v>
      </c>
      <c r="E30" s="42"/>
      <c r="F30" s="42"/>
      <c r="G30" s="42"/>
      <c r="H30" s="42"/>
      <c r="I30" s="50"/>
      <c r="J30" s="42" t="s">
        <v>49</v>
      </c>
      <c r="K30" s="42">
        <v>204</v>
      </c>
      <c r="L30" s="44">
        <v>42109</v>
      </c>
      <c r="M30" s="42" t="s">
        <v>46</v>
      </c>
      <c r="N30" s="45" t="s">
        <v>7</v>
      </c>
      <c r="O30" s="46" t="s">
        <v>15</v>
      </c>
      <c r="P30" s="46"/>
      <c r="Q30" s="46"/>
      <c r="R30" s="46"/>
      <c r="S30" s="46"/>
      <c r="T30" s="46"/>
      <c r="U30" s="48"/>
    </row>
    <row r="31" spans="1:21" ht="18" customHeight="1" x14ac:dyDescent="0.25">
      <c r="A31" s="41">
        <v>12</v>
      </c>
      <c r="B31" s="42" t="s">
        <v>42</v>
      </c>
      <c r="C31" s="43" t="s">
        <v>43</v>
      </c>
      <c r="D31" s="42" t="s">
        <v>44</v>
      </c>
      <c r="E31" s="42"/>
      <c r="F31" s="42"/>
      <c r="G31" s="42"/>
      <c r="H31" s="42"/>
      <c r="I31" s="50"/>
      <c r="J31" s="42" t="s">
        <v>49</v>
      </c>
      <c r="K31" s="42">
        <v>17</v>
      </c>
      <c r="L31" s="44">
        <v>42109</v>
      </c>
      <c r="M31" s="42" t="s">
        <v>46</v>
      </c>
      <c r="N31" s="45" t="s">
        <v>7</v>
      </c>
      <c r="O31" s="46" t="s">
        <v>19</v>
      </c>
      <c r="P31" s="47">
        <v>42109</v>
      </c>
      <c r="Q31" s="47">
        <v>42108</v>
      </c>
      <c r="R31" s="46"/>
      <c r="S31" s="46"/>
      <c r="T31" s="46"/>
      <c r="U31" s="48"/>
    </row>
    <row r="32" spans="1:21" ht="18" customHeight="1" x14ac:dyDescent="0.25">
      <c r="A32" s="41">
        <v>13</v>
      </c>
      <c r="B32" s="42" t="s">
        <v>42</v>
      </c>
      <c r="C32" s="43" t="s">
        <v>43</v>
      </c>
      <c r="D32" s="42" t="s">
        <v>44</v>
      </c>
      <c r="E32" s="42"/>
      <c r="F32" s="42"/>
      <c r="G32" s="42"/>
      <c r="H32" s="42"/>
      <c r="I32" s="50"/>
      <c r="J32" s="42" t="s">
        <v>50</v>
      </c>
      <c r="K32" s="42">
        <v>110</v>
      </c>
      <c r="L32" s="44">
        <v>42109</v>
      </c>
      <c r="M32" s="42" t="s">
        <v>46</v>
      </c>
      <c r="N32" s="45" t="s">
        <v>7</v>
      </c>
      <c r="O32" s="46" t="s">
        <v>15</v>
      </c>
      <c r="P32" s="46">
        <v>18</v>
      </c>
      <c r="Q32" s="46"/>
      <c r="R32" s="46"/>
      <c r="S32" s="46"/>
      <c r="T32" s="46"/>
      <c r="U32" s="48"/>
    </row>
    <row r="33" spans="1:21" ht="18" customHeight="1" x14ac:dyDescent="0.25">
      <c r="A33" s="41">
        <v>14</v>
      </c>
      <c r="B33" s="42" t="s">
        <v>42</v>
      </c>
      <c r="C33" s="43" t="s">
        <v>43</v>
      </c>
      <c r="D33" s="42" t="s">
        <v>44</v>
      </c>
      <c r="E33" s="42"/>
      <c r="F33" s="42"/>
      <c r="G33" s="42"/>
      <c r="H33" s="42"/>
      <c r="I33" s="50"/>
      <c r="J33" s="42" t="s">
        <v>50</v>
      </c>
      <c r="K33" s="42">
        <v>46</v>
      </c>
      <c r="L33" s="44">
        <v>42109</v>
      </c>
      <c r="M33" s="42" t="s">
        <v>46</v>
      </c>
      <c r="N33" s="45" t="s">
        <v>7</v>
      </c>
      <c r="O33" s="46" t="s">
        <v>15</v>
      </c>
      <c r="P33" s="46">
        <v>17</v>
      </c>
      <c r="Q33" s="46"/>
      <c r="R33" s="46"/>
      <c r="S33" s="46"/>
      <c r="T33" s="46"/>
      <c r="U33" s="48"/>
    </row>
    <row r="34" spans="1:21" ht="18" customHeight="1" x14ac:dyDescent="0.25">
      <c r="A34" s="41">
        <v>15</v>
      </c>
      <c r="B34" s="42" t="s">
        <v>42</v>
      </c>
      <c r="C34" s="43" t="s">
        <v>43</v>
      </c>
      <c r="D34" s="42" t="s">
        <v>44</v>
      </c>
      <c r="E34" s="42"/>
      <c r="F34" s="42"/>
      <c r="G34" s="42"/>
      <c r="H34" s="42"/>
      <c r="I34" s="50"/>
      <c r="J34" s="42" t="s">
        <v>49</v>
      </c>
      <c r="K34" s="42">
        <v>3</v>
      </c>
      <c r="L34" s="44">
        <v>42109</v>
      </c>
      <c r="M34" s="42" t="s">
        <v>46</v>
      </c>
      <c r="N34" s="45" t="s">
        <v>7</v>
      </c>
      <c r="O34" s="46" t="s">
        <v>15</v>
      </c>
      <c r="P34" s="46">
        <v>16</v>
      </c>
      <c r="Q34" s="46"/>
      <c r="R34" s="46"/>
      <c r="S34" s="46"/>
      <c r="T34" s="46"/>
      <c r="U34" s="51"/>
    </row>
    <row r="35" spans="1:21" ht="18" customHeight="1" x14ac:dyDescent="0.25">
      <c r="A35" s="41">
        <v>16</v>
      </c>
      <c r="B35" s="42" t="s">
        <v>42</v>
      </c>
      <c r="C35" s="43" t="s">
        <v>43</v>
      </c>
      <c r="D35" s="42" t="s">
        <v>44</v>
      </c>
      <c r="E35" s="42"/>
      <c r="F35" s="42"/>
      <c r="G35" s="42"/>
      <c r="H35" s="42"/>
      <c r="I35" s="50"/>
      <c r="J35" s="42" t="s">
        <v>49</v>
      </c>
      <c r="K35" s="42">
        <v>2</v>
      </c>
      <c r="L35" s="44">
        <v>42109</v>
      </c>
      <c r="M35" s="42" t="s">
        <v>46</v>
      </c>
      <c r="N35" s="45" t="s">
        <v>7</v>
      </c>
      <c r="O35" s="46" t="s">
        <v>15</v>
      </c>
      <c r="P35" s="46">
        <v>15</v>
      </c>
      <c r="Q35" s="46"/>
      <c r="R35" s="46"/>
      <c r="S35" s="46"/>
      <c r="T35" s="46"/>
      <c r="U35" s="51"/>
    </row>
    <row r="36" spans="1:21" ht="18" customHeight="1" x14ac:dyDescent="0.25">
      <c r="A36" s="41">
        <v>17</v>
      </c>
      <c r="B36" s="42" t="s">
        <v>42</v>
      </c>
      <c r="C36" s="43" t="s">
        <v>43</v>
      </c>
      <c r="D36" s="42" t="s">
        <v>44</v>
      </c>
      <c r="E36" s="42"/>
      <c r="F36" s="42"/>
      <c r="G36" s="42"/>
      <c r="H36" s="42"/>
      <c r="I36" s="50"/>
      <c r="J36" s="42" t="s">
        <v>49</v>
      </c>
      <c r="K36" s="42">
        <v>2</v>
      </c>
      <c r="L36" s="44">
        <v>42109</v>
      </c>
      <c r="M36" s="42" t="s">
        <v>46</v>
      </c>
      <c r="N36" s="45" t="s">
        <v>7</v>
      </c>
      <c r="O36" s="46" t="s">
        <v>15</v>
      </c>
      <c r="P36" s="46">
        <v>14</v>
      </c>
      <c r="Q36" s="46"/>
      <c r="R36" s="46"/>
      <c r="S36" s="46"/>
      <c r="T36" s="46"/>
      <c r="U36" s="51"/>
    </row>
    <row r="37" spans="1:21" ht="18" customHeight="1" x14ac:dyDescent="0.25">
      <c r="A37" s="41">
        <v>18</v>
      </c>
      <c r="B37" s="42" t="s">
        <v>42</v>
      </c>
      <c r="C37" s="43" t="s">
        <v>43</v>
      </c>
      <c r="D37" s="42" t="s">
        <v>44</v>
      </c>
      <c r="E37" s="42"/>
      <c r="F37" s="42"/>
      <c r="G37" s="42"/>
      <c r="H37" s="42"/>
      <c r="I37" s="50"/>
      <c r="J37" s="42" t="s">
        <v>49</v>
      </c>
      <c r="K37" s="42">
        <v>30</v>
      </c>
      <c r="L37" s="44">
        <v>42109</v>
      </c>
      <c r="M37" s="42" t="s">
        <v>46</v>
      </c>
      <c r="N37" s="45" t="s">
        <v>7</v>
      </c>
      <c r="O37" s="46" t="s">
        <v>15</v>
      </c>
      <c r="P37" s="52">
        <v>13</v>
      </c>
      <c r="Q37" s="52"/>
      <c r="R37" s="52"/>
      <c r="S37" s="52"/>
      <c r="T37" s="52"/>
      <c r="U37" s="51"/>
    </row>
    <row r="38" spans="1:21" ht="18" customHeight="1" x14ac:dyDescent="0.25">
      <c r="A38" s="41">
        <v>19</v>
      </c>
      <c r="B38" s="42" t="s">
        <v>42</v>
      </c>
      <c r="C38" s="43" t="s">
        <v>43</v>
      </c>
      <c r="D38" s="42" t="s">
        <v>44</v>
      </c>
      <c r="E38" s="42"/>
      <c r="F38" s="42"/>
      <c r="G38" s="42"/>
      <c r="H38" s="42"/>
      <c r="I38" s="50"/>
      <c r="J38" s="42" t="s">
        <v>49</v>
      </c>
      <c r="K38" s="42">
        <v>30</v>
      </c>
      <c r="L38" s="44">
        <v>42109</v>
      </c>
      <c r="M38" s="42" t="s">
        <v>46</v>
      </c>
      <c r="N38" s="45" t="s">
        <v>7</v>
      </c>
      <c r="O38" s="46" t="s">
        <v>15</v>
      </c>
      <c r="P38" s="52">
        <v>12</v>
      </c>
      <c r="Q38" s="52"/>
      <c r="R38" s="52"/>
      <c r="S38" s="52"/>
      <c r="T38" s="52"/>
      <c r="U38" s="51"/>
    </row>
    <row r="39" spans="1:21" ht="18" customHeight="1" x14ac:dyDescent="0.25">
      <c r="A39" s="41">
        <v>20</v>
      </c>
      <c r="B39" s="42" t="s">
        <v>42</v>
      </c>
      <c r="C39" s="43" t="s">
        <v>43</v>
      </c>
      <c r="D39" s="42" t="s">
        <v>44</v>
      </c>
      <c r="E39" s="42"/>
      <c r="F39" s="42"/>
      <c r="G39" s="42"/>
      <c r="H39" s="42"/>
      <c r="I39" s="50"/>
      <c r="J39" s="42" t="s">
        <v>49</v>
      </c>
      <c r="K39" s="42">
        <v>12</v>
      </c>
      <c r="L39" s="44">
        <v>42109</v>
      </c>
      <c r="M39" s="42" t="s">
        <v>46</v>
      </c>
      <c r="N39" s="45" t="s">
        <v>7</v>
      </c>
      <c r="O39" s="46" t="s">
        <v>15</v>
      </c>
      <c r="P39" s="52">
        <v>11</v>
      </c>
      <c r="Q39" s="52"/>
      <c r="R39" s="52"/>
      <c r="S39" s="52"/>
      <c r="T39" s="52"/>
      <c r="U39" s="51"/>
    </row>
    <row r="40" spans="1:21" ht="18" customHeight="1" x14ac:dyDescent="0.25">
      <c r="A40" s="41">
        <v>21</v>
      </c>
      <c r="B40" s="42" t="s">
        <v>42</v>
      </c>
      <c r="C40" s="43" t="s">
        <v>43</v>
      </c>
      <c r="D40" s="42" t="s">
        <v>44</v>
      </c>
      <c r="E40" s="42"/>
      <c r="F40" s="42"/>
      <c r="G40" s="42"/>
      <c r="H40" s="42"/>
      <c r="I40" s="50"/>
      <c r="J40" s="42" t="s">
        <v>49</v>
      </c>
      <c r="K40" s="42">
        <v>1</v>
      </c>
      <c r="L40" s="44">
        <v>42109</v>
      </c>
      <c r="M40" s="42" t="s">
        <v>46</v>
      </c>
      <c r="N40" s="45" t="s">
        <v>7</v>
      </c>
      <c r="O40" s="46" t="s">
        <v>15</v>
      </c>
      <c r="P40" s="52">
        <v>10</v>
      </c>
      <c r="Q40" s="52"/>
      <c r="R40" s="52"/>
      <c r="S40" s="52"/>
      <c r="T40" s="52"/>
      <c r="U40" s="51"/>
    </row>
    <row r="41" spans="1:21" ht="18" customHeight="1" x14ac:dyDescent="0.25">
      <c r="A41" s="41">
        <v>22</v>
      </c>
      <c r="B41" s="42" t="s">
        <v>42</v>
      </c>
      <c r="C41" s="43" t="s">
        <v>43</v>
      </c>
      <c r="D41" s="42" t="s">
        <v>44</v>
      </c>
      <c r="E41" s="42"/>
      <c r="F41" s="42"/>
      <c r="G41" s="42"/>
      <c r="H41" s="42"/>
      <c r="I41" s="50"/>
      <c r="J41" s="42" t="s">
        <v>49</v>
      </c>
      <c r="K41" s="42">
        <v>236</v>
      </c>
      <c r="L41" s="44">
        <v>42109</v>
      </c>
      <c r="M41" s="42" t="s">
        <v>46</v>
      </c>
      <c r="N41" s="45" t="s">
        <v>7</v>
      </c>
      <c r="O41" s="46" t="s">
        <v>15</v>
      </c>
      <c r="P41" s="52">
        <v>9</v>
      </c>
      <c r="Q41" s="52"/>
      <c r="R41" s="52"/>
      <c r="S41" s="52"/>
      <c r="T41" s="52"/>
      <c r="U41" s="51"/>
    </row>
    <row r="42" spans="1:21" ht="18" customHeight="1" x14ac:dyDescent="0.25">
      <c r="A42" s="41">
        <v>23</v>
      </c>
      <c r="B42" s="42" t="s">
        <v>42</v>
      </c>
      <c r="C42" s="43" t="s">
        <v>43</v>
      </c>
      <c r="D42" s="42" t="s">
        <v>44</v>
      </c>
      <c r="E42" s="42"/>
      <c r="F42" s="42"/>
      <c r="G42" s="42"/>
      <c r="H42" s="42"/>
      <c r="I42" s="50"/>
      <c r="J42" s="42" t="s">
        <v>49</v>
      </c>
      <c r="K42" s="42">
        <v>236</v>
      </c>
      <c r="L42" s="44">
        <v>42109</v>
      </c>
      <c r="M42" s="42" t="s">
        <v>46</v>
      </c>
      <c r="N42" s="45" t="s">
        <v>7</v>
      </c>
      <c r="O42" s="46" t="s">
        <v>15</v>
      </c>
      <c r="P42" s="52">
        <v>7</v>
      </c>
      <c r="Q42" s="52"/>
      <c r="R42" s="52"/>
      <c r="S42" s="52"/>
      <c r="T42" s="52"/>
      <c r="U42" s="51"/>
    </row>
    <row r="43" spans="1:21" ht="18" customHeight="1" x14ac:dyDescent="0.25">
      <c r="A43" s="41">
        <v>24</v>
      </c>
      <c r="B43" s="42" t="s">
        <v>42</v>
      </c>
      <c r="C43" s="43" t="s">
        <v>43</v>
      </c>
      <c r="D43" s="42" t="s">
        <v>44</v>
      </c>
      <c r="E43" s="42"/>
      <c r="F43" s="42"/>
      <c r="G43" s="42"/>
      <c r="H43" s="42"/>
      <c r="I43" s="50"/>
      <c r="J43" s="42" t="s">
        <v>49</v>
      </c>
      <c r="K43" s="42">
        <v>236</v>
      </c>
      <c r="L43" s="44">
        <v>42109</v>
      </c>
      <c r="M43" s="42" t="s">
        <v>46</v>
      </c>
      <c r="N43" s="45" t="s">
        <v>7</v>
      </c>
      <c r="O43" s="46" t="s">
        <v>15</v>
      </c>
      <c r="P43" s="52">
        <v>6</v>
      </c>
      <c r="Q43" s="52"/>
      <c r="R43" s="52"/>
      <c r="S43" s="52"/>
      <c r="T43" s="52"/>
      <c r="U43" s="51"/>
    </row>
    <row r="44" spans="1:21" ht="18" customHeight="1" x14ac:dyDescent="0.25">
      <c r="A44" s="41">
        <v>25</v>
      </c>
      <c r="B44" s="42" t="s">
        <v>42</v>
      </c>
      <c r="C44" s="43" t="s">
        <v>43</v>
      </c>
      <c r="D44" s="42" t="s">
        <v>44</v>
      </c>
      <c r="E44" s="42"/>
      <c r="F44" s="42"/>
      <c r="G44" s="42"/>
      <c r="H44" s="42"/>
      <c r="I44" s="50"/>
      <c r="J44" s="42" t="s">
        <v>50</v>
      </c>
      <c r="K44" s="42">
        <v>4</v>
      </c>
      <c r="L44" s="44">
        <v>42109</v>
      </c>
      <c r="M44" s="42" t="s">
        <v>46</v>
      </c>
      <c r="N44" s="45" t="s">
        <v>7</v>
      </c>
      <c r="O44" s="46" t="s">
        <v>15</v>
      </c>
      <c r="P44" s="52">
        <v>8</v>
      </c>
      <c r="Q44" s="52"/>
      <c r="R44" s="52"/>
      <c r="S44" s="52"/>
      <c r="T44" s="52"/>
      <c r="U44" s="51"/>
    </row>
    <row r="45" spans="1:21" ht="18" customHeight="1" x14ac:dyDescent="0.25">
      <c r="A45" s="41">
        <v>26</v>
      </c>
      <c r="B45" s="42" t="s">
        <v>42</v>
      </c>
      <c r="C45" s="43" t="s">
        <v>43</v>
      </c>
      <c r="D45" s="42" t="s">
        <v>44</v>
      </c>
      <c r="E45" s="42"/>
      <c r="F45" s="42"/>
      <c r="G45" s="42"/>
      <c r="H45" s="42"/>
      <c r="I45" s="50"/>
      <c r="J45" s="42" t="s">
        <v>50</v>
      </c>
      <c r="K45" s="42">
        <v>2</v>
      </c>
      <c r="L45" s="44">
        <v>42109</v>
      </c>
      <c r="M45" s="42" t="s">
        <v>46</v>
      </c>
      <c r="N45" s="45" t="s">
        <v>7</v>
      </c>
      <c r="O45" s="46" t="s">
        <v>15</v>
      </c>
      <c r="P45" s="52">
        <v>4</v>
      </c>
      <c r="Q45" s="52"/>
      <c r="R45" s="52"/>
      <c r="S45" s="52"/>
      <c r="T45" s="52"/>
      <c r="U45" s="51"/>
    </row>
    <row r="46" spans="1:21" ht="18" customHeight="1" x14ac:dyDescent="0.25">
      <c r="A46" s="41">
        <v>27</v>
      </c>
      <c r="B46" s="42" t="s">
        <v>42</v>
      </c>
      <c r="C46" s="43" t="s">
        <v>43</v>
      </c>
      <c r="D46" s="42" t="s">
        <v>44</v>
      </c>
      <c r="E46" s="42"/>
      <c r="F46" s="42"/>
      <c r="G46" s="42"/>
      <c r="H46" s="42"/>
      <c r="I46" s="50"/>
      <c r="J46" s="42" t="s">
        <v>50</v>
      </c>
      <c r="K46" s="42">
        <v>2</v>
      </c>
      <c r="L46" s="44">
        <v>42109</v>
      </c>
      <c r="M46" s="42" t="s">
        <v>46</v>
      </c>
      <c r="N46" s="45" t="s">
        <v>7</v>
      </c>
      <c r="O46" s="46" t="s">
        <v>18</v>
      </c>
      <c r="P46" s="52">
        <v>3</v>
      </c>
      <c r="Q46" s="52"/>
      <c r="R46" s="52"/>
      <c r="S46" s="52"/>
      <c r="T46" s="52"/>
      <c r="U46" s="51"/>
    </row>
    <row r="47" spans="1:21" ht="18" customHeight="1" x14ac:dyDescent="0.25">
      <c r="A47" s="41">
        <v>28</v>
      </c>
      <c r="B47" s="42" t="s">
        <v>42</v>
      </c>
      <c r="C47" s="43" t="s">
        <v>43</v>
      </c>
      <c r="D47" s="42" t="s">
        <v>44</v>
      </c>
      <c r="E47" s="42"/>
      <c r="F47" s="42"/>
      <c r="G47" s="42"/>
      <c r="H47" s="42"/>
      <c r="I47" s="50"/>
      <c r="J47" s="42" t="s">
        <v>51</v>
      </c>
      <c r="K47" s="42" t="s">
        <v>52</v>
      </c>
      <c r="L47" s="44">
        <v>42109</v>
      </c>
      <c r="M47" s="42" t="s">
        <v>46</v>
      </c>
      <c r="N47" s="45" t="s">
        <v>7</v>
      </c>
      <c r="O47" s="46" t="s">
        <v>16</v>
      </c>
      <c r="P47" s="52">
        <v>2</v>
      </c>
      <c r="Q47" s="52"/>
      <c r="R47" s="52"/>
      <c r="S47" s="52"/>
      <c r="T47" s="52"/>
      <c r="U47" s="51"/>
    </row>
    <row r="48" spans="1:21" ht="18" customHeight="1" x14ac:dyDescent="0.25">
      <c r="A48" s="41">
        <v>29</v>
      </c>
      <c r="B48" s="42" t="s">
        <v>42</v>
      </c>
      <c r="C48" s="43" t="s">
        <v>43</v>
      </c>
      <c r="D48" s="42" t="s">
        <v>44</v>
      </c>
      <c r="E48" s="42"/>
      <c r="F48" s="42"/>
      <c r="G48" s="42"/>
      <c r="H48" s="42"/>
      <c r="I48" s="50"/>
      <c r="J48" s="42" t="s">
        <v>51</v>
      </c>
      <c r="K48" s="42" t="s">
        <v>53</v>
      </c>
      <c r="L48" s="44">
        <v>42109</v>
      </c>
      <c r="M48" s="42" t="s">
        <v>46</v>
      </c>
      <c r="N48" s="45" t="s">
        <v>6</v>
      </c>
      <c r="O48" s="46" t="s">
        <v>19</v>
      </c>
      <c r="P48" s="52">
        <v>5</v>
      </c>
      <c r="Q48" s="52"/>
      <c r="R48" s="52"/>
      <c r="S48" s="52"/>
      <c r="T48" s="52"/>
      <c r="U48" s="51"/>
    </row>
  </sheetData>
  <autoFilter ref="A19:U48"/>
  <mergeCells count="19">
    <mergeCell ref="J16:K16"/>
    <mergeCell ref="J10:K10"/>
    <mergeCell ref="J11:K11"/>
    <mergeCell ref="J12:K12"/>
    <mergeCell ref="J13:K13"/>
    <mergeCell ref="J14:K14"/>
    <mergeCell ref="J15:K15"/>
    <mergeCell ref="O2:P2"/>
    <mergeCell ref="J3:K3"/>
    <mergeCell ref="J9:K9"/>
    <mergeCell ref="G2:G3"/>
    <mergeCell ref="H2:I2"/>
    <mergeCell ref="J2:L2"/>
    <mergeCell ref="M2:N2"/>
    <mergeCell ref="J4:K4"/>
    <mergeCell ref="J5:K5"/>
    <mergeCell ref="J6:K6"/>
    <mergeCell ref="J7:K7"/>
    <mergeCell ref="J8:K8"/>
  </mergeCells>
  <pageMargins left="0.7" right="0.7" top="0.75" bottom="0.75" header="0.3" footer="0.3"/>
  <ignoredErrors>
    <ignoredError sqref="Q15" formulaRange="1"/>
    <ignoredError sqref="P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5" sqref="D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Eugene Avdukhov</cp:lastModifiedBy>
  <dcterms:created xsi:type="dcterms:W3CDTF">2015-04-13T10:58:51Z</dcterms:created>
  <dcterms:modified xsi:type="dcterms:W3CDTF">2015-04-14T10:00:44Z</dcterms:modified>
</cp:coreProperties>
</file>