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798D1F7-C848-473A-A51B-940E75D7010B}" xr6:coauthVersionLast="47" xr6:coauthVersionMax="47" xr10:uidLastSave="{00000000-0000-0000-0000-000000000000}"/>
  <bookViews>
    <workbookView xWindow="-120" yWindow="-120" windowWidth="19440" windowHeight="15000" xr2:uid="{FFA601C0-29CB-4702-8B71-1446253E3D37}"/>
  </bookViews>
  <sheets>
    <sheet name="квартира (2)" sheetId="8" r:id="rId1"/>
    <sheet name="квартира" sheetId="2" r:id="rId2"/>
    <sheet name="Тариф" sheetId="6" r:id="rId3"/>
    <sheet name="Формул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8" l="1"/>
  <c r="G13" i="8"/>
  <c r="G14" i="8"/>
  <c r="G11" i="8"/>
  <c r="D11" i="8"/>
  <c r="F11" i="8" s="1"/>
  <c r="D14" i="8"/>
  <c r="F14" i="8" s="1"/>
  <c r="D13" i="8"/>
  <c r="F13" i="8" s="1"/>
  <c r="D12" i="8"/>
  <c r="F12" i="8" s="1"/>
  <c r="F13" i="2"/>
  <c r="F11" i="2"/>
  <c r="F14" i="2"/>
  <c r="F12" i="2"/>
  <c r="D11" i="2"/>
  <c r="L4" i="6"/>
  <c r="D14" i="2"/>
  <c r="D13" i="2"/>
  <c r="D12" i="2"/>
</calcChain>
</file>

<file path=xl/sharedStrings.xml><?xml version="1.0" encoding="utf-8"?>
<sst xmlns="http://schemas.openxmlformats.org/spreadsheetml/2006/main" count="41" uniqueCount="24">
  <si>
    <t>Период</t>
  </si>
  <si>
    <t>Разница показаний</t>
  </si>
  <si>
    <t>Показание счётчика</t>
  </si>
  <si>
    <t>0-100</t>
  </si>
  <si>
    <t>101-2500</t>
  </si>
  <si>
    <t>2501-5000</t>
  </si>
  <si>
    <t>5001-10000</t>
  </si>
  <si>
    <t>10001 и более</t>
  </si>
  <si>
    <t>летний период (март-октябрь)</t>
  </si>
  <si>
    <t>зимний период (ноябрь-февраль)</t>
  </si>
  <si>
    <t>0-500</t>
  </si>
  <si>
    <t>501-2500</t>
  </si>
  <si>
    <t>Социальная норма на газ (с 01.05.2024)</t>
  </si>
  <si>
    <t>Оплата потребителем</t>
  </si>
  <si>
    <t>дата</t>
  </si>
  <si>
    <t>сумма</t>
  </si>
  <si>
    <t>Дата снятия показания счётчика</t>
  </si>
  <si>
    <t>Формула расчёта по оплате израсходованного газа</t>
  </si>
  <si>
    <t>ЕСЛИ(D11&gt;0;ЕСЛИ(D11&lt;=100;D11*Тариф!$B$3;ЕСЛИ(D11&lt;=2500;100*Тариф!$B$3+(D11-100)*Тариф!$B$4;ЕСЛИ(D11&lt;=5000;100*Тариф!$B$3+2400*Тариф!$B$4+(D11-5000)*Тариф!$B$5)));2)</t>
  </si>
  <si>
    <t>ЕСЛИ(D11&gt;0;ЕСЛИ(D11&lt;=500;D11*Тариф!$B$9;ЕСЛИ(D11&lt;=2500;500*Тариф!$B$9+(D11-500)*Тариф!$B$10;ЕСЛИ(D11&lt;=5000;500*Тариф!$B$9+2000*Тариф!$B$10+(D11-5000)*Тариф!$B$11)));2)</t>
  </si>
  <si>
    <t>куб. м</t>
  </si>
  <si>
    <t>тариф</t>
  </si>
  <si>
    <t>лето</t>
  </si>
  <si>
    <t>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</si>
</sst>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mmmm\ yyyy;@"/>
    <numFmt numFmtId="165" formatCode="[$-419]d\ mmm;@"/>
    <numFmt numFmtId="166" formatCode="#,##0.00;[Red]#,##0.00"/>
    <numFmt numFmtId="167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62">
    <xf numFmtId="0" fontId="0" fillId="0" borderId="0" xfId="0"/>
    <xf numFmtId="165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164" fontId="1" fillId="4" borderId="10" xfId="3" applyNumberFormat="1" applyBorder="1" applyAlignment="1">
      <alignment horizontal="justify" vertical="center"/>
    </xf>
    <xf numFmtId="164" fontId="1" fillId="3" borderId="10" xfId="2" applyNumberFormat="1" applyBorder="1" applyAlignment="1">
      <alignment horizontal="justify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5" fillId="5" borderId="9" xfId="4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1" xfId="0" applyBorder="1"/>
    <xf numFmtId="0" fontId="6" fillId="0" borderId="21" xfId="0" applyFont="1" applyBorder="1" applyAlignment="1">
      <alignment horizontal="center" vertical="center"/>
    </xf>
    <xf numFmtId="0" fontId="0" fillId="0" borderId="22" xfId="0" applyBorder="1"/>
    <xf numFmtId="0" fontId="9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5" borderId="16" xfId="4" applyBorder="1" applyAlignment="1">
      <alignment horizontal="left" vertical="center"/>
    </xf>
    <xf numFmtId="0" fontId="5" fillId="5" borderId="17" xfId="4" applyBorder="1" applyAlignment="1">
      <alignment horizontal="center" vertical="center"/>
    </xf>
    <xf numFmtId="0" fontId="5" fillId="5" borderId="10" xfId="4" applyBorder="1" applyAlignment="1">
      <alignment horizontal="left" vertical="center"/>
    </xf>
    <xf numFmtId="0" fontId="5" fillId="5" borderId="11" xfId="4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1" fillId="2" borderId="16" xfId="1" applyNumberFormat="1" applyBorder="1" applyAlignment="1">
      <alignment horizontal="justify" vertical="center"/>
    </xf>
    <xf numFmtId="165" fontId="3" fillId="0" borderId="24" xfId="0" quotePrefix="1" applyNumberFormat="1" applyFont="1" applyBorder="1" applyAlignment="1">
      <alignment horizontal="center" vertical="center" wrapText="1"/>
    </xf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1" fillId="6" borderId="24" xfId="5" applyNumberFormat="1" applyBorder="1" applyAlignment="1">
      <alignment horizontal="left" vertical="center"/>
    </xf>
    <xf numFmtId="164" fontId="1" fillId="6" borderId="9" xfId="5" applyNumberFormat="1" applyBorder="1" applyAlignment="1">
      <alignment horizontal="left" vertical="center"/>
    </xf>
    <xf numFmtId="164" fontId="1" fillId="6" borderId="7" xfId="5" applyNumberFormat="1" applyBorder="1" applyAlignment="1">
      <alignment horizontal="justify" vertical="center"/>
    </xf>
    <xf numFmtId="0" fontId="5" fillId="5" borderId="9" xfId="4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5" fillId="5" borderId="16" xfId="4" applyBorder="1" applyAlignment="1"/>
    <xf numFmtId="0" fontId="5" fillId="5" borderId="10" xfId="4" applyBorder="1" applyAlignment="1"/>
    <xf numFmtId="0" fontId="0" fillId="0" borderId="10" xfId="0" applyBorder="1"/>
    <xf numFmtId="0" fontId="5" fillId="5" borderId="9" xfId="4" applyBorder="1" applyAlignment="1"/>
    <xf numFmtId="167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6">
    <cellStyle name="40% — акцент2" xfId="1" builtinId="35"/>
    <cellStyle name="40% — акцент5" xfId="5" builtinId="47"/>
    <cellStyle name="40% — акцент6" xfId="3" builtinId="51"/>
    <cellStyle name="60% — акцент4" xfId="2" builtinId="44"/>
    <cellStyle name="Нейтральный" xfId="4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94CE-2D01-4CF1-84E0-4BBDF53BC397}">
  <dimension ref="A1:O14"/>
  <sheetViews>
    <sheetView tabSelected="1" workbookViewId="0">
      <selection activeCell="G11" sqref="G11"/>
    </sheetView>
  </sheetViews>
  <sheetFormatPr defaultRowHeight="15" x14ac:dyDescent="0.25"/>
  <cols>
    <col min="1" max="1" width="14.140625" bestFit="1" customWidth="1"/>
    <col min="2" max="2" width="14.85546875" customWidth="1"/>
    <col min="3" max="3" width="10.42578125" customWidth="1"/>
    <col min="4" max="4" width="12.42578125" customWidth="1"/>
    <col min="5" max="5" width="10" customWidth="1"/>
    <col min="6" max="6" width="11.7109375" customWidth="1"/>
    <col min="7" max="7" width="13.140625" bestFit="1" customWidth="1"/>
    <col min="8" max="8" width="11" bestFit="1" customWidth="1"/>
  </cols>
  <sheetData>
    <row r="1" spans="1:15" ht="24.2" customHeight="1" x14ac:dyDescent="0.25">
      <c r="A1" s="46" t="s">
        <v>0</v>
      </c>
      <c r="B1" s="48" t="s">
        <v>16</v>
      </c>
      <c r="C1" s="50" t="s">
        <v>2</v>
      </c>
      <c r="D1" s="52" t="s">
        <v>1</v>
      </c>
      <c r="E1" s="54" t="s">
        <v>13</v>
      </c>
      <c r="F1" s="55"/>
      <c r="J1" t="s">
        <v>23</v>
      </c>
      <c r="K1" t="s">
        <v>22</v>
      </c>
      <c r="N1" t="s">
        <v>23</v>
      </c>
    </row>
    <row r="2" spans="1:15" ht="26.65" customHeight="1" thickBot="1" x14ac:dyDescent="0.3">
      <c r="A2" s="47"/>
      <c r="B2" s="49"/>
      <c r="C2" s="51"/>
      <c r="D2" s="53"/>
      <c r="E2" s="10" t="s">
        <v>14</v>
      </c>
      <c r="F2" s="35" t="s">
        <v>15</v>
      </c>
      <c r="J2" s="3">
        <v>0</v>
      </c>
      <c r="K2" s="44">
        <v>0</v>
      </c>
      <c r="L2" s="9">
        <v>650</v>
      </c>
      <c r="N2" s="41">
        <v>0</v>
      </c>
      <c r="O2" s="24">
        <v>650</v>
      </c>
    </row>
    <row r="3" spans="1:15" ht="14.45" customHeight="1" x14ac:dyDescent="0.25">
      <c r="A3" s="36">
        <v>45292</v>
      </c>
      <c r="B3" s="34"/>
      <c r="C3" s="34"/>
      <c r="D3" s="34"/>
      <c r="E3" s="34"/>
      <c r="F3" s="34"/>
      <c r="J3" s="3">
        <v>500</v>
      </c>
      <c r="K3" s="44">
        <v>100</v>
      </c>
      <c r="L3" s="9">
        <v>1500</v>
      </c>
      <c r="N3" s="41">
        <v>500</v>
      </c>
      <c r="O3" s="26">
        <v>1500</v>
      </c>
    </row>
    <row r="4" spans="1:15" ht="14.45" customHeight="1" x14ac:dyDescent="0.25">
      <c r="A4" s="37">
        <v>45323</v>
      </c>
      <c r="B4" s="33"/>
      <c r="C4" s="33"/>
      <c r="D4" s="33"/>
      <c r="E4" s="33"/>
      <c r="F4" s="33"/>
      <c r="J4" s="3">
        <v>2500</v>
      </c>
      <c r="K4" s="44">
        <v>2500</v>
      </c>
      <c r="L4" s="9">
        <v>1950</v>
      </c>
      <c r="N4" s="42">
        <v>2500</v>
      </c>
      <c r="O4" s="26">
        <v>1950</v>
      </c>
    </row>
    <row r="5" spans="1:15" ht="14.45" customHeight="1" x14ac:dyDescent="0.25">
      <c r="A5" s="28">
        <v>45352</v>
      </c>
      <c r="B5" s="33"/>
      <c r="C5" s="33"/>
      <c r="D5" s="33"/>
      <c r="E5" s="33"/>
      <c r="F5" s="33"/>
      <c r="J5" s="3">
        <v>5000</v>
      </c>
      <c r="K5" s="44">
        <v>5000</v>
      </c>
      <c r="L5" s="2">
        <v>2275</v>
      </c>
      <c r="N5" s="42">
        <v>5000</v>
      </c>
      <c r="O5" s="12">
        <v>2275</v>
      </c>
    </row>
    <row r="6" spans="1:15" ht="14.45" customHeight="1" thickBot="1" x14ac:dyDescent="0.3">
      <c r="A6" s="28">
        <v>45383</v>
      </c>
      <c r="B6" s="33"/>
      <c r="C6" s="33"/>
      <c r="D6" s="33"/>
      <c r="E6" s="33"/>
      <c r="F6" s="33"/>
      <c r="J6" s="3">
        <v>10000</v>
      </c>
      <c r="K6" s="3">
        <v>10000</v>
      </c>
      <c r="L6" s="2">
        <v>2600</v>
      </c>
      <c r="N6" s="43">
        <v>10000</v>
      </c>
      <c r="O6" s="14">
        <v>2600</v>
      </c>
    </row>
    <row r="7" spans="1:15" ht="14.45" customHeight="1" x14ac:dyDescent="0.25">
      <c r="A7" s="28">
        <v>45413</v>
      </c>
      <c r="B7" s="29"/>
      <c r="C7" s="30"/>
      <c r="D7" s="31"/>
      <c r="E7" s="30"/>
      <c r="F7" s="32"/>
      <c r="J7" s="3">
        <v>10000000</v>
      </c>
      <c r="K7" s="3">
        <v>10000000</v>
      </c>
      <c r="L7" s="2">
        <v>2600</v>
      </c>
    </row>
    <row r="8" spans="1:15" x14ac:dyDescent="0.25">
      <c r="A8" s="4">
        <v>45444</v>
      </c>
      <c r="B8" s="1"/>
      <c r="C8" s="2"/>
      <c r="D8" s="2"/>
      <c r="E8" s="3"/>
      <c r="F8" s="17"/>
    </row>
    <row r="9" spans="1:15" x14ac:dyDescent="0.25">
      <c r="A9" s="4">
        <v>45474</v>
      </c>
      <c r="B9" s="1"/>
      <c r="C9" s="2"/>
      <c r="D9" s="2"/>
      <c r="E9" s="3"/>
      <c r="F9" s="17"/>
    </row>
    <row r="10" spans="1:15" x14ac:dyDescent="0.25">
      <c r="A10" s="4">
        <v>45505</v>
      </c>
      <c r="B10" s="1">
        <v>45534</v>
      </c>
      <c r="C10" s="2">
        <v>39</v>
      </c>
      <c r="D10" s="2"/>
      <c r="E10" s="3"/>
      <c r="F10" s="17"/>
    </row>
    <row r="11" spans="1:15" x14ac:dyDescent="0.25">
      <c r="A11" s="5">
        <v>45536</v>
      </c>
      <c r="B11" s="27">
        <v>45564</v>
      </c>
      <c r="C11" s="2">
        <v>78</v>
      </c>
      <c r="D11" s="2">
        <f>C11-C10</f>
        <v>39</v>
      </c>
      <c r="E11" s="3"/>
      <c r="F11" s="17">
        <f>D11*VLOOKUP(D11,IF(OR(MONTH(A11)&lt;3,MONTH(A11)&gt;10),$N$2:$O$6,$K$2:$L$6),2,1)</f>
        <v>25350</v>
      </c>
      <c r="G11" s="45">
        <f>D11*VLOOKUP(D11,IF(OR(MONTH(A11)&lt;3,MONTH(A11)&gt;10),CHOOSE({1,2},K$2:K$7,L$2:L$7),CHOOSE({1,2},J$2:J$7,L$2:L$7)),2,1)</f>
        <v>25350</v>
      </c>
    </row>
    <row r="12" spans="1:15" x14ac:dyDescent="0.25">
      <c r="A12" s="5">
        <v>45566</v>
      </c>
      <c r="B12" s="1">
        <v>45593</v>
      </c>
      <c r="C12" s="2">
        <v>129</v>
      </c>
      <c r="D12" s="2">
        <f>C12-C11</f>
        <v>51</v>
      </c>
      <c r="E12" s="3"/>
      <c r="F12" s="17">
        <f>D12*VLOOKUP(D12,IF(OR(MONTH(A12)&lt;3,MONTH(A12)&gt;10),$N$2:$O$6,$K$2:$L$6),2,1)</f>
        <v>33150</v>
      </c>
      <c r="G12" s="45">
        <f>D12*VLOOKUP(D12,IF(OR(MONTH(A12)&lt;3,MONTH(A12)&gt;10),CHOOSE({1,2},K$2:K$7,L$2:L$7),CHOOSE({1,2},J$2:J$7,L$2:L$7)),2,1)</f>
        <v>33150</v>
      </c>
    </row>
    <row r="13" spans="1:15" x14ac:dyDescent="0.25">
      <c r="A13" s="5">
        <v>45597</v>
      </c>
      <c r="B13" s="1">
        <v>45257</v>
      </c>
      <c r="C13" s="2">
        <v>350</v>
      </c>
      <c r="D13" s="2">
        <f>C13-C12</f>
        <v>221</v>
      </c>
      <c r="E13" s="3"/>
      <c r="F13" s="17">
        <f>D13*VLOOKUP(D13,IF(OR(MONTH(A13)&lt;3,MONTH(A13)&gt;10),$N$2:$O$6,$K$2:$L$6),2,1)</f>
        <v>143650</v>
      </c>
      <c r="G13" s="45">
        <f>D13*VLOOKUP(D13,IF(OR(MONTH(A13)&lt;3,MONTH(A13)&gt;10),CHOOSE({1,2},K$2:K$7,L$2:L$7),CHOOSE({1,2},J$2:J$7,L$2:L$7)),2,1)</f>
        <v>331500</v>
      </c>
    </row>
    <row r="14" spans="1:15" ht="15.75" thickBot="1" x14ac:dyDescent="0.3">
      <c r="A14" s="38">
        <v>45627</v>
      </c>
      <c r="B14" s="8">
        <v>45288</v>
      </c>
      <c r="C14" s="7">
        <v>1250</v>
      </c>
      <c r="D14" s="7">
        <f>C14-C13</f>
        <v>900</v>
      </c>
      <c r="E14" s="6"/>
      <c r="F14" s="17">
        <f>D14*VLOOKUP(D14,IF(OR(MONTH(A14)&lt;3,MONTH(A14)&gt;10),$N$2:$O$6,$K$2:$L$6),2,1)</f>
        <v>1350000</v>
      </c>
      <c r="G14" s="45">
        <f>D14*VLOOKUP(D14,IF(OR(MONTH(A14)&lt;3,MONTH(A14)&gt;10),CHOOSE({1,2},K$2:K$7,L$2:L$7),CHOOSE({1,2},J$2:J$7,L$2:L$7)),2,1)</f>
        <v>1350000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6359-1224-4232-B1DC-4B94EFC90636}">
  <dimension ref="A1:O14"/>
  <sheetViews>
    <sheetView workbookViewId="0">
      <selection activeCell="L14" sqref="L14"/>
    </sheetView>
  </sheetViews>
  <sheetFormatPr defaultRowHeight="15" x14ac:dyDescent="0.25"/>
  <cols>
    <col min="1" max="1" width="14.140625" bestFit="1" customWidth="1"/>
    <col min="2" max="2" width="14.85546875" customWidth="1"/>
    <col min="3" max="3" width="10.42578125" customWidth="1"/>
    <col min="4" max="4" width="12.42578125" customWidth="1"/>
    <col min="5" max="5" width="10" customWidth="1"/>
    <col min="6" max="6" width="11.7109375" customWidth="1"/>
    <col min="8" max="8" width="11" bestFit="1" customWidth="1"/>
  </cols>
  <sheetData>
    <row r="1" spans="1:15" ht="24.2" customHeight="1" x14ac:dyDescent="0.25">
      <c r="A1" s="46" t="s">
        <v>0</v>
      </c>
      <c r="B1" s="48" t="s">
        <v>16</v>
      </c>
      <c r="C1" s="50" t="s">
        <v>2</v>
      </c>
      <c r="D1" s="52" t="s">
        <v>1</v>
      </c>
      <c r="E1" s="54" t="s">
        <v>13</v>
      </c>
      <c r="F1" s="55"/>
      <c r="K1" t="s">
        <v>22</v>
      </c>
      <c r="N1" t="s">
        <v>23</v>
      </c>
    </row>
    <row r="2" spans="1:15" ht="26.65" customHeight="1" thickBot="1" x14ac:dyDescent="0.3">
      <c r="A2" s="47"/>
      <c r="B2" s="49"/>
      <c r="C2" s="51"/>
      <c r="D2" s="53"/>
      <c r="E2" s="10" t="s">
        <v>14</v>
      </c>
      <c r="F2" s="35" t="s">
        <v>15</v>
      </c>
      <c r="K2" s="44">
        <v>0</v>
      </c>
      <c r="L2" s="9">
        <v>650</v>
      </c>
      <c r="N2" s="41">
        <v>0</v>
      </c>
      <c r="O2" s="24">
        <v>650</v>
      </c>
    </row>
    <row r="3" spans="1:15" ht="14.45" customHeight="1" x14ac:dyDescent="0.25">
      <c r="A3" s="36">
        <v>45292</v>
      </c>
      <c r="B3" s="34"/>
      <c r="C3" s="34"/>
      <c r="D3" s="34"/>
      <c r="E3" s="34"/>
      <c r="F3" s="34"/>
      <c r="K3" s="44">
        <v>100</v>
      </c>
      <c r="L3" s="9">
        <v>1500</v>
      </c>
      <c r="N3" s="41">
        <v>500</v>
      </c>
      <c r="O3" s="26">
        <v>1500</v>
      </c>
    </row>
    <row r="4" spans="1:15" ht="14.45" customHeight="1" x14ac:dyDescent="0.25">
      <c r="A4" s="37">
        <v>45323</v>
      </c>
      <c r="B4" s="33"/>
      <c r="C4" s="33"/>
      <c r="D4" s="33"/>
      <c r="E4" s="33"/>
      <c r="F4" s="33"/>
      <c r="K4" s="44">
        <v>2500</v>
      </c>
      <c r="L4" s="26">
        <v>1950</v>
      </c>
      <c r="N4" s="42">
        <v>2500</v>
      </c>
      <c r="O4" s="26">
        <v>1950</v>
      </c>
    </row>
    <row r="5" spans="1:15" ht="14.45" customHeight="1" x14ac:dyDescent="0.25">
      <c r="A5" s="28">
        <v>45352</v>
      </c>
      <c r="B5" s="33"/>
      <c r="C5" s="33"/>
      <c r="D5" s="33"/>
      <c r="E5" s="33"/>
      <c r="F5" s="33"/>
      <c r="K5" s="42">
        <v>5000</v>
      </c>
      <c r="L5" s="12">
        <v>2275</v>
      </c>
      <c r="N5" s="42">
        <v>5000</v>
      </c>
      <c r="O5" s="12">
        <v>2275</v>
      </c>
    </row>
    <row r="6" spans="1:15" ht="14.45" customHeight="1" thickBot="1" x14ac:dyDescent="0.3">
      <c r="A6" s="28">
        <v>45383</v>
      </c>
      <c r="B6" s="33"/>
      <c r="C6" s="33"/>
      <c r="D6" s="33"/>
      <c r="E6" s="33"/>
      <c r="F6" s="33"/>
      <c r="K6" s="43">
        <v>10000</v>
      </c>
      <c r="L6" s="16">
        <v>2600</v>
      </c>
      <c r="N6" s="43">
        <v>10000</v>
      </c>
      <c r="O6" s="14">
        <v>2600</v>
      </c>
    </row>
    <row r="7" spans="1:15" ht="14.45" customHeight="1" x14ac:dyDescent="0.25">
      <c r="A7" s="28">
        <v>45413</v>
      </c>
      <c r="B7" s="29"/>
      <c r="C7" s="30"/>
      <c r="D7" s="31"/>
      <c r="E7" s="30"/>
      <c r="F7" s="32"/>
    </row>
    <row r="8" spans="1:15" x14ac:dyDescent="0.25">
      <c r="A8" s="4">
        <v>45444</v>
      </c>
      <c r="B8" s="1"/>
      <c r="C8" s="2"/>
      <c r="D8" s="2"/>
      <c r="E8" s="3"/>
      <c r="F8" s="17"/>
    </row>
    <row r="9" spans="1:15" x14ac:dyDescent="0.25">
      <c r="A9" s="4">
        <v>45474</v>
      </c>
      <c r="B9" s="1"/>
      <c r="C9" s="2"/>
      <c r="D9" s="2"/>
      <c r="E9" s="3"/>
      <c r="F9" s="17"/>
    </row>
    <row r="10" spans="1:15" x14ac:dyDescent="0.25">
      <c r="A10" s="4">
        <v>45505</v>
      </c>
      <c r="B10" s="1">
        <v>45534</v>
      </c>
      <c r="C10" s="2">
        <v>39</v>
      </c>
      <c r="D10" s="2"/>
      <c r="E10" s="3"/>
      <c r="F10" s="17"/>
    </row>
    <row r="11" spans="1:15" x14ac:dyDescent="0.25">
      <c r="A11" s="5">
        <v>45536</v>
      </c>
      <c r="B11" s="27">
        <v>45564</v>
      </c>
      <c r="C11" s="2">
        <v>78</v>
      </c>
      <c r="D11" s="2">
        <f>C11-C10</f>
        <v>39</v>
      </c>
      <c r="E11" s="3"/>
      <c r="F11" s="17">
        <f>D11*VLOOKUP(D11,IF(OR(MONTH(A11)&lt;3,MONTH(A11)&gt;10),$N$2:$O$6,$K$2:$L$6),2,1)</f>
        <v>25350</v>
      </c>
    </row>
    <row r="12" spans="1:15" x14ac:dyDescent="0.25">
      <c r="A12" s="5">
        <v>45566</v>
      </c>
      <c r="B12" s="1">
        <v>45593</v>
      </c>
      <c r="C12" s="2">
        <v>129</v>
      </c>
      <c r="D12" s="2">
        <f>C12-C11</f>
        <v>51</v>
      </c>
      <c r="E12" s="3"/>
      <c r="F12" s="17">
        <f>D12*VLOOKUP(D12,IF(OR(MONTH(A12)&lt;3,MONTH(A12)&gt;10),$N$2:$O$6,$K$2:$L$6),2,1)</f>
        <v>33150</v>
      </c>
    </row>
    <row r="13" spans="1:15" x14ac:dyDescent="0.25">
      <c r="A13" s="5">
        <v>45597</v>
      </c>
      <c r="B13" s="1">
        <v>45257</v>
      </c>
      <c r="C13" s="2">
        <v>350</v>
      </c>
      <c r="D13" s="2">
        <f>C13-C12</f>
        <v>221</v>
      </c>
      <c r="E13" s="3"/>
      <c r="F13" s="17">
        <f>D13*VLOOKUP(D13,IF(OR(MONTH(A13)&lt;3,MONTH(A13)&gt;10),$N$2:$O$6,$K$2:$L$6),2,1)</f>
        <v>143650</v>
      </c>
    </row>
    <row r="14" spans="1:15" ht="15.75" thickBot="1" x14ac:dyDescent="0.3">
      <c r="A14" s="38">
        <v>45627</v>
      </c>
      <c r="B14" s="8">
        <v>45288</v>
      </c>
      <c r="C14" s="7">
        <v>1250</v>
      </c>
      <c r="D14" s="7">
        <f>C14-C13</f>
        <v>900</v>
      </c>
      <c r="E14" s="6"/>
      <c r="F14" s="17">
        <f>D14*VLOOKUP(D14,IF(OR(MONTH(A14)&lt;3,MONTH(A14)&gt;10),$N$2:$O$6,$K$2:$L$6),2,1)</f>
        <v>1350000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C181-24F5-4208-B509-E91AC7F1C2DE}">
  <dimension ref="A1:L14"/>
  <sheetViews>
    <sheetView workbookViewId="0">
      <selection activeCell="L4" sqref="L4"/>
    </sheetView>
  </sheetViews>
  <sheetFormatPr defaultRowHeight="15" x14ac:dyDescent="0.25"/>
  <cols>
    <col min="1" max="1" width="16.140625" customWidth="1"/>
    <col min="2" max="2" width="10" customWidth="1"/>
    <col min="4" max="4" width="13.85546875" bestFit="1" customWidth="1"/>
    <col min="7" max="7" width="10" bestFit="1" customWidth="1"/>
    <col min="9" max="10" width="5" customWidth="1"/>
    <col min="11" max="11" width="5.5703125" customWidth="1"/>
    <col min="12" max="12" width="10" bestFit="1" customWidth="1"/>
  </cols>
  <sheetData>
    <row r="1" spans="1:12" ht="41.25" customHeight="1" thickBot="1" x14ac:dyDescent="0.3">
      <c r="A1" s="60" t="s">
        <v>12</v>
      </c>
      <c r="B1" s="61"/>
    </row>
    <row r="2" spans="1:12" ht="33" customHeight="1" x14ac:dyDescent="0.25">
      <c r="A2" s="56" t="s">
        <v>8</v>
      </c>
      <c r="B2" s="57"/>
    </row>
    <row r="3" spans="1:12" x14ac:dyDescent="0.25">
      <c r="A3" s="40" t="s">
        <v>20</v>
      </c>
      <c r="B3" s="40" t="s">
        <v>21</v>
      </c>
      <c r="D3" t="s">
        <v>22</v>
      </c>
      <c r="G3" t="s">
        <v>23</v>
      </c>
    </row>
    <row r="4" spans="1:12" x14ac:dyDescent="0.25">
      <c r="A4" s="39" t="s">
        <v>3</v>
      </c>
      <c r="B4" s="9">
        <v>650</v>
      </c>
      <c r="D4" s="44">
        <v>0</v>
      </c>
      <c r="E4" s="9">
        <v>650</v>
      </c>
      <c r="G4" s="41">
        <v>0</v>
      </c>
      <c r="H4" s="24">
        <v>650</v>
      </c>
      <c r="K4">
        <v>221</v>
      </c>
      <c r="L4" s="17">
        <f>K4*VLOOKUP(K4,$G$4:$H$8,2,1)</f>
        <v>143650</v>
      </c>
    </row>
    <row r="5" spans="1:12" x14ac:dyDescent="0.25">
      <c r="A5" s="39" t="s">
        <v>4</v>
      </c>
      <c r="B5" s="9">
        <v>1500</v>
      </c>
      <c r="D5" s="44">
        <v>100</v>
      </c>
      <c r="E5" s="9">
        <v>1500</v>
      </c>
      <c r="G5" s="41">
        <v>500</v>
      </c>
      <c r="H5" s="26">
        <v>1500</v>
      </c>
    </row>
    <row r="6" spans="1:12" x14ac:dyDescent="0.25">
      <c r="A6" s="25" t="s">
        <v>5</v>
      </c>
      <c r="B6" s="26">
        <v>1950</v>
      </c>
      <c r="D6" s="44">
        <v>2500</v>
      </c>
      <c r="E6" s="26">
        <v>1950</v>
      </c>
      <c r="G6" s="42">
        <v>2500</v>
      </c>
      <c r="H6" s="26">
        <v>1950</v>
      </c>
    </row>
    <row r="7" spans="1:12" x14ac:dyDescent="0.25">
      <c r="A7" s="11" t="s">
        <v>6</v>
      </c>
      <c r="B7" s="12">
        <v>2275</v>
      </c>
      <c r="D7" s="42">
        <v>5000</v>
      </c>
      <c r="E7" s="12">
        <v>2275</v>
      </c>
      <c r="G7" s="42">
        <v>5000</v>
      </c>
      <c r="H7" s="12">
        <v>2275</v>
      </c>
    </row>
    <row r="8" spans="1:12" ht="15.75" thickBot="1" x14ac:dyDescent="0.3">
      <c r="A8" s="15" t="s">
        <v>7</v>
      </c>
      <c r="B8" s="16">
        <v>2600</v>
      </c>
      <c r="D8" s="43">
        <v>10000</v>
      </c>
      <c r="E8" s="16">
        <v>2600</v>
      </c>
      <c r="G8" s="43">
        <v>10000</v>
      </c>
      <c r="H8" s="14">
        <v>2600</v>
      </c>
    </row>
    <row r="9" spans="1:12" ht="36.75" customHeight="1" thickBot="1" x14ac:dyDescent="0.3">
      <c r="A9" s="58" t="s">
        <v>9</v>
      </c>
      <c r="B9" s="59"/>
    </row>
    <row r="10" spans="1:12" x14ac:dyDescent="0.25">
      <c r="A10" s="23" t="s">
        <v>10</v>
      </c>
      <c r="B10" s="24">
        <v>650</v>
      </c>
    </row>
    <row r="11" spans="1:12" x14ac:dyDescent="0.25">
      <c r="A11" s="25" t="s">
        <v>11</v>
      </c>
      <c r="B11" s="26">
        <v>1500</v>
      </c>
    </row>
    <row r="12" spans="1:12" x14ac:dyDescent="0.25">
      <c r="A12" s="25" t="s">
        <v>5</v>
      </c>
      <c r="B12" s="26">
        <v>1950</v>
      </c>
    </row>
    <row r="13" spans="1:12" x14ac:dyDescent="0.25">
      <c r="A13" s="11" t="s">
        <v>6</v>
      </c>
      <c r="B13" s="12">
        <v>2275</v>
      </c>
    </row>
    <row r="14" spans="1:12" ht="15.75" thickBot="1" x14ac:dyDescent="0.3">
      <c r="A14" s="13" t="s">
        <v>7</v>
      </c>
      <c r="B14" s="14">
        <v>2600</v>
      </c>
    </row>
  </sheetData>
  <mergeCells count="3">
    <mergeCell ref="A2:B2"/>
    <mergeCell ref="A9:B9"/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6080-6CF8-4FE1-87E0-57946C23FFA4}">
  <dimension ref="A1:A5"/>
  <sheetViews>
    <sheetView workbookViewId="0">
      <selection activeCell="A3" sqref="A3"/>
    </sheetView>
  </sheetViews>
  <sheetFormatPr defaultRowHeight="15" x14ac:dyDescent="0.25"/>
  <cols>
    <col min="1" max="1" width="161.42578125" customWidth="1"/>
  </cols>
  <sheetData>
    <row r="1" spans="1:1" ht="15.75" thickBot="1" x14ac:dyDescent="0.3">
      <c r="A1" s="22" t="s">
        <v>17</v>
      </c>
    </row>
    <row r="2" spans="1:1" x14ac:dyDescent="0.25">
      <c r="A2" s="21" t="s">
        <v>8</v>
      </c>
    </row>
    <row r="3" spans="1:1" x14ac:dyDescent="0.25">
      <c r="A3" s="18" t="s">
        <v>18</v>
      </c>
    </row>
    <row r="4" spans="1:1" x14ac:dyDescent="0.25">
      <c r="A4" s="19" t="s">
        <v>9</v>
      </c>
    </row>
    <row r="5" spans="1:1" ht="15.75" thickBot="1" x14ac:dyDescent="0.3">
      <c r="A5" s="2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квартира (2)</vt:lpstr>
      <vt:lpstr>квартира</vt:lpstr>
      <vt:lpstr>Тариф</vt:lpstr>
      <vt:lpstr>Формула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IGHome</dc:creator>
  <cp:lastModifiedBy>Михаил</cp:lastModifiedBy>
  <dcterms:created xsi:type="dcterms:W3CDTF">2023-06-30T06:09:09Z</dcterms:created>
  <dcterms:modified xsi:type="dcterms:W3CDTF">2024-11-04T04:36:37Z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2024-10-31T14:35:51Z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e1bf19f9-4243-46db-85de-1cbf8cc61620</vt:lpwstr>
  </property>
  <property fmtid="{D5CDD505-2E9C-101B-9397-08002B2CF9AE}" pid="8" name="MSIP_Label_defa4170-0d19-0005-0004-bc88714345d2_ContentBits">
    <vt:lpwstr>0</vt:lpwstr>
  </property>
</Properties>
</file>