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820"/>
  </bookViews>
  <sheets>
    <sheet name="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дней_в_месяце">'[5]глубина просмотра'!$L$2</definedName>
    <definedName name="дог">'[2]общие условия'!$A$2</definedName>
    <definedName name="коэф._гвс">'[2]глубина просмотра'!$N$2</definedName>
    <definedName name="коэф_гвс_факт">'[2]глубина просмотра'!$R$2</definedName>
    <definedName name="_xlnm.Print_Area" localSheetId="0">'3'!$A$1:$J$58</definedName>
    <definedName name="отчётных_дней">'[2]глубина просмотра'!$K$2</definedName>
    <definedName name="старт">'[2]глубина просмотра'!$A$1</definedName>
    <definedName name="Т_х.и.">'[5]глубина просмотра'!$P$2</definedName>
    <definedName name="Тгвс_дог">'[5]глубина просмотра'!$O$2</definedName>
    <definedName name="Тепловой_коэф._Месяца">'[2]глубина просмотра'!$M$2</definedName>
    <definedName name="Тепловой_коэф_факт">'[2]глубина просмотра'!$Q$2</definedName>
    <definedName name="Тхи">'[2]общие условия'!$A$21</definedName>
    <definedName name="финиш">'[2]глубина просмотра'!$A$2</definedName>
  </definedNames>
  <calcPr calcId="145621"/>
</workbook>
</file>

<file path=xl/calcChain.xml><?xml version="1.0" encoding="utf-8"?>
<calcChain xmlns="http://schemas.openxmlformats.org/spreadsheetml/2006/main">
  <c r="B16" i="1" l="1"/>
  <c r="A50" i="1"/>
  <c r="H50" i="1"/>
  <c r="D47" i="1"/>
  <c r="J46" i="1"/>
  <c r="A46" i="1"/>
  <c r="J45" i="1"/>
  <c r="A45" i="1"/>
  <c r="J44" i="1"/>
  <c r="A44" i="1"/>
  <c r="J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J47" i="1" s="1"/>
  <c r="I19" i="1"/>
  <c r="I47" i="1" s="1"/>
  <c r="I51" i="1" s="1"/>
  <c r="H19" i="1"/>
  <c r="H47" i="1" s="1"/>
  <c r="I53" i="1" s="1"/>
  <c r="G19" i="1"/>
  <c r="F19" i="1"/>
  <c r="F47" i="1" s="1"/>
  <c r="E19" i="1"/>
  <c r="E47" i="1" s="1"/>
  <c r="D19" i="1"/>
  <c r="C19" i="1"/>
  <c r="B19" i="1"/>
  <c r="B47" i="1" s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A16" i="1"/>
  <c r="A12" i="1"/>
  <c r="C10" i="1"/>
  <c r="L10" i="1" s="1"/>
  <c r="B9" i="1"/>
  <c r="G7" i="1"/>
  <c r="B7" i="1"/>
  <c r="H2" i="1"/>
  <c r="B1" i="1"/>
  <c r="C47" i="1" l="1"/>
  <c r="G47" i="1"/>
  <c r="L16" i="1"/>
  <c r="L17" i="1"/>
  <c r="C53" i="1"/>
  <c r="C51" i="1"/>
  <c r="C50" i="1"/>
  <c r="L18" i="1" l="1"/>
</calcChain>
</file>

<file path=xl/sharedStrings.xml><?xml version="1.0" encoding="utf-8"?>
<sst xmlns="http://schemas.openxmlformats.org/spreadsheetml/2006/main" count="52" uniqueCount="48">
  <si>
    <t>за</t>
  </si>
  <si>
    <t>месяц 2015 г.</t>
  </si>
  <si>
    <t>КАРТОЧКА</t>
  </si>
  <si>
    <t>регистрации параметров на узле учёта потребителя тепловой энергии</t>
  </si>
  <si>
    <t>Потребитель:</t>
  </si>
  <si>
    <t>Договор: №</t>
  </si>
  <si>
    <t>Наг. на отоп.:</t>
  </si>
  <si>
    <t>Гкал/ч</t>
  </si>
  <si>
    <t>Адрес:</t>
  </si>
  <si>
    <t>Наг. на вент.:</t>
  </si>
  <si>
    <t>Тепловычислитель:</t>
  </si>
  <si>
    <t>Наг. на гвс:</t>
  </si>
  <si>
    <t>т/сут</t>
  </si>
  <si>
    <t>Схема №7</t>
  </si>
  <si>
    <t>tхи:</t>
  </si>
  <si>
    <t>°С</t>
  </si>
  <si>
    <t>отопление</t>
  </si>
  <si>
    <t>ГВС</t>
  </si>
  <si>
    <t xml:space="preserve">время работы прибора, ч </t>
  </si>
  <si>
    <t>дата</t>
  </si>
  <si>
    <t>подающий трубопровод</t>
  </si>
  <si>
    <t>обратный трубопровод</t>
  </si>
  <si>
    <t>(</t>
  </si>
  <si>
    <t>tп,ºС</t>
  </si>
  <si>
    <t>Gп,т/с</t>
  </si>
  <si>
    <t>to,ºС</t>
  </si>
  <si>
    <t>Go,т/с</t>
  </si>
  <si>
    <t>Qот, Гкал</t>
  </si>
  <si>
    <t>tгвс,ºС</t>
  </si>
  <si>
    <t>Gг,т/с</t>
  </si>
  <si>
    <t>Qгвс,Гкал</t>
  </si>
  <si>
    <t>)</t>
  </si>
  <si>
    <t>Итог</t>
  </si>
  <si>
    <t>+ 2464,8 ккал/ч (тепловые потери изолированными трубопроводами при надземной прокладке в отопительный</t>
  </si>
  <si>
    <t>сезоне до УКУТЭиТ)</t>
  </si>
  <si>
    <t>Qгвс=Gгвс(hгвс-hхи);</t>
  </si>
  <si>
    <t>Qотоп=</t>
  </si>
  <si>
    <t>Гкал;</t>
  </si>
  <si>
    <t>Qгвс=</t>
  </si>
  <si>
    <t>Итого к предъявлению:</t>
  </si>
  <si>
    <t>тонн;</t>
  </si>
  <si>
    <t>Ответственный за узел учёта</t>
  </si>
  <si>
    <t>тел. 365-77-76</t>
  </si>
  <si>
    <t>"____"_____________2015г.</t>
  </si>
  <si>
    <t>Представитель ЭПК УрФУ</t>
  </si>
  <si>
    <t>/Мелентьева Е.Н./</t>
  </si>
  <si>
    <t>тел. 375-06-59</t>
  </si>
  <si>
    <t>Данное значение вставить в формулу ссылки, не изменив другие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</si>
</sst>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;@"/>
    <numFmt numFmtId="165" formatCode="_(* #,##0.00_);_(* \(#,##0.00\);_(* &quot;-&quot;??_);_(@_)"/>
    <numFmt numFmtId="166" formatCode="0.000"/>
    <numFmt numFmtId="167" formatCode="0.0"/>
    <numFmt numFmtId="168" formatCode="[h]:mm"/>
  </numFmts>
  <fonts count="1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04"/>
    </font>
    <font>
      <b/>
      <sz val="10"/>
      <name val="Tahoma"/>
      <family val="2"/>
      <charset val="204"/>
    </font>
    <font>
      <sz val="10"/>
      <color indexed="9"/>
      <name val="Arial"/>
      <family val="2"/>
    </font>
    <font>
      <b/>
      <sz val="8"/>
      <name val="Arial"/>
      <family val="2"/>
    </font>
    <font>
      <b/>
      <u/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</font>
    <font>
      <sz val="10"/>
      <color theme="3" tint="0.5999938962981048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 applyAlignment="1"/>
    <xf numFmtId="49" fontId="3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1" applyNumberFormat="1" applyFont="1" applyAlignment="1"/>
    <xf numFmtId="166" fontId="8" fillId="0" borderId="0" xfId="1" applyNumberFormat="1" applyFont="1" applyAlignment="1">
      <alignment horizontal="center"/>
    </xf>
    <xf numFmtId="0" fontId="8" fillId="0" borderId="0" xfId="0" applyNumberFormat="1" applyFont="1" applyAlignment="1"/>
    <xf numFmtId="0" fontId="8" fillId="0" borderId="0" xfId="0" applyFont="1" applyAlignment="1">
      <alignment horizontal="center"/>
    </xf>
    <xf numFmtId="49" fontId="1" fillId="0" borderId="0" xfId="0" applyNumberFormat="1" applyFont="1"/>
    <xf numFmtId="2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center"/>
    </xf>
    <xf numFmtId="2" fontId="1" fillId="0" borderId="0" xfId="0" applyNumberFormat="1" applyFont="1"/>
    <xf numFmtId="49" fontId="9" fillId="0" borderId="0" xfId="0" applyNumberFormat="1" applyFont="1"/>
    <xf numFmtId="2" fontId="8" fillId="0" borderId="0" xfId="1" applyNumberFormat="1" applyFont="1" applyAlignment="1">
      <alignment horizontal="center"/>
    </xf>
    <xf numFmtId="165" fontId="10" fillId="0" borderId="2" xfId="1" applyNumberFormat="1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2" fontId="3" fillId="0" borderId="0" xfId="0" applyNumberFormat="1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" fillId="0" borderId="0" xfId="0" applyFont="1"/>
    <xf numFmtId="0" fontId="6" fillId="0" borderId="13" xfId="0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4" fontId="4" fillId="0" borderId="19" xfId="0" applyNumberFormat="1" applyFont="1" applyBorder="1" applyAlignment="1">
      <alignment horizontal="center"/>
    </xf>
    <xf numFmtId="167" fontId="4" fillId="0" borderId="20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7" fontId="4" fillId="0" borderId="22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6" fontId="4" fillId="0" borderId="23" xfId="0" applyNumberFormat="1" applyFont="1" applyBorder="1" applyAlignment="1">
      <alignment horizontal="center"/>
    </xf>
    <xf numFmtId="168" fontId="4" fillId="0" borderId="2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8" fontId="6" fillId="0" borderId="16" xfId="0" applyNumberFormat="1" applyFont="1" applyBorder="1" applyAlignment="1">
      <alignment horizontal="center" vertical="center"/>
    </xf>
    <xf numFmtId="49" fontId="8" fillId="0" borderId="0" xfId="0" applyNumberFormat="1" applyFont="1"/>
    <xf numFmtId="0" fontId="8" fillId="0" borderId="0" xfId="0" applyFont="1" applyAlignment="1"/>
    <xf numFmtId="0" fontId="4" fillId="0" borderId="0" xfId="0" applyFont="1" applyAlignment="1">
      <alignment horizontal="right"/>
    </xf>
    <xf numFmtId="166" fontId="8" fillId="0" borderId="0" xfId="0" applyNumberFormat="1" applyFont="1" applyAlignment="1">
      <alignment horizontal="left"/>
    </xf>
    <xf numFmtId="0" fontId="0" fillId="0" borderId="0" xfId="0" applyAlignment="1">
      <alignment horizontal="right" vertical="center"/>
    </xf>
    <xf numFmtId="0" fontId="3" fillId="0" borderId="0" xfId="0" applyFont="1"/>
    <xf numFmtId="2" fontId="0" fillId="0" borderId="0" xfId="0" applyNumberFormat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166" fontId="12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4" fillId="0" borderId="0" xfId="0" applyFont="1"/>
    <xf numFmtId="166" fontId="0" fillId="0" borderId="0" xfId="0" applyNumberFormat="1"/>
    <xf numFmtId="49" fontId="3" fillId="0" borderId="0" xfId="0" applyNumberFormat="1" applyFont="1" applyBorder="1"/>
    <xf numFmtId="0" fontId="4" fillId="0" borderId="1" xfId="0" applyFont="1" applyBorder="1"/>
    <xf numFmtId="0" fontId="0" fillId="0" borderId="1" xfId="0" applyBorder="1"/>
    <xf numFmtId="0" fontId="13" fillId="0" borderId="0" xfId="0" applyFont="1"/>
    <xf numFmtId="2" fontId="13" fillId="0" borderId="0" xfId="0" applyNumberFormat="1" applyFont="1"/>
    <xf numFmtId="167" fontId="14" fillId="0" borderId="20" xfId="0" applyNumberFormat="1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2;&#1088;&#1089;&#1082;&#1080;&#1081;%20&#1086;&#1090;&#1095;&#1077;&#1090;/&#1041;&#1072;&#1079;&#1072;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2;&#1088;&#1089;&#1082;&#1080;&#1081;%20&#1086;&#1090;&#1095;&#1077;&#1090;/&#1041;&#1072;&#1079;&#1072;%20&#1082;&#1072;&#1088;&#1090;&#1086;&#1095;&#1077;&#1082;%20&#1059;&#1055;&#1048;%208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2;&#1088;&#1089;&#1082;&#1080;&#1081;%20&#1086;&#1090;&#1095;&#1077;&#1090;/&#1041;&#1072;&#1079;&#1072;%20&#1059;&#1050;&#1059;&#1058;%20&#1056;&#1072;&#1076;&#1086;&#1084;&#1080;&#1088;_&#1050;&#1080;&#1088;&#1086;&#1074;&#1089;&#1082;&#1080;&#1081;%20&#1088;&#1072;&#1081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2;&#1088;&#1089;&#1082;&#1080;&#1081;%20&#1086;&#1090;&#1095;&#1077;&#1090;/export/01917(&#1058;&#1052;&#1050;-&#1053;3-1.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2;&#1088;&#1089;&#1082;&#1080;&#1081;%20&#1086;&#1090;&#1095;&#1077;&#1090;/&#1041;&#1072;&#1079;&#1072;%20&#1082;&#1072;&#1088;&#1090;&#1086;&#1095;&#1077;&#1082;%20&#1045;&#1052;&#1059;&#1055;%20&#1058;&#1057;%2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тки"/>
      <sheetName val="Новости базы"/>
      <sheetName val="отопительная хар-ка месяца"/>
      <sheetName val="Двойные узлы"/>
      <sheetName val="Декадный анализ"/>
      <sheetName val="Карточка"/>
      <sheetName val="Итоги"/>
      <sheetName val="Анализ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>
            <v>3</v>
          </cell>
        </row>
        <row r="5">
          <cell r="A5">
            <v>1</v>
          </cell>
          <cell r="B5">
            <v>3</v>
          </cell>
          <cell r="C5" t="str">
            <v xml:space="preserve"> ООО "СТК"</v>
          </cell>
          <cell r="D5" t="str">
            <v>Бажова 37</v>
          </cell>
          <cell r="E5" t="str">
            <v>ТМК-Н3-1.0</v>
          </cell>
          <cell r="H5">
            <v>0</v>
          </cell>
          <cell r="I5">
            <v>0</v>
          </cell>
          <cell r="J5" t="str">
            <v>нет данных</v>
          </cell>
          <cell r="K5" t="str">
            <v>нет данных</v>
          </cell>
          <cell r="L5" t="str">
            <v>нет данных</v>
          </cell>
          <cell r="M5" t="str">
            <v>нет данных</v>
          </cell>
          <cell r="N5">
            <v>0</v>
          </cell>
          <cell r="O5">
            <v>0</v>
          </cell>
          <cell r="P5" t="str">
            <v>нет данных</v>
          </cell>
          <cell r="Q5" t="str">
            <v>нет данных</v>
          </cell>
          <cell r="R5" t="str">
            <v>нет данных</v>
          </cell>
          <cell r="S5" t="str">
            <v>нет данных</v>
          </cell>
          <cell r="T5" t="str">
            <v>нет данных</v>
          </cell>
          <cell r="U5" t="str">
            <v>нет данных</v>
          </cell>
          <cell r="V5" t="str">
            <v xml:space="preserve"> </v>
          </cell>
          <cell r="W5" t="str">
            <v>да</v>
          </cell>
          <cell r="X5">
            <v>0</v>
          </cell>
          <cell r="Y5" t="e">
            <v>#REF!</v>
          </cell>
          <cell r="Z5" t="e">
            <v>#REF!</v>
          </cell>
          <cell r="AA5" t="e">
            <v>#REF!</v>
          </cell>
          <cell r="AB5">
            <v>0</v>
          </cell>
          <cell r="AC5" t="e">
            <v>#DIV/0!</v>
          </cell>
          <cell r="AD5" t="e">
            <v>#DIV/0!</v>
          </cell>
          <cell r="AE5" t="e">
            <v>#DIV/0!</v>
          </cell>
          <cell r="AF5" t="e">
            <v>#DIV/0!</v>
          </cell>
          <cell r="AG5">
            <v>0</v>
          </cell>
          <cell r="AH5">
            <v>0</v>
          </cell>
          <cell r="AI5">
            <v>0</v>
          </cell>
          <cell r="AM5" t="str">
            <v>Q=Qо+Qгвс, Qо=G1(h1-h2), Qгвс=G3(h3-hхи), tхи=5°С</v>
          </cell>
          <cell r="AN5" t="str">
            <v xml:space="preserve"> по отдельному трубопроводу, открытый водоразбор</v>
          </cell>
          <cell r="AO5">
            <v>1</v>
          </cell>
          <cell r="AP5" t="str">
            <v>Бажова 37</v>
          </cell>
          <cell r="AQ5" t="str">
            <v>ТМК-Н3-1.0</v>
          </cell>
          <cell r="AR5">
            <v>0</v>
          </cell>
          <cell r="AS5">
            <v>0</v>
          </cell>
          <cell r="AZ5" t="str">
            <v/>
          </cell>
          <cell r="BA5">
            <v>0</v>
          </cell>
          <cell r="BC5" t="str">
            <v>'1'!$B$64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</row>
        <row r="6">
          <cell r="A6">
            <v>2</v>
          </cell>
          <cell r="B6">
            <v>2</v>
          </cell>
          <cell r="C6" t="str">
            <v>ЭПК УГТУ-УПИ</v>
          </cell>
          <cell r="D6" t="str">
            <v>Библиотечная 29а</v>
          </cell>
          <cell r="E6" t="str">
            <v>ТМК-Н3-1.2</v>
          </cell>
          <cell r="F6">
            <v>0.442</v>
          </cell>
          <cell r="G6">
            <v>49.44</v>
          </cell>
          <cell r="H6">
            <v>252.79336000000001</v>
          </cell>
          <cell r="I6">
            <v>0</v>
          </cell>
          <cell r="J6" t="str">
            <v>нет данных</v>
          </cell>
          <cell r="K6" t="str">
            <v>нет данных</v>
          </cell>
          <cell r="L6" t="str">
            <v>нет данных</v>
          </cell>
          <cell r="M6" t="str">
            <v>нет данных</v>
          </cell>
          <cell r="N6">
            <v>1532.6399999999999</v>
          </cell>
          <cell r="O6">
            <v>0</v>
          </cell>
          <cell r="P6" t="str">
            <v>нет данных</v>
          </cell>
          <cell r="Q6" t="str">
            <v>нет данных</v>
          </cell>
          <cell r="R6" t="str">
            <v>нет данных</v>
          </cell>
          <cell r="S6" t="str">
            <v>нет данных</v>
          </cell>
          <cell r="T6" t="str">
            <v>нет данных</v>
          </cell>
          <cell r="U6" t="str">
            <v>нет данных</v>
          </cell>
          <cell r="V6" t="str">
            <v xml:space="preserve"> </v>
          </cell>
          <cell r="W6" t="str">
            <v>нет</v>
          </cell>
          <cell r="X6" t="str">
            <v>25.05 необход -</v>
          </cell>
          <cell r="Y6" t="e">
            <v>#N/A</v>
          </cell>
          <cell r="Z6" t="e">
            <v>#N/A</v>
          </cell>
          <cell r="AA6" t="e">
            <v>#N/A</v>
          </cell>
          <cell r="AB6">
            <v>0</v>
          </cell>
          <cell r="AC6">
            <v>60.860444386800125</v>
          </cell>
          <cell r="AD6">
            <v>47.140444403754337</v>
          </cell>
          <cell r="AE6">
            <v>58.063111148410378</v>
          </cell>
          <cell r="AF6">
            <v>0</v>
          </cell>
          <cell r="AG6">
            <v>0</v>
          </cell>
          <cell r="AH6">
            <v>0</v>
          </cell>
          <cell r="AI6">
            <v>42088</v>
          </cell>
          <cell r="AM6" t="str">
            <v>Q=Qо+Qгвс, Qо=G1(h1-h2), Qгвс=G3(h3-hхи), tхи=5°С</v>
          </cell>
          <cell r="AN6" t="str">
            <v xml:space="preserve"> по отдельному трубопроводу, открытый водоразбор</v>
          </cell>
          <cell r="AO6">
            <v>2</v>
          </cell>
          <cell r="AP6" t="str">
            <v>Библиотечная 29а</v>
          </cell>
          <cell r="AQ6" t="str">
            <v>ТМК-Н3-1.2</v>
          </cell>
          <cell r="AR6" t="str">
            <v>01917</v>
          </cell>
          <cell r="AS6" t="str">
            <v>25.05 необход -</v>
          </cell>
          <cell r="AZ6" t="str">
            <v/>
          </cell>
          <cell r="BA6">
            <v>0</v>
          </cell>
          <cell r="BC6" t="str">
            <v>'2'!$B$64</v>
          </cell>
          <cell r="BF6">
            <v>0</v>
          </cell>
          <cell r="BG6">
            <v>0</v>
          </cell>
          <cell r="BH6" t="str">
            <v>01917</v>
          </cell>
          <cell r="BI6" t="str">
            <v>допуск в части ГВС</v>
          </cell>
        </row>
        <row r="7">
          <cell r="A7">
            <v>3</v>
          </cell>
          <cell r="B7">
            <v>3</v>
          </cell>
          <cell r="C7" t="str">
            <v>ЭПК УГТУ-УПИ</v>
          </cell>
          <cell r="D7" t="str">
            <v>Библиотечная 52</v>
          </cell>
          <cell r="E7" t="str">
            <v>ТМК-Н3-1.0</v>
          </cell>
          <cell r="F7">
            <v>0.39400000000000002</v>
          </cell>
          <cell r="G7">
            <v>45.84</v>
          </cell>
          <cell r="H7">
            <v>228.63112000000001</v>
          </cell>
          <cell r="I7">
            <v>0</v>
          </cell>
          <cell r="J7" t="str">
            <v>нет данных</v>
          </cell>
          <cell r="K7" t="str">
            <v>нет данных</v>
          </cell>
          <cell r="L7" t="str">
            <v>нет данных</v>
          </cell>
          <cell r="M7" t="str">
            <v>нет данных</v>
          </cell>
          <cell r="N7">
            <v>1421.0400000000002</v>
          </cell>
          <cell r="O7">
            <v>0</v>
          </cell>
          <cell r="P7" t="str">
            <v>нет данных</v>
          </cell>
          <cell r="Q7" t="str">
            <v>нет данных</v>
          </cell>
          <cell r="R7" t="str">
            <v>нет данных</v>
          </cell>
          <cell r="S7" t="str">
            <v>нет данных</v>
          </cell>
          <cell r="T7" t="str">
            <v>нет данных</v>
          </cell>
          <cell r="U7" t="str">
            <v>нет данных</v>
          </cell>
          <cell r="V7" t="str">
            <v xml:space="preserve"> </v>
          </cell>
          <cell r="W7" t="str">
            <v>да</v>
          </cell>
          <cell r="X7" t="str">
            <v>25.05 +</v>
          </cell>
          <cell r="Y7" t="e">
            <v>#N/A</v>
          </cell>
          <cell r="Z7" t="e">
            <v>#N/A</v>
          </cell>
          <cell r="AA7" t="e">
            <v>#N/A</v>
          </cell>
          <cell r="AB7">
            <v>0</v>
          </cell>
          <cell r="AC7">
            <v>56.107999928792317</v>
          </cell>
          <cell r="AD7">
            <v>44.262222120496965</v>
          </cell>
          <cell r="AE7">
            <v>54.108888990614147</v>
          </cell>
          <cell r="AF7">
            <v>0</v>
          </cell>
          <cell r="AG7">
            <v>0</v>
          </cell>
          <cell r="AH7">
            <v>0</v>
          </cell>
          <cell r="AI7">
            <v>42088</v>
          </cell>
          <cell r="AM7" t="str">
            <v>Q=Qо+Qгвс, Qо=G1(h1-h2), Qгвс=G3(h3-hхи), tхи=5°С</v>
          </cell>
          <cell r="AN7" t="str">
            <v xml:space="preserve"> по отдельному трубопроводу, открытый водоразбор</v>
          </cell>
          <cell r="AO7">
            <v>3</v>
          </cell>
          <cell r="AP7" t="str">
            <v>Библиотечная 52</v>
          </cell>
          <cell r="AQ7" t="str">
            <v>ТМК-Н3-1.0</v>
          </cell>
          <cell r="AR7" t="str">
            <v>02041</v>
          </cell>
          <cell r="AS7" t="str">
            <v>25.05 +</v>
          </cell>
          <cell r="AZ7" t="str">
            <v/>
          </cell>
          <cell r="BA7">
            <v>0</v>
          </cell>
          <cell r="BC7" t="str">
            <v>'3'!$B$64</v>
          </cell>
          <cell r="BF7">
            <v>0</v>
          </cell>
          <cell r="BG7">
            <v>0</v>
          </cell>
          <cell r="BH7" t="str">
            <v>02041</v>
          </cell>
          <cell r="BI7" t="str">
            <v>допуск в части ГВС</v>
          </cell>
        </row>
        <row r="8">
          <cell r="A8">
            <v>4</v>
          </cell>
          <cell r="B8">
            <v>2</v>
          </cell>
          <cell r="C8" t="str">
            <v>Ветта-Инвест</v>
          </cell>
          <cell r="D8" t="str">
            <v>Библиотечная 64</v>
          </cell>
          <cell r="E8" t="str">
            <v>ТМК-Н3-1.0</v>
          </cell>
          <cell r="F8">
            <v>0.4</v>
          </cell>
          <cell r="G8">
            <v>48.8</v>
          </cell>
          <cell r="H8">
            <v>236.32</v>
          </cell>
          <cell r="I8">
            <v>0</v>
          </cell>
          <cell r="J8" t="str">
            <v>нет данных</v>
          </cell>
          <cell r="K8" t="str">
            <v>нет данных</v>
          </cell>
          <cell r="L8" t="str">
            <v>нет данных</v>
          </cell>
          <cell r="M8" t="str">
            <v>нет данных</v>
          </cell>
          <cell r="N8">
            <v>1512.8</v>
          </cell>
          <cell r="O8">
            <v>0</v>
          </cell>
          <cell r="P8" t="str">
            <v>нет данных</v>
          </cell>
          <cell r="Q8" t="str">
            <v>нет данных</v>
          </cell>
          <cell r="R8" t="str">
            <v>нет данных</v>
          </cell>
          <cell r="S8" t="str">
            <v>нет данных</v>
          </cell>
          <cell r="T8" t="str">
            <v>нет данных</v>
          </cell>
          <cell r="U8" t="str">
            <v>нет данных</v>
          </cell>
          <cell r="V8" t="str">
            <v xml:space="preserve"> </v>
          </cell>
          <cell r="W8" t="str">
            <v>да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 t="e">
            <v>#DIV/0!</v>
          </cell>
          <cell r="AD8" t="e">
            <v>#DIV/0!</v>
          </cell>
          <cell r="AE8" t="e">
            <v>#DIV/0!</v>
          </cell>
          <cell r="AF8" t="e">
            <v>#DIV/0!</v>
          </cell>
          <cell r="AG8">
            <v>0</v>
          </cell>
          <cell r="AH8">
            <v>0</v>
          </cell>
          <cell r="AI8">
            <v>40147</v>
          </cell>
          <cell r="AM8" t="str">
            <v>Q=Qо+Qгвс, Qо=G1(h1-h2), Qгвс=G3(h3-hхи), tхи=5°С</v>
          </cell>
          <cell r="AN8" t="str">
            <v xml:space="preserve"> по отдельному трубопроводу, открытый водоразбор</v>
          </cell>
          <cell r="AO8">
            <v>4</v>
          </cell>
          <cell r="AP8" t="str">
            <v>Библиотечная 64</v>
          </cell>
          <cell r="AQ8" t="str">
            <v>ТМК-Н3-1.0</v>
          </cell>
          <cell r="AR8" t="str">
            <v>02036</v>
          </cell>
          <cell r="AS8">
            <v>0</v>
          </cell>
          <cell r="AZ8" t="str">
            <v/>
          </cell>
          <cell r="BA8">
            <v>0</v>
          </cell>
          <cell r="BC8" t="str">
            <v>'4'!$B$64</v>
          </cell>
          <cell r="BF8">
            <v>0</v>
          </cell>
          <cell r="BG8">
            <v>0</v>
          </cell>
          <cell r="BH8" t="str">
            <v>02036</v>
          </cell>
          <cell r="BI8">
            <v>0</v>
          </cell>
        </row>
        <row r="9">
          <cell r="A9">
            <v>5</v>
          </cell>
          <cell r="B9">
            <v>4</v>
          </cell>
          <cell r="C9" t="str">
            <v xml:space="preserve"> ООО "СТК"</v>
          </cell>
          <cell r="D9" t="str">
            <v>Блюхера 47а (под.1)</v>
          </cell>
          <cell r="E9" t="str">
            <v>ТМК-Н3-1.0</v>
          </cell>
          <cell r="H9">
            <v>0</v>
          </cell>
          <cell r="I9">
            <v>0</v>
          </cell>
          <cell r="J9" t="str">
            <v>нет данных</v>
          </cell>
          <cell r="K9" t="str">
            <v>нет данных</v>
          </cell>
          <cell r="L9" t="str">
            <v>нет данных</v>
          </cell>
          <cell r="M9" t="str">
            <v>нет данных</v>
          </cell>
          <cell r="N9">
            <v>0</v>
          </cell>
          <cell r="O9">
            <v>0</v>
          </cell>
          <cell r="P9" t="str">
            <v>нет данных</v>
          </cell>
          <cell r="Q9" t="str">
            <v>нет данных</v>
          </cell>
          <cell r="R9" t="str">
            <v>нет данных</v>
          </cell>
          <cell r="S9" t="str">
            <v>нет данных</v>
          </cell>
          <cell r="T9" t="str">
            <v>нет данных</v>
          </cell>
          <cell r="U9" t="str">
            <v>нет данных</v>
          </cell>
          <cell r="V9" t="str">
            <v xml:space="preserve"> </v>
          </cell>
          <cell r="X9">
            <v>0</v>
          </cell>
          <cell r="Y9" t="e">
            <v>#REF!</v>
          </cell>
          <cell r="Z9" t="e">
            <v>#REF!</v>
          </cell>
          <cell r="AA9" t="e">
            <v>#REF!</v>
          </cell>
          <cell r="AB9">
            <v>0</v>
          </cell>
          <cell r="AC9" t="e">
            <v>#DIV/0!</v>
          </cell>
          <cell r="AD9" t="e">
            <v>#DIV/0!</v>
          </cell>
          <cell r="AE9" t="e">
            <v>#DIV/0!</v>
          </cell>
          <cell r="AF9" t="e">
            <v>#DIV/0!</v>
          </cell>
          <cell r="AG9">
            <v>0</v>
          </cell>
          <cell r="AH9">
            <v>0</v>
          </cell>
          <cell r="AI9">
            <v>0</v>
          </cell>
          <cell r="AM9" t="str">
            <v>Q=Qо+Qгвс, Qо=G1(h1-h2), Qгвс=G3(h3-hхи), tхи=5°С</v>
          </cell>
          <cell r="AN9" t="str">
            <v xml:space="preserve"> по отдельному трубопроводу, открытый водоразбор</v>
          </cell>
          <cell r="AO9">
            <v>5</v>
          </cell>
          <cell r="AP9" t="str">
            <v>Блюхера 47а (под.1)</v>
          </cell>
          <cell r="AQ9" t="str">
            <v>ТМК-Н3-1.0</v>
          </cell>
          <cell r="AR9">
            <v>0</v>
          </cell>
          <cell r="AS9">
            <v>0</v>
          </cell>
          <cell r="AZ9" t="str">
            <v/>
          </cell>
          <cell r="BA9">
            <v>0</v>
          </cell>
          <cell r="BC9" t="str">
            <v>'5'!$B$64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</row>
        <row r="10">
          <cell r="A10">
            <v>6</v>
          </cell>
          <cell r="B10">
            <v>2</v>
          </cell>
          <cell r="C10" t="str">
            <v xml:space="preserve"> ООО "СТК"</v>
          </cell>
          <cell r="D10" t="str">
            <v>Блюхера 47а (под.3)</v>
          </cell>
          <cell r="E10" t="str">
            <v>ТМК-Н3-1.0</v>
          </cell>
          <cell r="H10">
            <v>0</v>
          </cell>
          <cell r="I10">
            <v>0</v>
          </cell>
          <cell r="J10" t="str">
            <v>нет данных</v>
          </cell>
          <cell r="K10" t="str">
            <v>нет данных</v>
          </cell>
          <cell r="L10" t="str">
            <v>нет данных</v>
          </cell>
          <cell r="M10" t="str">
            <v>нет данных</v>
          </cell>
          <cell r="N10">
            <v>0</v>
          </cell>
          <cell r="O10">
            <v>0</v>
          </cell>
          <cell r="P10" t="str">
            <v>нет данных</v>
          </cell>
          <cell r="Q10" t="str">
            <v>нет данных</v>
          </cell>
          <cell r="R10" t="str">
            <v>нет данных</v>
          </cell>
          <cell r="S10" t="str">
            <v>нет данных</v>
          </cell>
          <cell r="T10" t="str">
            <v>нет данных</v>
          </cell>
          <cell r="U10" t="str">
            <v>нет данных</v>
          </cell>
          <cell r="V10" t="str">
            <v xml:space="preserve"> </v>
          </cell>
          <cell r="W10" t="str">
            <v>да</v>
          </cell>
          <cell r="X10">
            <v>0</v>
          </cell>
          <cell r="Y10" t="e">
            <v>#REF!</v>
          </cell>
          <cell r="Z10" t="e">
            <v>#REF!</v>
          </cell>
          <cell r="AA10" t="e">
            <v>#REF!</v>
          </cell>
          <cell r="AB10">
            <v>0</v>
          </cell>
          <cell r="AC10" t="e">
            <v>#DIV/0!</v>
          </cell>
          <cell r="AD10" t="e">
            <v>#DIV/0!</v>
          </cell>
          <cell r="AE10" t="e">
            <v>#DIV/0!</v>
          </cell>
          <cell r="AF10" t="e">
            <v>#DIV/0!</v>
          </cell>
          <cell r="AG10">
            <v>0</v>
          </cell>
          <cell r="AH10">
            <v>0</v>
          </cell>
          <cell r="AI10">
            <v>0</v>
          </cell>
          <cell r="AM10" t="str">
            <v>Q=Qо+Qгвс, Qо=G1(h1-h2), Qгвс=G3(h3-hхи), tхи=5°С</v>
          </cell>
          <cell r="AN10" t="str">
            <v xml:space="preserve"> по отдельному трубопроводу, открытый водоразбор</v>
          </cell>
          <cell r="AO10">
            <v>6</v>
          </cell>
          <cell r="AP10" t="str">
            <v>Блюхера 47а (под.3)</v>
          </cell>
          <cell r="AQ10" t="str">
            <v>ТМК-Н3-1.0</v>
          </cell>
          <cell r="AR10">
            <v>0</v>
          </cell>
          <cell r="AS10">
            <v>0</v>
          </cell>
          <cell r="AZ10" t="str">
            <v/>
          </cell>
          <cell r="BA10">
            <v>0</v>
          </cell>
          <cell r="BC10" t="str">
            <v>'6'!$B$64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</row>
        <row r="11">
          <cell r="A11">
            <v>7</v>
          </cell>
          <cell r="B11">
            <v>4</v>
          </cell>
          <cell r="C11" t="str">
            <v xml:space="preserve"> ООО "СТК"</v>
          </cell>
          <cell r="D11" t="str">
            <v>Блюхера 49</v>
          </cell>
          <cell r="E11" t="str">
            <v>ТМК-Н3-1.0</v>
          </cell>
          <cell r="H11">
            <v>0</v>
          </cell>
          <cell r="I11">
            <v>0</v>
          </cell>
          <cell r="J11" t="str">
            <v>нет данных</v>
          </cell>
          <cell r="K11" t="str">
            <v>нет данных</v>
          </cell>
          <cell r="L11" t="str">
            <v>нет данных</v>
          </cell>
          <cell r="M11" t="str">
            <v>нет данных</v>
          </cell>
          <cell r="N11">
            <v>0</v>
          </cell>
          <cell r="O11">
            <v>0</v>
          </cell>
          <cell r="P11" t="str">
            <v>нет данных</v>
          </cell>
          <cell r="Q11" t="str">
            <v>нет данных</v>
          </cell>
          <cell r="R11" t="str">
            <v>нет данных</v>
          </cell>
          <cell r="S11" t="str">
            <v>нет данных</v>
          </cell>
          <cell r="T11" t="str">
            <v>нет данных</v>
          </cell>
          <cell r="U11" t="str">
            <v>нет данных</v>
          </cell>
          <cell r="V11" t="str">
            <v xml:space="preserve"> </v>
          </cell>
          <cell r="X11">
            <v>0</v>
          </cell>
          <cell r="Y11" t="e">
            <v>#REF!</v>
          </cell>
          <cell r="Z11" t="e">
            <v>#REF!</v>
          </cell>
          <cell r="AA11" t="e">
            <v>#REF!</v>
          </cell>
          <cell r="AB11">
            <v>0</v>
          </cell>
          <cell r="AC11" t="e">
            <v>#DIV/0!</v>
          </cell>
          <cell r="AD11" t="e">
            <v>#DIV/0!</v>
          </cell>
          <cell r="AE11" t="e">
            <v>#DIV/0!</v>
          </cell>
          <cell r="AF11" t="e">
            <v>#DIV/0!</v>
          </cell>
          <cell r="AG11">
            <v>0</v>
          </cell>
          <cell r="AH11">
            <v>0</v>
          </cell>
          <cell r="AI11">
            <v>0</v>
          </cell>
          <cell r="AM11" t="str">
            <v>Учет тепловой энергии и ГВС организован как для 3-х трубной системы Q=Qо+Qгвс, Qо=G1(h1-h2), Qгвс=G3(h3-hхи), tхи=5°С</v>
          </cell>
          <cell r="AN11" t="str">
            <v>с подающего или обратного трубопровода системы отопления через РТ, тупиковая</v>
          </cell>
          <cell r="AO11">
            <v>7</v>
          </cell>
          <cell r="AP11" t="str">
            <v>Блюхера 49</v>
          </cell>
          <cell r="AQ11" t="str">
            <v>ТМК-Н3-1.0</v>
          </cell>
          <cell r="AR11">
            <v>0</v>
          </cell>
          <cell r="AS11">
            <v>0</v>
          </cell>
          <cell r="AZ11" t="str">
            <v/>
          </cell>
          <cell r="BA11" t="str">
            <v>проверить проектную сх/потр</v>
          </cell>
          <cell r="BC11" t="str">
            <v>'7'!$B$64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A12">
            <v>8</v>
          </cell>
          <cell r="B12">
            <v>2</v>
          </cell>
          <cell r="C12" t="str">
            <v xml:space="preserve"> ООО "СТК"</v>
          </cell>
          <cell r="D12" t="str">
            <v>Блюхера 51 (под.2)</v>
          </cell>
          <cell r="E12" t="str">
            <v>ТМК-Н13-1.0</v>
          </cell>
          <cell r="H12">
            <v>0</v>
          </cell>
          <cell r="I12">
            <v>0</v>
          </cell>
          <cell r="J12" t="str">
            <v>нет данных</v>
          </cell>
          <cell r="K12" t="str">
            <v>нет данных</v>
          </cell>
          <cell r="L12" t="str">
            <v>нет данных</v>
          </cell>
          <cell r="M12" t="str">
            <v>нет данных</v>
          </cell>
          <cell r="N12">
            <v>0</v>
          </cell>
          <cell r="O12">
            <v>0</v>
          </cell>
          <cell r="P12" t="str">
            <v>нет данных</v>
          </cell>
          <cell r="Q12" t="str">
            <v>нет данных</v>
          </cell>
          <cell r="R12" t="str">
            <v>нет данных</v>
          </cell>
          <cell r="S12" t="str">
            <v>нет данных</v>
          </cell>
          <cell r="T12" t="str">
            <v>нет данных</v>
          </cell>
          <cell r="U12" t="str">
            <v>нет данных</v>
          </cell>
          <cell r="V12" t="str">
            <v xml:space="preserve"> </v>
          </cell>
          <cell r="X12">
            <v>0</v>
          </cell>
          <cell r="Y12" t="e">
            <v>#REF!</v>
          </cell>
          <cell r="Z12" t="e">
            <v>#REF!</v>
          </cell>
          <cell r="AA12" t="e">
            <v>#REF!</v>
          </cell>
          <cell r="AB12">
            <v>0</v>
          </cell>
          <cell r="AC12" t="e">
            <v>#DIV/0!</v>
          </cell>
          <cell r="AD12" t="e">
            <v>#DIV/0!</v>
          </cell>
          <cell r="AE12" t="e">
            <v>#DIV/0!</v>
          </cell>
          <cell r="AF12" t="e">
            <v>#DIV/0!</v>
          </cell>
          <cell r="AG12">
            <v>0</v>
          </cell>
          <cell r="AH12">
            <v>0</v>
          </cell>
          <cell r="AI12">
            <v>0</v>
          </cell>
          <cell r="AM12" t="str">
            <v>∆Q=G1(h1-hхи)-G2(h2-hхи), Qгвс учтена в ∆Q, tхи=5°С</v>
          </cell>
          <cell r="AN12" t="str">
            <v>с подающего или обратного трубопровода системы отопления через РТ, тупиковая</v>
          </cell>
          <cell r="AO12">
            <v>8</v>
          </cell>
          <cell r="AP12" t="str">
            <v>Блюхера 51 (под.2)</v>
          </cell>
          <cell r="AQ12" t="str">
            <v>ТМК-Н13-1.0</v>
          </cell>
          <cell r="AR12" t="str">
            <v>00164</v>
          </cell>
          <cell r="AS12">
            <v>0</v>
          </cell>
          <cell r="AZ12" t="str">
            <v/>
          </cell>
          <cell r="BA12">
            <v>0</v>
          </cell>
          <cell r="BC12" t="str">
            <v>'8'!$B$64</v>
          </cell>
          <cell r="BF12">
            <v>0</v>
          </cell>
          <cell r="BG12">
            <v>0</v>
          </cell>
          <cell r="BH12" t="str">
            <v>00164</v>
          </cell>
          <cell r="BI12">
            <v>0</v>
          </cell>
        </row>
        <row r="13">
          <cell r="A13">
            <v>9</v>
          </cell>
          <cell r="B13">
            <v>4</v>
          </cell>
          <cell r="C13" t="str">
            <v xml:space="preserve"> ООО "СТК"</v>
          </cell>
          <cell r="D13" t="str">
            <v>Блюхера 51 (под.4)</v>
          </cell>
          <cell r="E13" t="str">
            <v>ТМК-Н13-1.0</v>
          </cell>
          <cell r="H13">
            <v>0</v>
          </cell>
          <cell r="I13">
            <v>0</v>
          </cell>
          <cell r="J13" t="str">
            <v>нет данных</v>
          </cell>
          <cell r="K13" t="str">
            <v>нет данных</v>
          </cell>
          <cell r="L13" t="str">
            <v>нет данных</v>
          </cell>
          <cell r="M13" t="str">
            <v>нет данных</v>
          </cell>
          <cell r="N13">
            <v>0</v>
          </cell>
          <cell r="O13">
            <v>0</v>
          </cell>
          <cell r="P13" t="str">
            <v>нет данных</v>
          </cell>
          <cell r="Q13" t="str">
            <v>нет данных</v>
          </cell>
          <cell r="R13" t="str">
            <v>нет данных</v>
          </cell>
          <cell r="S13" t="str">
            <v>нет данных</v>
          </cell>
          <cell r="T13" t="str">
            <v>нет данных</v>
          </cell>
          <cell r="U13" t="str">
            <v>нет данных</v>
          </cell>
          <cell r="V13" t="str">
            <v xml:space="preserve"> </v>
          </cell>
          <cell r="W13" t="str">
            <v>да</v>
          </cell>
          <cell r="X13">
            <v>0</v>
          </cell>
          <cell r="Y13" t="e">
            <v>#REF!</v>
          </cell>
          <cell r="Z13" t="e">
            <v>#REF!</v>
          </cell>
          <cell r="AA13" t="e">
            <v>#REF!</v>
          </cell>
          <cell r="AB13">
            <v>0</v>
          </cell>
          <cell r="AC13" t="e">
            <v>#DIV/0!</v>
          </cell>
          <cell r="AD13" t="e">
            <v>#DIV/0!</v>
          </cell>
          <cell r="AE13" t="e">
            <v>#DIV/0!</v>
          </cell>
          <cell r="AF13" t="e">
            <v>#DIV/0!</v>
          </cell>
          <cell r="AG13">
            <v>0</v>
          </cell>
          <cell r="AH13">
            <v>0</v>
          </cell>
          <cell r="AI13">
            <v>0</v>
          </cell>
          <cell r="AM13" t="str">
            <v>Q=Qо+Qгвс, Qо=G1(h1-h2), Qгвс=G3(h3-hхи), tхи=5°С</v>
          </cell>
          <cell r="AN13" t="str">
            <v xml:space="preserve"> по отдельному трубопроводу, открытый водоразбор</v>
          </cell>
          <cell r="AO13">
            <v>9</v>
          </cell>
          <cell r="AP13" t="str">
            <v>Блюхера 51 (под.4)</v>
          </cell>
          <cell r="AQ13" t="str">
            <v>ТМК-Н13-1.0</v>
          </cell>
          <cell r="AR13" t="str">
            <v>00274</v>
          </cell>
          <cell r="AS13">
            <v>0</v>
          </cell>
          <cell r="AZ13" t="str">
            <v/>
          </cell>
          <cell r="BA13">
            <v>0</v>
          </cell>
          <cell r="BC13" t="str">
            <v>'9'!$B$64</v>
          </cell>
          <cell r="BF13">
            <v>0</v>
          </cell>
          <cell r="BG13">
            <v>0</v>
          </cell>
          <cell r="BH13" t="str">
            <v>00274</v>
          </cell>
          <cell r="BI13">
            <v>0</v>
          </cell>
        </row>
        <row r="14">
          <cell r="A14">
            <v>10</v>
          </cell>
          <cell r="B14">
            <v>2</v>
          </cell>
          <cell r="C14" t="str">
            <v xml:space="preserve"> ООО "СТК"</v>
          </cell>
          <cell r="D14" t="str">
            <v>Блюхера 51 (под.6)</v>
          </cell>
          <cell r="E14" t="str">
            <v>ТМК-Н13-1.0</v>
          </cell>
          <cell r="H14">
            <v>0</v>
          </cell>
          <cell r="I14">
            <v>0</v>
          </cell>
          <cell r="J14" t="str">
            <v>нет данных</v>
          </cell>
          <cell r="K14" t="str">
            <v>нет данных</v>
          </cell>
          <cell r="L14" t="str">
            <v>нет данных</v>
          </cell>
          <cell r="M14" t="str">
            <v>нет данных</v>
          </cell>
          <cell r="N14">
            <v>0</v>
          </cell>
          <cell r="O14">
            <v>0</v>
          </cell>
          <cell r="P14" t="str">
            <v>нет данных</v>
          </cell>
          <cell r="Q14" t="str">
            <v>нет данных</v>
          </cell>
          <cell r="R14" t="str">
            <v>нет данных</v>
          </cell>
          <cell r="S14" t="str">
            <v>нет данных</v>
          </cell>
          <cell r="T14" t="str">
            <v>нет данных</v>
          </cell>
          <cell r="U14" t="str">
            <v>нет данных</v>
          </cell>
          <cell r="V14" t="str">
            <v xml:space="preserve"> </v>
          </cell>
          <cell r="X14">
            <v>0</v>
          </cell>
          <cell r="Y14" t="e">
            <v>#REF!</v>
          </cell>
          <cell r="Z14" t="e">
            <v>#REF!</v>
          </cell>
          <cell r="AA14" t="e">
            <v>#REF!</v>
          </cell>
          <cell r="AB14">
            <v>0</v>
          </cell>
          <cell r="AC14" t="e">
            <v>#DIV/0!</v>
          </cell>
          <cell r="AD14" t="e">
            <v>#DIV/0!</v>
          </cell>
          <cell r="AE14" t="e">
            <v>#DIV/0!</v>
          </cell>
          <cell r="AF14" t="e">
            <v>#DIV/0!</v>
          </cell>
          <cell r="AG14">
            <v>0</v>
          </cell>
          <cell r="AH14">
            <v>0</v>
          </cell>
          <cell r="AI14">
            <v>0</v>
          </cell>
          <cell r="AM14" t="str">
            <v>∆Q=G1(h1-hхи)-G2(h2-hхи), Qгвс учтена в ∆Q, tхи=5°С</v>
          </cell>
          <cell r="AN14" t="str">
            <v>с подающего или обратного трубопровода системы отопления через РТ, тупиковая</v>
          </cell>
          <cell r="AO14">
            <v>10</v>
          </cell>
          <cell r="AP14" t="str">
            <v>Блюхера 51 (под.6)</v>
          </cell>
          <cell r="AQ14" t="str">
            <v>ТМК-Н13-1.0</v>
          </cell>
          <cell r="AR14" t="str">
            <v>00290</v>
          </cell>
          <cell r="AS14">
            <v>0</v>
          </cell>
          <cell r="AZ14" t="str">
            <v/>
          </cell>
          <cell r="BA14">
            <v>0</v>
          </cell>
          <cell r="BC14" t="str">
            <v>'10'!$B$64</v>
          </cell>
          <cell r="BF14">
            <v>0</v>
          </cell>
          <cell r="BG14">
            <v>0</v>
          </cell>
          <cell r="BH14" t="str">
            <v>00290</v>
          </cell>
          <cell r="BI14">
            <v>0</v>
          </cell>
        </row>
        <row r="15">
          <cell r="A15">
            <v>11</v>
          </cell>
          <cell r="B15">
            <v>4</v>
          </cell>
          <cell r="C15" t="str">
            <v xml:space="preserve"> ООО "СТК"</v>
          </cell>
          <cell r="D15" t="str">
            <v>Блюхера 53</v>
          </cell>
          <cell r="E15" t="str">
            <v>ТМК-Н3-1.0</v>
          </cell>
          <cell r="H15">
            <v>0</v>
          </cell>
          <cell r="I15">
            <v>0</v>
          </cell>
          <cell r="J15" t="str">
            <v>нет данных</v>
          </cell>
          <cell r="K15" t="str">
            <v>нет данных</v>
          </cell>
          <cell r="L15" t="str">
            <v>нет данных</v>
          </cell>
          <cell r="M15" t="str">
            <v>нет данных</v>
          </cell>
          <cell r="N15">
            <v>0</v>
          </cell>
          <cell r="O15">
            <v>0</v>
          </cell>
          <cell r="P15" t="str">
            <v>нет данных</v>
          </cell>
          <cell r="Q15" t="str">
            <v>нет данных</v>
          </cell>
          <cell r="R15" t="str">
            <v>нет данных</v>
          </cell>
          <cell r="S15" t="str">
            <v>нет данных</v>
          </cell>
          <cell r="T15" t="str">
            <v>нет данных</v>
          </cell>
          <cell r="U15" t="str">
            <v>нет данных</v>
          </cell>
          <cell r="V15" t="str">
            <v xml:space="preserve"> </v>
          </cell>
          <cell r="W15" t="str">
            <v>да</v>
          </cell>
          <cell r="X15">
            <v>0</v>
          </cell>
          <cell r="Y15" t="e">
            <v>#REF!</v>
          </cell>
          <cell r="Z15" t="e">
            <v>#REF!</v>
          </cell>
          <cell r="AA15" t="e">
            <v>#REF!</v>
          </cell>
          <cell r="AB15">
            <v>0</v>
          </cell>
          <cell r="AC15" t="e">
            <v>#DIV/0!</v>
          </cell>
          <cell r="AD15" t="e">
            <v>#DIV/0!</v>
          </cell>
          <cell r="AE15" t="e">
            <v>#DIV/0!</v>
          </cell>
          <cell r="AF15" t="e">
            <v>#DIV/0!</v>
          </cell>
          <cell r="AG15">
            <v>0</v>
          </cell>
          <cell r="AH15">
            <v>0</v>
          </cell>
          <cell r="AI15">
            <v>0</v>
          </cell>
          <cell r="AM15" t="str">
            <v>Q=Qо+Qгвс, Qо=G1(h1-h2), Qгвс=G3(h3-hхи), tхи=5°С</v>
          </cell>
          <cell r="AN15" t="str">
            <v xml:space="preserve"> по отдельному трубопроводу, открытый водоразбор</v>
          </cell>
          <cell r="AO15">
            <v>11</v>
          </cell>
          <cell r="AP15" t="str">
            <v>Блюхера 53</v>
          </cell>
          <cell r="AQ15" t="str">
            <v>ТМК-Н3-1.0</v>
          </cell>
          <cell r="AR15">
            <v>0</v>
          </cell>
          <cell r="AS15">
            <v>0</v>
          </cell>
          <cell r="AZ15" t="str">
            <v/>
          </cell>
          <cell r="BA15">
            <v>0</v>
          </cell>
          <cell r="BC15" t="str">
            <v>'11'!$B$64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A16">
            <v>12</v>
          </cell>
          <cell r="B16">
            <v>4</v>
          </cell>
          <cell r="C16" t="str">
            <v xml:space="preserve"> ООО "СТК"</v>
          </cell>
          <cell r="D16" t="str">
            <v>Блюхера 55</v>
          </cell>
          <cell r="E16" t="str">
            <v>ТМК-Н3-1.2</v>
          </cell>
          <cell r="H16">
            <v>0</v>
          </cell>
          <cell r="I16">
            <v>0</v>
          </cell>
          <cell r="J16" t="str">
            <v>нет данных</v>
          </cell>
          <cell r="K16" t="str">
            <v>нет данных</v>
          </cell>
          <cell r="L16" t="str">
            <v>нет данных</v>
          </cell>
          <cell r="M16" t="str">
            <v>нет данных</v>
          </cell>
          <cell r="N16">
            <v>0</v>
          </cell>
          <cell r="O16">
            <v>0</v>
          </cell>
          <cell r="P16" t="str">
            <v>нет данных</v>
          </cell>
          <cell r="Q16" t="str">
            <v>нет данных</v>
          </cell>
          <cell r="R16" t="str">
            <v>нет данных</v>
          </cell>
          <cell r="S16" t="str">
            <v>нет данных</v>
          </cell>
          <cell r="T16" t="str">
            <v>нет данных</v>
          </cell>
          <cell r="U16" t="str">
            <v>нет данных</v>
          </cell>
          <cell r="V16" t="str">
            <v xml:space="preserve"> </v>
          </cell>
          <cell r="X16">
            <v>0</v>
          </cell>
          <cell r="Y16" t="e">
            <v>#REF!</v>
          </cell>
          <cell r="Z16" t="e">
            <v>#REF!</v>
          </cell>
          <cell r="AA16" t="e">
            <v>#REF!</v>
          </cell>
          <cell r="AB16">
            <v>0</v>
          </cell>
          <cell r="AC16" t="e">
            <v>#DIV/0!</v>
          </cell>
          <cell r="AD16" t="e">
            <v>#DIV/0!</v>
          </cell>
          <cell r="AE16" t="e">
            <v>#DIV/0!</v>
          </cell>
          <cell r="AF16" t="e">
            <v>#DIV/0!</v>
          </cell>
          <cell r="AG16">
            <v>0</v>
          </cell>
          <cell r="AH16">
            <v>0</v>
          </cell>
          <cell r="AI16">
            <v>0</v>
          </cell>
          <cell r="AM16" t="str">
            <v>Учет тепловой энергии и ГВС организован как для 3-х трубной системы Q=Qо+Qгвс, Qо=G1(h1-h2), Qгвс=G3(h3-hхи), tхи=5°С</v>
          </cell>
          <cell r="AN16" t="str">
            <v>с подающего или обратного трубопровода системы отопления через РТ, тупиковая</v>
          </cell>
          <cell r="AO16">
            <v>12</v>
          </cell>
          <cell r="AP16" t="str">
            <v>Блюхера 55</v>
          </cell>
          <cell r="AQ16" t="str">
            <v>ТМК-Н3-1.2</v>
          </cell>
          <cell r="AR16" t="str">
            <v>01906</v>
          </cell>
          <cell r="AS16">
            <v>0</v>
          </cell>
          <cell r="AZ16" t="str">
            <v/>
          </cell>
          <cell r="BA16">
            <v>0</v>
          </cell>
          <cell r="BC16" t="str">
            <v>'12'!$B$64</v>
          </cell>
          <cell r="BF16">
            <v>0</v>
          </cell>
          <cell r="BG16">
            <v>0</v>
          </cell>
          <cell r="BH16" t="str">
            <v>01906</v>
          </cell>
          <cell r="BI16">
            <v>0</v>
          </cell>
        </row>
        <row r="17">
          <cell r="A17">
            <v>13</v>
          </cell>
          <cell r="B17">
            <v>4</v>
          </cell>
          <cell r="C17" t="str">
            <v xml:space="preserve"> ООО "СТК"</v>
          </cell>
          <cell r="D17" t="str">
            <v>Блюхера 55а (под.4,7)</v>
          </cell>
          <cell r="E17" t="str">
            <v>ТМК-Н3-1.0</v>
          </cell>
          <cell r="H17">
            <v>0</v>
          </cell>
          <cell r="I17">
            <v>0</v>
          </cell>
          <cell r="J17" t="str">
            <v>нет данных</v>
          </cell>
          <cell r="K17" t="str">
            <v>нет данных</v>
          </cell>
          <cell r="L17" t="str">
            <v>нет данных</v>
          </cell>
          <cell r="M17" t="str">
            <v>нет данных</v>
          </cell>
          <cell r="N17">
            <v>0</v>
          </cell>
          <cell r="O17">
            <v>0</v>
          </cell>
          <cell r="P17" t="str">
            <v>нет данных</v>
          </cell>
          <cell r="Q17" t="str">
            <v>нет данных</v>
          </cell>
          <cell r="R17" t="str">
            <v>нет данных</v>
          </cell>
          <cell r="S17" t="str">
            <v>нет данных</v>
          </cell>
          <cell r="T17" t="str">
            <v>нет данных</v>
          </cell>
          <cell r="U17" t="str">
            <v>нет данных</v>
          </cell>
          <cell r="V17" t="str">
            <v xml:space="preserve"> </v>
          </cell>
          <cell r="W17" t="str">
            <v>да</v>
          </cell>
          <cell r="X17">
            <v>0</v>
          </cell>
          <cell r="Y17" t="e">
            <v>#REF!</v>
          </cell>
          <cell r="Z17" t="e">
            <v>#REF!</v>
          </cell>
          <cell r="AA17" t="e">
            <v>#REF!</v>
          </cell>
          <cell r="AB17">
            <v>0</v>
          </cell>
          <cell r="AC17" t="e">
            <v>#DIV/0!</v>
          </cell>
          <cell r="AD17" t="e">
            <v>#DIV/0!</v>
          </cell>
          <cell r="AE17" t="e">
            <v>#DIV/0!</v>
          </cell>
          <cell r="AF17" t="e">
            <v>#DIV/0!</v>
          </cell>
          <cell r="AG17">
            <v>0</v>
          </cell>
          <cell r="AH17">
            <v>0</v>
          </cell>
          <cell r="AI17">
            <v>0</v>
          </cell>
          <cell r="AM17" t="str">
            <v>Q=Qо+Qгвс, Qо=G1(h1-h2), Qгвс=G3(h3-hхи), tхи=5°С</v>
          </cell>
          <cell r="AN17" t="str">
            <v xml:space="preserve"> по отдельному трубопроводу, открытый водоразбор</v>
          </cell>
          <cell r="AO17">
            <v>13</v>
          </cell>
          <cell r="AP17" t="str">
            <v>Блюхера 55а (под.4,7)</v>
          </cell>
          <cell r="AQ17" t="str">
            <v>ТМК-Н3-1.0</v>
          </cell>
          <cell r="AR17">
            <v>0</v>
          </cell>
          <cell r="AS17">
            <v>0</v>
          </cell>
          <cell r="AZ17" t="str">
            <v/>
          </cell>
          <cell r="BA17">
            <v>0</v>
          </cell>
          <cell r="BC17" t="str">
            <v>'13'!$B$64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A18">
            <v>14</v>
          </cell>
          <cell r="B18">
            <v>4</v>
          </cell>
          <cell r="C18" t="str">
            <v xml:space="preserve"> ООО "СТК"</v>
          </cell>
          <cell r="D18" t="str">
            <v>Блюхера 55а (вставка)</v>
          </cell>
          <cell r="E18">
            <v>0</v>
          </cell>
          <cell r="H18">
            <v>0</v>
          </cell>
          <cell r="I18">
            <v>0</v>
          </cell>
          <cell r="J18" t="str">
            <v>нет данных</v>
          </cell>
          <cell r="K18" t="str">
            <v>нет данных</v>
          </cell>
          <cell r="L18" t="str">
            <v>нет данных</v>
          </cell>
          <cell r="M18" t="str">
            <v>нет данных</v>
          </cell>
          <cell r="N18">
            <v>0</v>
          </cell>
          <cell r="O18">
            <v>0</v>
          </cell>
          <cell r="P18" t="str">
            <v>нет данных</v>
          </cell>
          <cell r="Q18" t="str">
            <v>нет данных</v>
          </cell>
          <cell r="R18" t="str">
            <v>нет данных</v>
          </cell>
          <cell r="S18" t="str">
            <v>нет данных</v>
          </cell>
          <cell r="T18" t="str">
            <v>нет данных</v>
          </cell>
          <cell r="U18" t="str">
            <v>нет данных</v>
          </cell>
          <cell r="V18" t="str">
            <v xml:space="preserve"> </v>
          </cell>
          <cell r="W18" t="str">
            <v>да</v>
          </cell>
          <cell r="X18">
            <v>0</v>
          </cell>
          <cell r="Y18" t="e">
            <v>#REF!</v>
          </cell>
          <cell r="Z18" t="e">
            <v>#REF!</v>
          </cell>
          <cell r="AA18" t="e">
            <v>#REF!</v>
          </cell>
          <cell r="AB18">
            <v>0</v>
          </cell>
          <cell r="AC18" t="e">
            <v>#DIV/0!</v>
          </cell>
          <cell r="AD18" t="e">
            <v>#DIV/0!</v>
          </cell>
          <cell r="AE18" t="e">
            <v>#DIV/0!</v>
          </cell>
          <cell r="AF18" t="e">
            <v>#DIV/0!</v>
          </cell>
          <cell r="AG18">
            <v>0</v>
          </cell>
          <cell r="AH18">
            <v>0</v>
          </cell>
          <cell r="AI18">
            <v>0</v>
          </cell>
          <cell r="AM18" t="str">
            <v>Q=Qо+Qгвс, Qо=G1(h1-h2), Qгвс=G3(h3-hхи), tхи=5°С</v>
          </cell>
          <cell r="AN18" t="str">
            <v xml:space="preserve"> по отдельному трубопроводу, открытый водоразбор</v>
          </cell>
          <cell r="AO18">
            <v>14</v>
          </cell>
          <cell r="AP18" t="str">
            <v>Блюхера 55а (вставка)</v>
          </cell>
          <cell r="AQ18">
            <v>0</v>
          </cell>
          <cell r="AR18">
            <v>0</v>
          </cell>
          <cell r="AS18">
            <v>0</v>
          </cell>
          <cell r="AZ18" t="str">
            <v/>
          </cell>
          <cell r="BA18">
            <v>0</v>
          </cell>
          <cell r="BC18" t="str">
            <v>'14'!$B$64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A19">
            <v>15</v>
          </cell>
          <cell r="B19">
            <v>3</v>
          </cell>
          <cell r="C19" t="str">
            <v xml:space="preserve"> ООО "СТК"</v>
          </cell>
          <cell r="D19" t="str">
            <v>Блюхера 55а (под.10)</v>
          </cell>
          <cell r="E19">
            <v>0</v>
          </cell>
          <cell r="H19">
            <v>0</v>
          </cell>
          <cell r="I19">
            <v>0</v>
          </cell>
          <cell r="J19" t="str">
            <v>нет данных</v>
          </cell>
          <cell r="K19" t="str">
            <v>нет данных</v>
          </cell>
          <cell r="L19" t="str">
            <v>нет данных</v>
          </cell>
          <cell r="M19" t="str">
            <v>нет данных</v>
          </cell>
          <cell r="N19">
            <v>0</v>
          </cell>
          <cell r="O19">
            <v>0</v>
          </cell>
          <cell r="P19" t="str">
            <v>нет данных</v>
          </cell>
          <cell r="Q19" t="str">
            <v>нет данных</v>
          </cell>
          <cell r="R19" t="str">
            <v>нет данных</v>
          </cell>
          <cell r="S19" t="str">
            <v>нет данных</v>
          </cell>
          <cell r="T19" t="str">
            <v>нет данных</v>
          </cell>
          <cell r="U19" t="str">
            <v>нет данных</v>
          </cell>
          <cell r="V19" t="str">
            <v xml:space="preserve"> </v>
          </cell>
          <cell r="W19" t="str">
            <v>да</v>
          </cell>
          <cell r="X19">
            <v>0</v>
          </cell>
          <cell r="Y19" t="e">
            <v>#REF!</v>
          </cell>
          <cell r="Z19" t="e">
            <v>#REF!</v>
          </cell>
          <cell r="AA19" t="e">
            <v>#REF!</v>
          </cell>
          <cell r="AB19">
            <v>0</v>
          </cell>
          <cell r="AC19" t="e">
            <v>#DIV/0!</v>
          </cell>
          <cell r="AD19" t="e">
            <v>#DIV/0!</v>
          </cell>
          <cell r="AE19" t="e">
            <v>#DIV/0!</v>
          </cell>
          <cell r="AF19" t="e">
            <v>#DIV/0!</v>
          </cell>
          <cell r="AG19">
            <v>0</v>
          </cell>
          <cell r="AH19">
            <v>0</v>
          </cell>
          <cell r="AI19">
            <v>0</v>
          </cell>
          <cell r="AM19" t="str">
            <v>Q=Qо+Qгвс, Qо=G1(h1-h2), Qгвс=G3(h3-hхи), tхи=5°С</v>
          </cell>
          <cell r="AN19" t="str">
            <v xml:space="preserve"> по отдельному трубопроводу, открытый водоразбор</v>
          </cell>
          <cell r="AO19">
            <v>15</v>
          </cell>
          <cell r="AP19" t="str">
            <v>Блюхера 55а (под.10)</v>
          </cell>
          <cell r="AQ19">
            <v>0</v>
          </cell>
          <cell r="AR19">
            <v>0</v>
          </cell>
          <cell r="AS19">
            <v>0</v>
          </cell>
          <cell r="AZ19" t="str">
            <v/>
          </cell>
          <cell r="BA19">
            <v>0</v>
          </cell>
          <cell r="BC19" t="str">
            <v>'15'!$B$64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A20">
            <v>16</v>
          </cell>
          <cell r="B20">
            <v>2</v>
          </cell>
          <cell r="C20" t="str">
            <v xml:space="preserve"> ООО "СТК"</v>
          </cell>
          <cell r="D20" t="str">
            <v>Блюхера 57 (под.2)</v>
          </cell>
          <cell r="E20" t="str">
            <v>ТМК-Н13-1.0</v>
          </cell>
          <cell r="H20">
            <v>0</v>
          </cell>
          <cell r="I20">
            <v>0</v>
          </cell>
          <cell r="J20" t="str">
            <v>нет данных</v>
          </cell>
          <cell r="K20" t="str">
            <v>нет данных</v>
          </cell>
          <cell r="L20" t="str">
            <v>нет данных</v>
          </cell>
          <cell r="M20" t="str">
            <v>нет данных</v>
          </cell>
          <cell r="N20">
            <v>0</v>
          </cell>
          <cell r="O20">
            <v>0</v>
          </cell>
          <cell r="P20" t="str">
            <v>нет данных</v>
          </cell>
          <cell r="Q20" t="str">
            <v>нет данных</v>
          </cell>
          <cell r="R20" t="str">
            <v>нет данных</v>
          </cell>
          <cell r="S20" t="str">
            <v>нет данных</v>
          </cell>
          <cell r="T20" t="str">
            <v>нет данных</v>
          </cell>
          <cell r="U20" t="str">
            <v>нет данных</v>
          </cell>
          <cell r="V20" t="str">
            <v xml:space="preserve"> </v>
          </cell>
          <cell r="X20">
            <v>0</v>
          </cell>
          <cell r="Y20" t="e">
            <v>#REF!</v>
          </cell>
          <cell r="Z20" t="e">
            <v>#REF!</v>
          </cell>
          <cell r="AA20" t="e">
            <v>#REF!</v>
          </cell>
          <cell r="AB20">
            <v>0</v>
          </cell>
          <cell r="AC20" t="e">
            <v>#DIV/0!</v>
          </cell>
          <cell r="AD20" t="e">
            <v>#DIV/0!</v>
          </cell>
          <cell r="AE20" t="e">
            <v>#DIV/0!</v>
          </cell>
          <cell r="AF20" t="e">
            <v>#DIV/0!</v>
          </cell>
          <cell r="AG20">
            <v>0</v>
          </cell>
          <cell r="AH20">
            <v>0</v>
          </cell>
          <cell r="AI20">
            <v>0</v>
          </cell>
          <cell r="AM20" t="str">
            <v>Q=Qо+Qгвс, Qо=G1(h1-h2), Qгвс=G3(h3-hхи), tхи=5°С</v>
          </cell>
          <cell r="AN20" t="str">
            <v xml:space="preserve"> по отдельному трубопроводу, открытый водоразбор</v>
          </cell>
          <cell r="AO20">
            <v>16</v>
          </cell>
          <cell r="AP20" t="str">
            <v>Блюхера 57 (под.2)</v>
          </cell>
          <cell r="AQ20" t="str">
            <v>ТМК-Н13-1.0</v>
          </cell>
          <cell r="AR20" t="str">
            <v>00278</v>
          </cell>
          <cell r="AS20">
            <v>0</v>
          </cell>
          <cell r="AZ20" t="str">
            <v/>
          </cell>
          <cell r="BA20">
            <v>0</v>
          </cell>
          <cell r="BC20" t="str">
            <v>'16'!$B$64</v>
          </cell>
          <cell r="BF20">
            <v>0</v>
          </cell>
          <cell r="BG20">
            <v>0</v>
          </cell>
          <cell r="BH20" t="str">
            <v>00278</v>
          </cell>
          <cell r="BI20">
            <v>0</v>
          </cell>
        </row>
        <row r="21">
          <cell r="A21">
            <v>17</v>
          </cell>
          <cell r="B21">
            <v>4</v>
          </cell>
          <cell r="C21" t="str">
            <v xml:space="preserve"> ООО "СТК"</v>
          </cell>
          <cell r="D21" t="str">
            <v>Блюхера 57 (под.4)</v>
          </cell>
          <cell r="E21" t="str">
            <v>ТМК-Н13-1.0</v>
          </cell>
          <cell r="H21">
            <v>0</v>
          </cell>
          <cell r="I21">
            <v>0</v>
          </cell>
          <cell r="J21" t="str">
            <v>нет данных</v>
          </cell>
          <cell r="K21" t="str">
            <v>нет данных</v>
          </cell>
          <cell r="L21" t="str">
            <v>нет данных</v>
          </cell>
          <cell r="M21" t="str">
            <v>нет данных</v>
          </cell>
          <cell r="N21">
            <v>0</v>
          </cell>
          <cell r="O21">
            <v>0</v>
          </cell>
          <cell r="P21" t="str">
            <v>нет данных</v>
          </cell>
          <cell r="Q21" t="str">
            <v>нет данных</v>
          </cell>
          <cell r="R21" t="str">
            <v>нет данных</v>
          </cell>
          <cell r="S21" t="str">
            <v>нет данных</v>
          </cell>
          <cell r="T21" t="str">
            <v>нет данных</v>
          </cell>
          <cell r="U21" t="str">
            <v>нет данных</v>
          </cell>
          <cell r="V21" t="str">
            <v xml:space="preserve"> </v>
          </cell>
          <cell r="W21" t="str">
            <v>да</v>
          </cell>
          <cell r="X21">
            <v>0</v>
          </cell>
          <cell r="Y21" t="e">
            <v>#REF!</v>
          </cell>
          <cell r="Z21" t="e">
            <v>#REF!</v>
          </cell>
          <cell r="AA21" t="e">
            <v>#REF!</v>
          </cell>
          <cell r="AB21">
            <v>0</v>
          </cell>
          <cell r="AC21" t="e">
            <v>#DIV/0!</v>
          </cell>
          <cell r="AD21" t="e">
            <v>#DIV/0!</v>
          </cell>
          <cell r="AE21" t="e">
            <v>#DIV/0!</v>
          </cell>
          <cell r="AF21" t="e">
            <v>#DIV/0!</v>
          </cell>
          <cell r="AG21">
            <v>0</v>
          </cell>
          <cell r="AH21">
            <v>0</v>
          </cell>
          <cell r="AI21">
            <v>0</v>
          </cell>
          <cell r="AM21" t="str">
            <v>Q=Qо+Qгвс, Qо=G1(h1-h2), Qгвс=G3(h3-hхи), tхи=5°С</v>
          </cell>
          <cell r="AN21" t="str">
            <v xml:space="preserve"> по отдельному трубопроводу, открытый водоразбор</v>
          </cell>
          <cell r="AO21">
            <v>17</v>
          </cell>
          <cell r="AP21" t="str">
            <v>Блюхера 57 (под.4)</v>
          </cell>
          <cell r="AQ21" t="str">
            <v>ТМК-Н13-1.0</v>
          </cell>
          <cell r="AR21" t="str">
            <v>00285</v>
          </cell>
          <cell r="AS21">
            <v>0</v>
          </cell>
          <cell r="AZ21" t="str">
            <v/>
          </cell>
          <cell r="BA21">
            <v>0</v>
          </cell>
          <cell r="BC21" t="str">
            <v>'17'!$B$64</v>
          </cell>
          <cell r="BF21">
            <v>0</v>
          </cell>
          <cell r="BG21">
            <v>0</v>
          </cell>
          <cell r="BH21" t="str">
            <v>00285</v>
          </cell>
          <cell r="BI21">
            <v>0</v>
          </cell>
        </row>
        <row r="22">
          <cell r="A22">
            <v>18</v>
          </cell>
          <cell r="B22">
            <v>2</v>
          </cell>
          <cell r="C22" t="str">
            <v xml:space="preserve"> ООО "СТК"</v>
          </cell>
          <cell r="D22" t="str">
            <v>Блюхера 57 (под.6)</v>
          </cell>
          <cell r="E22" t="str">
            <v>ТМК-Н13-1.0</v>
          </cell>
          <cell r="H22">
            <v>0</v>
          </cell>
          <cell r="I22">
            <v>0</v>
          </cell>
          <cell r="J22" t="str">
            <v>нет данных</v>
          </cell>
          <cell r="K22" t="str">
            <v>нет данных</v>
          </cell>
          <cell r="L22" t="str">
            <v>нет данных</v>
          </cell>
          <cell r="M22" t="str">
            <v>нет данных</v>
          </cell>
          <cell r="N22">
            <v>0</v>
          </cell>
          <cell r="O22">
            <v>0</v>
          </cell>
          <cell r="P22" t="str">
            <v>нет данных</v>
          </cell>
          <cell r="Q22" t="str">
            <v>нет данных</v>
          </cell>
          <cell r="R22" t="str">
            <v>нет данных</v>
          </cell>
          <cell r="S22" t="str">
            <v>нет данных</v>
          </cell>
          <cell r="T22" t="str">
            <v>нет данных</v>
          </cell>
          <cell r="U22" t="str">
            <v>нет данных</v>
          </cell>
          <cell r="V22" t="str">
            <v xml:space="preserve"> </v>
          </cell>
          <cell r="X22">
            <v>0</v>
          </cell>
          <cell r="Y22" t="e">
            <v>#REF!</v>
          </cell>
          <cell r="Z22" t="e">
            <v>#REF!</v>
          </cell>
          <cell r="AA22" t="e">
            <v>#REF!</v>
          </cell>
          <cell r="AB22">
            <v>0</v>
          </cell>
          <cell r="AC22" t="e">
            <v>#DIV/0!</v>
          </cell>
          <cell r="AD22" t="e">
            <v>#DIV/0!</v>
          </cell>
          <cell r="AE22" t="e">
            <v>#DIV/0!</v>
          </cell>
          <cell r="AF22" t="e">
            <v>#DIV/0!</v>
          </cell>
          <cell r="AG22">
            <v>0</v>
          </cell>
          <cell r="AH22">
            <v>0</v>
          </cell>
          <cell r="AI22">
            <v>0</v>
          </cell>
          <cell r="AM22" t="str">
            <v>Q=Qо+Qгвс, Qо=G1(h1-h2), Qгвс=G3(h3-hхи), tхи=5°С</v>
          </cell>
          <cell r="AN22" t="str">
            <v xml:space="preserve"> по отдельному трубопроводу, открытый водоразбор</v>
          </cell>
          <cell r="AO22">
            <v>18</v>
          </cell>
          <cell r="AP22" t="str">
            <v>Блюхера 57 (под.6)</v>
          </cell>
          <cell r="AQ22" t="str">
            <v>ТМК-Н13-1.0</v>
          </cell>
          <cell r="AR22" t="str">
            <v>00283</v>
          </cell>
          <cell r="AS22">
            <v>0</v>
          </cell>
          <cell r="AZ22" t="str">
            <v/>
          </cell>
          <cell r="BA22" t="str">
            <v>добавить Восточную 42 и ссумировать дог наг</v>
          </cell>
          <cell r="BC22" t="str">
            <v>'18'!$B$64</v>
          </cell>
          <cell r="BF22">
            <v>0</v>
          </cell>
          <cell r="BG22">
            <v>0</v>
          </cell>
          <cell r="BH22" t="str">
            <v>00283</v>
          </cell>
          <cell r="BI22">
            <v>0</v>
          </cell>
        </row>
        <row r="23">
          <cell r="A23">
            <v>19</v>
          </cell>
          <cell r="B23">
            <v>3</v>
          </cell>
          <cell r="C23" t="str">
            <v xml:space="preserve"> ООО "СТК"</v>
          </cell>
          <cell r="D23" t="str">
            <v>Блюхера 59</v>
          </cell>
          <cell r="E23" t="str">
            <v>ТМК-Н3-1.0</v>
          </cell>
          <cell r="H23">
            <v>0</v>
          </cell>
          <cell r="I23">
            <v>0</v>
          </cell>
          <cell r="J23" t="str">
            <v>нет данных</v>
          </cell>
          <cell r="K23" t="str">
            <v>нет данных</v>
          </cell>
          <cell r="L23" t="str">
            <v>нет данных</v>
          </cell>
          <cell r="M23" t="str">
            <v>нет данных</v>
          </cell>
          <cell r="N23">
            <v>0</v>
          </cell>
          <cell r="O23">
            <v>0</v>
          </cell>
          <cell r="P23" t="str">
            <v>нет данных</v>
          </cell>
          <cell r="Q23" t="str">
            <v>нет данных</v>
          </cell>
          <cell r="R23" t="str">
            <v>нет данных</v>
          </cell>
          <cell r="S23" t="str">
            <v>нет данных</v>
          </cell>
          <cell r="T23" t="str">
            <v>нет данных</v>
          </cell>
          <cell r="U23" t="str">
            <v>нет данных</v>
          </cell>
          <cell r="V23" t="str">
            <v xml:space="preserve"> </v>
          </cell>
          <cell r="W23" t="str">
            <v>да</v>
          </cell>
          <cell r="X23">
            <v>0</v>
          </cell>
          <cell r="Y23" t="e">
            <v>#REF!</v>
          </cell>
          <cell r="Z23" t="e">
            <v>#REF!</v>
          </cell>
          <cell r="AA23" t="e">
            <v>#REF!</v>
          </cell>
          <cell r="AB23">
            <v>0</v>
          </cell>
          <cell r="AC23" t="e">
            <v>#DIV/0!</v>
          </cell>
          <cell r="AD23" t="e">
            <v>#DIV/0!</v>
          </cell>
          <cell r="AE23" t="e">
            <v>#DIV/0!</v>
          </cell>
          <cell r="AF23" t="e">
            <v>#DIV/0!</v>
          </cell>
          <cell r="AG23">
            <v>0</v>
          </cell>
          <cell r="AH23">
            <v>0</v>
          </cell>
          <cell r="AI23">
            <v>0</v>
          </cell>
          <cell r="AM23" t="str">
            <v>Q=Qо+Qгвс, Qо=G1(h1-h2), Qгвс=G3(h3-hхи), tхи=5°С</v>
          </cell>
          <cell r="AN23" t="str">
            <v xml:space="preserve"> по отдельному трубопроводу, открытый водоразбор</v>
          </cell>
          <cell r="AO23">
            <v>19</v>
          </cell>
          <cell r="AP23" t="str">
            <v>Блюхера 59</v>
          </cell>
          <cell r="AQ23" t="str">
            <v>ТМК-Н3-1.0</v>
          </cell>
          <cell r="AR23">
            <v>0</v>
          </cell>
          <cell r="AS23">
            <v>0</v>
          </cell>
          <cell r="AZ23" t="str">
            <v/>
          </cell>
          <cell r="BA23">
            <v>0</v>
          </cell>
          <cell r="BC23" t="str">
            <v>'19'!$B$64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A24">
            <v>20</v>
          </cell>
          <cell r="B24">
            <v>3</v>
          </cell>
          <cell r="C24" t="str">
            <v xml:space="preserve"> ООО "СТК"</v>
          </cell>
          <cell r="D24" t="str">
            <v>Блюхера 59а</v>
          </cell>
          <cell r="E24" t="str">
            <v>ТМК-Н3-1.0</v>
          </cell>
          <cell r="H24">
            <v>0</v>
          </cell>
          <cell r="I24">
            <v>0</v>
          </cell>
          <cell r="J24" t="str">
            <v>нет данных</v>
          </cell>
          <cell r="K24" t="str">
            <v>нет данных</v>
          </cell>
          <cell r="L24" t="str">
            <v>нет данных</v>
          </cell>
          <cell r="M24" t="str">
            <v>нет данных</v>
          </cell>
          <cell r="N24">
            <v>0</v>
          </cell>
          <cell r="O24">
            <v>0</v>
          </cell>
          <cell r="P24" t="str">
            <v>нет данных</v>
          </cell>
          <cell r="Q24" t="str">
            <v>нет данных</v>
          </cell>
          <cell r="R24" t="str">
            <v>нет данных</v>
          </cell>
          <cell r="S24" t="str">
            <v>нет данных</v>
          </cell>
          <cell r="T24" t="str">
            <v>нет данных</v>
          </cell>
          <cell r="U24" t="str">
            <v>нет данных</v>
          </cell>
          <cell r="V24" t="str">
            <v xml:space="preserve"> </v>
          </cell>
          <cell r="X24">
            <v>0</v>
          </cell>
          <cell r="Y24" t="e">
            <v>#REF!</v>
          </cell>
          <cell r="Z24" t="e">
            <v>#REF!</v>
          </cell>
          <cell r="AA24" t="e">
            <v>#REF!</v>
          </cell>
          <cell r="AB24">
            <v>0</v>
          </cell>
          <cell r="AC24" t="e">
            <v>#DIV/0!</v>
          </cell>
          <cell r="AD24" t="e">
            <v>#DIV/0!</v>
          </cell>
          <cell r="AE24" t="e">
            <v>#DIV/0!</v>
          </cell>
          <cell r="AF24" t="e">
            <v>#DIV/0!</v>
          </cell>
          <cell r="AG24">
            <v>0</v>
          </cell>
          <cell r="AH24">
            <v>0</v>
          </cell>
          <cell r="AI24">
            <v>0</v>
          </cell>
          <cell r="AM24" t="str">
            <v>Q=Qо+Qгвс, Qо=G1(h1-h2), Qгвс=G3(h3-hхи), tхи=5°С</v>
          </cell>
          <cell r="AN24" t="str">
            <v xml:space="preserve"> по отдельному трубопроводу, открытый водоразбор</v>
          </cell>
          <cell r="AO24">
            <v>20</v>
          </cell>
          <cell r="AP24" t="str">
            <v>Блюхера 59а</v>
          </cell>
          <cell r="AQ24" t="str">
            <v>ТМК-Н3-1.0</v>
          </cell>
          <cell r="AR24">
            <v>0</v>
          </cell>
          <cell r="AS24">
            <v>0</v>
          </cell>
          <cell r="AZ24" t="str">
            <v/>
          </cell>
          <cell r="BA24">
            <v>0</v>
          </cell>
          <cell r="BC24" t="str">
            <v>'20'!$B$64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A25">
            <v>21</v>
          </cell>
          <cell r="B25">
            <v>3</v>
          </cell>
          <cell r="C25" t="str">
            <v xml:space="preserve"> ООО "СТК"</v>
          </cell>
          <cell r="D25" t="str">
            <v>Блюхера 59б</v>
          </cell>
          <cell r="E25" t="str">
            <v>ТМК-Н3-1.0</v>
          </cell>
          <cell r="H25">
            <v>0</v>
          </cell>
          <cell r="I25">
            <v>0</v>
          </cell>
          <cell r="J25" t="str">
            <v>нет данных</v>
          </cell>
          <cell r="K25" t="str">
            <v>нет данных</v>
          </cell>
          <cell r="L25" t="str">
            <v>нет данных</v>
          </cell>
          <cell r="M25" t="str">
            <v>нет данных</v>
          </cell>
          <cell r="N25">
            <v>0</v>
          </cell>
          <cell r="O25">
            <v>0</v>
          </cell>
          <cell r="P25" t="str">
            <v>нет данных</v>
          </cell>
          <cell r="Q25" t="str">
            <v>нет данных</v>
          </cell>
          <cell r="R25" t="str">
            <v>нет данных</v>
          </cell>
          <cell r="S25" t="str">
            <v>нет данных</v>
          </cell>
          <cell r="T25" t="str">
            <v>нет данных</v>
          </cell>
          <cell r="U25" t="str">
            <v>нет данных</v>
          </cell>
          <cell r="V25" t="str">
            <v xml:space="preserve"> </v>
          </cell>
          <cell r="X25">
            <v>0</v>
          </cell>
          <cell r="Y25" t="e">
            <v>#REF!</v>
          </cell>
          <cell r="Z25" t="e">
            <v>#REF!</v>
          </cell>
          <cell r="AA25" t="e">
            <v>#REF!</v>
          </cell>
          <cell r="AB25">
            <v>0</v>
          </cell>
          <cell r="AC25" t="e">
            <v>#DIV/0!</v>
          </cell>
          <cell r="AD25" t="e">
            <v>#DIV/0!</v>
          </cell>
          <cell r="AE25" t="e">
            <v>#DIV/0!</v>
          </cell>
          <cell r="AF25" t="e">
            <v>#DIV/0!</v>
          </cell>
          <cell r="AG25">
            <v>0</v>
          </cell>
          <cell r="AH25">
            <v>0</v>
          </cell>
          <cell r="AI25">
            <v>0</v>
          </cell>
          <cell r="AM25" t="str">
            <v>Учет тепловой энергии и ГВС организован как для 3-х трубной системы Q=Qо+Qгвс, Qо=G1(h1-h2), Qгвс=G3(h3-hхи), tхи=5°С</v>
          </cell>
          <cell r="AN25" t="str">
            <v>закрытая, независимая, через водо-водяной подогреватель</v>
          </cell>
          <cell r="AO25">
            <v>21</v>
          </cell>
          <cell r="AP25" t="str">
            <v>Блюхера 59б</v>
          </cell>
          <cell r="AQ25" t="str">
            <v>ТМК-Н3-1.0</v>
          </cell>
          <cell r="AR25">
            <v>0</v>
          </cell>
          <cell r="AS25">
            <v>0</v>
          </cell>
          <cell r="AZ25" t="str">
            <v/>
          </cell>
          <cell r="BA25" t="str">
            <v>уточнить дог наг и № договора на поставку тепла</v>
          </cell>
          <cell r="BC25" t="str">
            <v>'21'!$B$64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A26">
            <v>22</v>
          </cell>
          <cell r="B26">
            <v>3</v>
          </cell>
          <cell r="C26" t="str">
            <v xml:space="preserve"> ООО "СТК"</v>
          </cell>
          <cell r="D26" t="str">
            <v>Блюхера 61</v>
          </cell>
          <cell r="E26" t="str">
            <v>ТМК-Н3-1.0</v>
          </cell>
          <cell r="H26">
            <v>0</v>
          </cell>
          <cell r="I26">
            <v>0</v>
          </cell>
          <cell r="J26" t="str">
            <v>нет данных</v>
          </cell>
          <cell r="K26" t="str">
            <v>нет данных</v>
          </cell>
          <cell r="L26" t="str">
            <v>нет данных</v>
          </cell>
          <cell r="M26" t="str">
            <v>нет данных</v>
          </cell>
          <cell r="N26">
            <v>0</v>
          </cell>
          <cell r="O26">
            <v>0</v>
          </cell>
          <cell r="P26" t="str">
            <v>нет данных</v>
          </cell>
          <cell r="Q26" t="str">
            <v>нет данных</v>
          </cell>
          <cell r="R26" t="str">
            <v>нет данных</v>
          </cell>
          <cell r="S26" t="str">
            <v>нет данных</v>
          </cell>
          <cell r="T26" t="str">
            <v>нет данных</v>
          </cell>
          <cell r="U26" t="str">
            <v>нет данных</v>
          </cell>
          <cell r="V26" t="str">
            <v xml:space="preserve"> </v>
          </cell>
          <cell r="X26">
            <v>0</v>
          </cell>
          <cell r="Y26" t="e">
            <v>#REF!</v>
          </cell>
          <cell r="Z26" t="e">
            <v>#REF!</v>
          </cell>
          <cell r="AA26" t="e">
            <v>#REF!</v>
          </cell>
          <cell r="AB26">
            <v>0</v>
          </cell>
          <cell r="AC26" t="e">
            <v>#DIV/0!</v>
          </cell>
          <cell r="AD26" t="e">
            <v>#DIV/0!</v>
          </cell>
          <cell r="AE26" t="e">
            <v>#DIV/0!</v>
          </cell>
          <cell r="AF26" t="e">
            <v>#DIV/0!</v>
          </cell>
          <cell r="AG26">
            <v>0</v>
          </cell>
          <cell r="AH26">
            <v>0</v>
          </cell>
          <cell r="AI26">
            <v>0</v>
          </cell>
          <cell r="AM26" t="str">
            <v>Q=Qо+Qгвс, Qо=G1(h1-h2), Qгвс=G3(h3-hхи), tхи=5°С</v>
          </cell>
          <cell r="AN26" t="str">
            <v xml:space="preserve"> по отдельному трубопроводу, открытый водоразбор</v>
          </cell>
          <cell r="AO26">
            <v>22</v>
          </cell>
          <cell r="AP26" t="str">
            <v>Блюхера 61</v>
          </cell>
          <cell r="AQ26" t="str">
            <v>ТМК-Н3-1.0</v>
          </cell>
          <cell r="AR26">
            <v>0</v>
          </cell>
          <cell r="AS26">
            <v>0</v>
          </cell>
          <cell r="AZ26" t="str">
            <v/>
          </cell>
          <cell r="BA26">
            <v>0</v>
          </cell>
          <cell r="BC26" t="str">
            <v>'22'!$B$64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A27">
            <v>23</v>
          </cell>
          <cell r="B27">
            <v>3</v>
          </cell>
          <cell r="C27" t="str">
            <v xml:space="preserve"> ООО "СТК"</v>
          </cell>
          <cell r="D27" t="str">
            <v>Блюхера 61а</v>
          </cell>
          <cell r="E27" t="str">
            <v>ТМК-Н3-1.0</v>
          </cell>
          <cell r="H27">
            <v>0</v>
          </cell>
          <cell r="I27">
            <v>0</v>
          </cell>
          <cell r="J27" t="str">
            <v>нет данных</v>
          </cell>
          <cell r="K27" t="str">
            <v>нет данных</v>
          </cell>
          <cell r="L27" t="str">
            <v>нет данных</v>
          </cell>
          <cell r="M27" t="str">
            <v>нет данных</v>
          </cell>
          <cell r="N27">
            <v>0</v>
          </cell>
          <cell r="O27">
            <v>0</v>
          </cell>
          <cell r="P27" t="str">
            <v>нет данных</v>
          </cell>
          <cell r="Q27" t="str">
            <v>нет данных</v>
          </cell>
          <cell r="R27" t="str">
            <v>нет данных</v>
          </cell>
          <cell r="S27" t="str">
            <v>нет данных</v>
          </cell>
          <cell r="T27" t="str">
            <v>нет данных</v>
          </cell>
          <cell r="U27" t="str">
            <v>нет данных</v>
          </cell>
          <cell r="V27" t="str">
            <v xml:space="preserve"> </v>
          </cell>
          <cell r="X27">
            <v>0</v>
          </cell>
          <cell r="Y27" t="e">
            <v>#REF!</v>
          </cell>
          <cell r="Z27" t="e">
            <v>#REF!</v>
          </cell>
          <cell r="AA27" t="e">
            <v>#REF!</v>
          </cell>
          <cell r="AB27">
            <v>0</v>
          </cell>
          <cell r="AC27" t="e">
            <v>#DIV/0!</v>
          </cell>
          <cell r="AD27" t="e">
            <v>#DIV/0!</v>
          </cell>
          <cell r="AE27" t="e">
            <v>#DIV/0!</v>
          </cell>
          <cell r="AF27" t="e">
            <v>#DIV/0!</v>
          </cell>
          <cell r="AG27">
            <v>0</v>
          </cell>
          <cell r="AH27">
            <v>0</v>
          </cell>
          <cell r="AI27">
            <v>0</v>
          </cell>
          <cell r="AM27" t="str">
            <v>Q=Qо+Qгвс, Qо=G1(h1-h2), Qгвс=G3(h3-hхи), tхи=5°С</v>
          </cell>
          <cell r="AN27" t="str">
            <v xml:space="preserve"> по отдельному трубопроводу, открытый водоразбор</v>
          </cell>
          <cell r="AO27">
            <v>23</v>
          </cell>
          <cell r="AP27" t="str">
            <v>Блюхера 61а</v>
          </cell>
          <cell r="AQ27" t="str">
            <v>ТМК-Н3-1.0</v>
          </cell>
          <cell r="AR27">
            <v>0</v>
          </cell>
          <cell r="AS27">
            <v>0</v>
          </cell>
          <cell r="AZ27" t="str">
            <v/>
          </cell>
          <cell r="BA27">
            <v>0</v>
          </cell>
          <cell r="BC27" t="str">
            <v>'23'!$B$64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A28">
            <v>24</v>
          </cell>
          <cell r="B28">
            <v>3</v>
          </cell>
          <cell r="C28" t="str">
            <v xml:space="preserve"> ООО "СТК"</v>
          </cell>
          <cell r="D28" t="str">
            <v>Блюхера 61б</v>
          </cell>
          <cell r="E28" t="str">
            <v>ТМК-Н3-1.0</v>
          </cell>
          <cell r="H28">
            <v>0</v>
          </cell>
          <cell r="I28">
            <v>0</v>
          </cell>
          <cell r="J28" t="str">
            <v>нет данных</v>
          </cell>
          <cell r="K28" t="str">
            <v>нет данных</v>
          </cell>
          <cell r="L28" t="str">
            <v>нет данных</v>
          </cell>
          <cell r="M28" t="str">
            <v>нет данных</v>
          </cell>
          <cell r="N28">
            <v>0</v>
          </cell>
          <cell r="O28">
            <v>0</v>
          </cell>
          <cell r="P28" t="str">
            <v>нет данных</v>
          </cell>
          <cell r="Q28" t="str">
            <v>нет данных</v>
          </cell>
          <cell r="R28" t="str">
            <v>нет данных</v>
          </cell>
          <cell r="S28" t="str">
            <v>нет данных</v>
          </cell>
          <cell r="T28" t="str">
            <v>нет данных</v>
          </cell>
          <cell r="U28" t="str">
            <v>нет данных</v>
          </cell>
          <cell r="V28" t="str">
            <v xml:space="preserve"> </v>
          </cell>
          <cell r="W28" t="str">
            <v>да</v>
          </cell>
          <cell r="X28">
            <v>0</v>
          </cell>
          <cell r="Y28" t="e">
            <v>#REF!</v>
          </cell>
          <cell r="Z28" t="e">
            <v>#REF!</v>
          </cell>
          <cell r="AA28" t="e">
            <v>#REF!</v>
          </cell>
          <cell r="AB28">
            <v>0</v>
          </cell>
          <cell r="AC28" t="e">
            <v>#DIV/0!</v>
          </cell>
          <cell r="AD28" t="e">
            <v>#DIV/0!</v>
          </cell>
          <cell r="AE28" t="e">
            <v>#DIV/0!</v>
          </cell>
          <cell r="AF28" t="e">
            <v>#DIV/0!</v>
          </cell>
          <cell r="AG28">
            <v>0</v>
          </cell>
          <cell r="AH28">
            <v>0</v>
          </cell>
          <cell r="AI28">
            <v>0</v>
          </cell>
          <cell r="AM28" t="str">
            <v>Q=Qо+Qгвс, Qо=G1(h1-h2), Qгвс=G3(h3-hхи), tхи=5°С</v>
          </cell>
          <cell r="AN28" t="str">
            <v xml:space="preserve"> по отдельному трубопроводу, открытый водоразбор</v>
          </cell>
          <cell r="AO28">
            <v>24</v>
          </cell>
          <cell r="AP28" t="str">
            <v>Блюхера 61б</v>
          </cell>
          <cell r="AQ28" t="str">
            <v>ТМК-Н3-1.0</v>
          </cell>
          <cell r="AR28" t="str">
            <v>02035</v>
          </cell>
          <cell r="AS28">
            <v>0</v>
          </cell>
          <cell r="AZ28" t="str">
            <v/>
          </cell>
          <cell r="BA28">
            <v>0</v>
          </cell>
          <cell r="BC28" t="str">
            <v>'24'!$B$64</v>
          </cell>
          <cell r="BF28">
            <v>0</v>
          </cell>
          <cell r="BG28">
            <v>0</v>
          </cell>
          <cell r="BH28" t="str">
            <v>02035</v>
          </cell>
          <cell r="BI28">
            <v>0</v>
          </cell>
        </row>
        <row r="29">
          <cell r="A29">
            <v>25</v>
          </cell>
          <cell r="B29">
            <v>4</v>
          </cell>
          <cell r="C29" t="str">
            <v xml:space="preserve"> ООО "СТК"</v>
          </cell>
          <cell r="D29" t="str">
            <v>Блюхера 63</v>
          </cell>
          <cell r="E29" t="str">
            <v>ТМК-Н3-1.2</v>
          </cell>
          <cell r="H29">
            <v>0</v>
          </cell>
          <cell r="I29">
            <v>0</v>
          </cell>
          <cell r="J29" t="str">
            <v>нет данных</v>
          </cell>
          <cell r="K29" t="str">
            <v>нет данных</v>
          </cell>
          <cell r="L29" t="str">
            <v>нет данных</v>
          </cell>
          <cell r="M29" t="str">
            <v>нет данных</v>
          </cell>
          <cell r="N29">
            <v>0</v>
          </cell>
          <cell r="O29">
            <v>0</v>
          </cell>
          <cell r="P29" t="str">
            <v>нет данных</v>
          </cell>
          <cell r="Q29" t="str">
            <v>нет данных</v>
          </cell>
          <cell r="R29" t="str">
            <v>нет данных</v>
          </cell>
          <cell r="S29" t="str">
            <v>нет данных</v>
          </cell>
          <cell r="T29" t="str">
            <v>нет данных</v>
          </cell>
          <cell r="U29" t="str">
            <v>нет данных</v>
          </cell>
          <cell r="V29" t="str">
            <v xml:space="preserve"> </v>
          </cell>
          <cell r="W29" t="str">
            <v>да</v>
          </cell>
          <cell r="X29">
            <v>0</v>
          </cell>
          <cell r="Y29" t="e">
            <v>#REF!</v>
          </cell>
          <cell r="Z29" t="e">
            <v>#REF!</v>
          </cell>
          <cell r="AA29" t="e">
            <v>#REF!</v>
          </cell>
          <cell r="AB29">
            <v>0</v>
          </cell>
          <cell r="AC29" t="e">
            <v>#DIV/0!</v>
          </cell>
          <cell r="AD29" t="e">
            <v>#DIV/0!</v>
          </cell>
          <cell r="AE29" t="e">
            <v>#DIV/0!</v>
          </cell>
          <cell r="AF29" t="e">
            <v>#DIV/0!</v>
          </cell>
          <cell r="AG29">
            <v>0</v>
          </cell>
          <cell r="AH29">
            <v>0</v>
          </cell>
          <cell r="AI29">
            <v>0</v>
          </cell>
          <cell r="AM29" t="str">
            <v>Q=Qо+Qгвс, Qо=G1(h1-h2), Qгвс=G3(h3-hхи), tхи=5°С</v>
          </cell>
          <cell r="AN29" t="str">
            <v xml:space="preserve"> по отдельному трубопроводу, открытый водоразбор</v>
          </cell>
          <cell r="AO29">
            <v>25</v>
          </cell>
          <cell r="AP29" t="str">
            <v>Блюхера 63</v>
          </cell>
          <cell r="AQ29" t="str">
            <v>ТМК-Н3-1.2</v>
          </cell>
          <cell r="AR29" t="str">
            <v>02032</v>
          </cell>
          <cell r="AS29">
            <v>0</v>
          </cell>
          <cell r="AZ29" t="str">
            <v/>
          </cell>
          <cell r="BA29">
            <v>0</v>
          </cell>
          <cell r="BC29" t="str">
            <v>'25'!$B$64</v>
          </cell>
          <cell r="BF29">
            <v>0</v>
          </cell>
          <cell r="BG29">
            <v>0</v>
          </cell>
          <cell r="BH29" t="str">
            <v>02032</v>
          </cell>
          <cell r="BI29">
            <v>0</v>
          </cell>
        </row>
        <row r="30">
          <cell r="A30">
            <v>26</v>
          </cell>
          <cell r="B30">
            <v>4</v>
          </cell>
          <cell r="C30" t="str">
            <v xml:space="preserve"> ООО "СТК"</v>
          </cell>
          <cell r="D30" t="str">
            <v>Блюхера 63а</v>
          </cell>
          <cell r="E30" t="str">
            <v>ТМК-Н3-1.2</v>
          </cell>
          <cell r="H30">
            <v>0</v>
          </cell>
          <cell r="I30">
            <v>0</v>
          </cell>
          <cell r="J30" t="str">
            <v>нет данных</v>
          </cell>
          <cell r="K30" t="str">
            <v>нет данных</v>
          </cell>
          <cell r="L30" t="str">
            <v>нет данных</v>
          </cell>
          <cell r="M30" t="str">
            <v>нет данных</v>
          </cell>
          <cell r="N30">
            <v>0</v>
          </cell>
          <cell r="O30">
            <v>0</v>
          </cell>
          <cell r="P30" t="str">
            <v>нет данных</v>
          </cell>
          <cell r="Q30" t="str">
            <v>нет данных</v>
          </cell>
          <cell r="R30" t="str">
            <v>нет данных</v>
          </cell>
          <cell r="S30" t="str">
            <v>нет данных</v>
          </cell>
          <cell r="T30" t="str">
            <v>нет данных</v>
          </cell>
          <cell r="U30" t="str">
            <v>нет данных</v>
          </cell>
          <cell r="V30" t="str">
            <v xml:space="preserve"> </v>
          </cell>
          <cell r="W30" t="str">
            <v>да</v>
          </cell>
          <cell r="X30">
            <v>0</v>
          </cell>
          <cell r="Y30" t="e">
            <v>#REF!</v>
          </cell>
          <cell r="Z30" t="e">
            <v>#REF!</v>
          </cell>
          <cell r="AA30" t="e">
            <v>#REF!</v>
          </cell>
          <cell r="AB30">
            <v>0</v>
          </cell>
          <cell r="AC30" t="e">
            <v>#DIV/0!</v>
          </cell>
          <cell r="AD30" t="e">
            <v>#DIV/0!</v>
          </cell>
          <cell r="AE30" t="e">
            <v>#DIV/0!</v>
          </cell>
          <cell r="AF30" t="e">
            <v>#DIV/0!</v>
          </cell>
          <cell r="AG30">
            <v>0</v>
          </cell>
          <cell r="AH30">
            <v>0</v>
          </cell>
          <cell r="AI30">
            <v>0</v>
          </cell>
          <cell r="AM30" t="str">
            <v>Q=Qо+Qгвс, Qо=G1(h1-h2), Qгвс=G3(h3-hхи), tхи=5°С</v>
          </cell>
          <cell r="AN30" t="str">
            <v xml:space="preserve"> по отдельному трубопроводу, открытый водоразбор</v>
          </cell>
          <cell r="AO30">
            <v>26</v>
          </cell>
          <cell r="AP30" t="str">
            <v>Блюхера 63а</v>
          </cell>
          <cell r="AQ30" t="str">
            <v>ТМК-Н3-1.2</v>
          </cell>
          <cell r="AR30" t="str">
            <v>02033</v>
          </cell>
          <cell r="AS30">
            <v>0</v>
          </cell>
          <cell r="AZ30" t="str">
            <v/>
          </cell>
          <cell r="BA30">
            <v>0</v>
          </cell>
          <cell r="BC30" t="str">
            <v>'26'!$B$64</v>
          </cell>
          <cell r="BF30">
            <v>0</v>
          </cell>
          <cell r="BG30">
            <v>0</v>
          </cell>
          <cell r="BH30" t="str">
            <v>02033</v>
          </cell>
          <cell r="BI30">
            <v>0</v>
          </cell>
        </row>
        <row r="31">
          <cell r="A31">
            <v>27</v>
          </cell>
          <cell r="B31">
            <v>3</v>
          </cell>
          <cell r="C31" t="str">
            <v>ЭПК УГТУ-УПИ</v>
          </cell>
          <cell r="D31" t="str">
            <v>Вишневая 28</v>
          </cell>
          <cell r="E31" t="str">
            <v>ТМК-Н13-1.0</v>
          </cell>
          <cell r="F31">
            <v>0.13700000000000001</v>
          </cell>
          <cell r="G31">
            <v>15.6</v>
          </cell>
          <cell r="H31">
            <v>78.867559999999997</v>
          </cell>
          <cell r="I31">
            <v>0</v>
          </cell>
          <cell r="J31" t="str">
            <v>нет данных</v>
          </cell>
          <cell r="K31" t="str">
            <v>нет данных</v>
          </cell>
          <cell r="L31" t="str">
            <v>нет данных</v>
          </cell>
          <cell r="M31" t="str">
            <v>нет данных</v>
          </cell>
          <cell r="N31">
            <v>483.59999999999997</v>
          </cell>
          <cell r="O31">
            <v>0</v>
          </cell>
          <cell r="P31" t="str">
            <v>нет данных</v>
          </cell>
          <cell r="Q31" t="str">
            <v>нет данных</v>
          </cell>
          <cell r="R31" t="str">
            <v>нет данных</v>
          </cell>
          <cell r="S31" t="str">
            <v>нет данных</v>
          </cell>
          <cell r="T31" t="str">
            <v>нет данных</v>
          </cell>
          <cell r="U31" t="str">
            <v>нет данных</v>
          </cell>
          <cell r="V31" t="str">
            <v xml:space="preserve"> </v>
          </cell>
          <cell r="W31" t="str">
            <v>да</v>
          </cell>
          <cell r="X31" t="str">
            <v>25.10 +</v>
          </cell>
          <cell r="Y31" t="e">
            <v>#N/A</v>
          </cell>
          <cell r="Z31" t="e">
            <v>#N/A</v>
          </cell>
          <cell r="AA31" t="e">
            <v>#N/A</v>
          </cell>
          <cell r="AB31">
            <v>0</v>
          </cell>
          <cell r="AC31">
            <v>55.663555857340498</v>
          </cell>
          <cell r="AD31">
            <v>45.643999938964846</v>
          </cell>
          <cell r="AE31">
            <v>44.050666826036242</v>
          </cell>
          <cell r="AF31">
            <v>0</v>
          </cell>
          <cell r="AG31">
            <v>0</v>
          </cell>
          <cell r="AH31">
            <v>0</v>
          </cell>
          <cell r="AI31">
            <v>42088</v>
          </cell>
          <cell r="AM31" t="str">
            <v>Учет тепловой энергии и ГВС организован как для 3-х трубной системы Q=Qо+Qгвс, Qо=G1(h1-h2), Qгвс=G3(h3-hхи), tхи=5°С</v>
          </cell>
          <cell r="AN31" t="str">
            <v>с подающего или обратного трубопровода системы отопления через РТ, тупиковая</v>
          </cell>
          <cell r="AO31">
            <v>27</v>
          </cell>
          <cell r="AP31" t="str">
            <v>Вишневая 28</v>
          </cell>
          <cell r="AQ31" t="str">
            <v>ТМК-Н13-1.0</v>
          </cell>
          <cell r="AR31" t="str">
            <v>00065</v>
          </cell>
          <cell r="AS31" t="str">
            <v>25.10 +</v>
          </cell>
          <cell r="AZ31" t="str">
            <v/>
          </cell>
          <cell r="BA31">
            <v>0</v>
          </cell>
          <cell r="BC31" t="str">
            <v>'27'!$B$64</v>
          </cell>
          <cell r="BF31">
            <v>0</v>
          </cell>
          <cell r="BG31">
            <v>0</v>
          </cell>
          <cell r="BH31" t="str">
            <v>00065</v>
          </cell>
          <cell r="BI31" t="str">
            <v>допуск в части ЦО</v>
          </cell>
        </row>
        <row r="32">
          <cell r="A32">
            <v>28</v>
          </cell>
          <cell r="B32">
            <v>3</v>
          </cell>
          <cell r="C32" t="str">
            <v>ЭПК УГТУ-УПИ</v>
          </cell>
          <cell r="D32" t="str">
            <v>Вишневая 32</v>
          </cell>
          <cell r="E32" t="str">
            <v>ТМК-Н3-1.0</v>
          </cell>
          <cell r="F32">
            <v>0.29099999999999998</v>
          </cell>
          <cell r="G32">
            <v>41.04</v>
          </cell>
          <cell r="H32">
            <v>182.22348</v>
          </cell>
          <cell r="I32">
            <v>0</v>
          </cell>
          <cell r="J32" t="str">
            <v>нет данных</v>
          </cell>
          <cell r="K32" t="str">
            <v>нет данных</v>
          </cell>
          <cell r="L32" t="str">
            <v>нет данных</v>
          </cell>
          <cell r="M32" t="str">
            <v>нет данных</v>
          </cell>
          <cell r="N32">
            <v>1272.24</v>
          </cell>
          <cell r="O32">
            <v>0</v>
          </cell>
          <cell r="P32" t="str">
            <v>нет данных</v>
          </cell>
          <cell r="Q32" t="str">
            <v>нет данных</v>
          </cell>
          <cell r="R32" t="str">
            <v>нет данных</v>
          </cell>
          <cell r="S32" t="str">
            <v>нет данных</v>
          </cell>
          <cell r="T32" t="str">
            <v>нет данных</v>
          </cell>
          <cell r="U32" t="str">
            <v>нет данных</v>
          </cell>
          <cell r="V32" t="str">
            <v xml:space="preserve"> </v>
          </cell>
          <cell r="W32" t="str">
            <v>да</v>
          </cell>
          <cell r="X32" t="str">
            <v>25.05 G1 и G2=0; t1&lt;t2 теплоснабжение осуществляется по обратному т/п +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0</v>
          </cell>
          <cell r="AC32">
            <v>56.019555494520404</v>
          </cell>
          <cell r="AD32">
            <v>47.815110999213317</v>
          </cell>
          <cell r="AE32">
            <v>51.193333384195967</v>
          </cell>
          <cell r="AF32">
            <v>0</v>
          </cell>
          <cell r="AG32">
            <v>0</v>
          </cell>
          <cell r="AH32">
            <v>0</v>
          </cell>
          <cell r="AI32">
            <v>42088</v>
          </cell>
          <cell r="AM32" t="str">
            <v>Q=Qо+Qгвс, Qо=G1(h1-h2), Qгвс=G3(h3-hхи), tхи=5°С</v>
          </cell>
          <cell r="AN32" t="str">
            <v xml:space="preserve"> по отдельному трубопроводу, открытый водоразбор</v>
          </cell>
          <cell r="AO32">
            <v>28</v>
          </cell>
          <cell r="AP32" t="str">
            <v>Вишневая 32</v>
          </cell>
          <cell r="AQ32" t="str">
            <v>ТМК-Н3-1.0</v>
          </cell>
          <cell r="AR32" t="str">
            <v>02008</v>
          </cell>
          <cell r="AS32" t="str">
            <v>25.05 G1 и G2=0; t1&lt;t2 теплоснабжение осуществляется по обратному т/п +</v>
          </cell>
          <cell r="AZ32" t="str">
            <v/>
          </cell>
          <cell r="BA32">
            <v>0</v>
          </cell>
          <cell r="BC32" t="str">
            <v>'28'!$B$64</v>
          </cell>
          <cell r="BF32">
            <v>0</v>
          </cell>
          <cell r="BG32">
            <v>0</v>
          </cell>
          <cell r="BH32" t="str">
            <v>02008</v>
          </cell>
          <cell r="BI32" t="str">
            <v>допуск в части ГВС</v>
          </cell>
        </row>
        <row r="33">
          <cell r="A33">
            <v>29</v>
          </cell>
          <cell r="B33">
            <v>2</v>
          </cell>
          <cell r="C33" t="str">
            <v>ЕМУП ТС</v>
          </cell>
          <cell r="D33" t="str">
            <v>Гагарина 18а</v>
          </cell>
          <cell r="E33" t="str">
            <v>ТМК-Н13-1.0</v>
          </cell>
          <cell r="F33">
            <v>0.16600000000000001</v>
          </cell>
          <cell r="G33">
            <v>19.739999999999998</v>
          </cell>
          <cell r="H33">
            <v>97.120479999999986</v>
          </cell>
          <cell r="I33">
            <v>0</v>
          </cell>
          <cell r="J33" t="str">
            <v>нет данных</v>
          </cell>
          <cell r="K33" t="str">
            <v>нет данных</v>
          </cell>
          <cell r="L33" t="str">
            <v>нет данных</v>
          </cell>
          <cell r="M33" t="str">
            <v>нет данных</v>
          </cell>
          <cell r="N33">
            <v>611.93999999999994</v>
          </cell>
          <cell r="O33">
            <v>0</v>
          </cell>
          <cell r="P33" t="str">
            <v>нет данных</v>
          </cell>
          <cell r="Q33" t="str">
            <v>нет данных</v>
          </cell>
          <cell r="R33" t="str">
            <v>нет данных</v>
          </cell>
          <cell r="S33" t="str">
            <v>нет данных</v>
          </cell>
          <cell r="T33" t="str">
            <v>нет данных</v>
          </cell>
          <cell r="U33" t="str">
            <v>нет данных</v>
          </cell>
          <cell r="V33" t="str">
            <v xml:space="preserve"> </v>
          </cell>
          <cell r="W33" t="str">
            <v>да</v>
          </cell>
          <cell r="X33" t="str">
            <v>30.10 G1&lt;G2, погр 2,9% +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e">
            <v>#DIV/0!</v>
          </cell>
          <cell r="AD33" t="e">
            <v>#DIV/0!</v>
          </cell>
          <cell r="AE33" t="e">
            <v>#DIV/0!</v>
          </cell>
          <cell r="AF33" t="e">
            <v>#DIV/0!</v>
          </cell>
          <cell r="AG33">
            <v>0</v>
          </cell>
          <cell r="AH33">
            <v>0</v>
          </cell>
          <cell r="AI33">
            <v>40482</v>
          </cell>
          <cell r="AM33" t="str">
            <v>Q=Qо+Qгвс, Qо=G1(h1-h2), Qгвс=G3(h3-hхи), tхи=5°С</v>
          </cell>
          <cell r="AN33" t="str">
            <v xml:space="preserve"> по отдельному трубопроводу, открытый водоразбор</v>
          </cell>
          <cell r="AO33">
            <v>29</v>
          </cell>
          <cell r="AP33" t="str">
            <v>Гагарина 18а</v>
          </cell>
          <cell r="AQ33" t="str">
            <v>ТМК-Н13-1.0</v>
          </cell>
          <cell r="AR33" t="str">
            <v>00162</v>
          </cell>
          <cell r="AS33" t="str">
            <v>30.10 G1&lt;G2, погр 2,9% +</v>
          </cell>
          <cell r="AZ33" t="str">
            <v/>
          </cell>
          <cell r="BA33">
            <v>0</v>
          </cell>
          <cell r="BC33" t="str">
            <v>'29'!$B$64</v>
          </cell>
          <cell r="BF33">
            <v>0</v>
          </cell>
          <cell r="BG33">
            <v>0</v>
          </cell>
          <cell r="BH33" t="str">
            <v>00162</v>
          </cell>
          <cell r="BI33">
            <v>0</v>
          </cell>
        </row>
        <row r="34">
          <cell r="A34">
            <v>30</v>
          </cell>
          <cell r="B34">
            <v>2</v>
          </cell>
          <cell r="C34" t="str">
            <v>ЕМУП ТС</v>
          </cell>
          <cell r="D34" t="str">
            <v>Гагарина 20</v>
          </cell>
          <cell r="E34" t="str">
            <v>ТМК-Н13-1.0</v>
          </cell>
          <cell r="F34">
            <v>0.26800000000000002</v>
          </cell>
          <cell r="G34">
            <v>20.21</v>
          </cell>
          <cell r="H34">
            <v>135.11044000000001</v>
          </cell>
          <cell r="I34">
            <v>0</v>
          </cell>
          <cell r="J34" t="str">
            <v>нет данных</v>
          </cell>
          <cell r="K34" t="str">
            <v>нет данных</v>
          </cell>
          <cell r="L34" t="str">
            <v>нет данных</v>
          </cell>
          <cell r="M34" t="str">
            <v>нет данных</v>
          </cell>
          <cell r="N34">
            <v>626.51</v>
          </cell>
          <cell r="O34">
            <v>0</v>
          </cell>
          <cell r="P34" t="str">
            <v>нет данных</v>
          </cell>
          <cell r="Q34" t="str">
            <v>нет данных</v>
          </cell>
          <cell r="R34" t="str">
            <v>нет данных</v>
          </cell>
          <cell r="S34" t="str">
            <v>нет данных</v>
          </cell>
          <cell r="T34" t="str">
            <v>нет данных</v>
          </cell>
          <cell r="U34" t="str">
            <v>нет данных</v>
          </cell>
          <cell r="V34" t="str">
            <v xml:space="preserve"> </v>
          </cell>
          <cell r="W34" t="str">
            <v>да</v>
          </cell>
          <cell r="X34" t="str">
            <v>30.10 +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e">
            <v>#DIV/0!</v>
          </cell>
          <cell r="AD34" t="e">
            <v>#DIV/0!</v>
          </cell>
          <cell r="AE34" t="e">
            <v>#DIV/0!</v>
          </cell>
          <cell r="AF34" t="e">
            <v>#DIV/0!</v>
          </cell>
          <cell r="AG34">
            <v>0</v>
          </cell>
          <cell r="AH34">
            <v>0</v>
          </cell>
          <cell r="AI34">
            <v>40482</v>
          </cell>
          <cell r="AM34" t="str">
            <v>Q=Qо+Qгвс, Qо=G1(h1-h2), Qгвс=G3(h3-hхи), tхи=5°С</v>
          </cell>
          <cell r="AN34" t="str">
            <v xml:space="preserve"> по отдельному трубопроводу, открытый водоразбор</v>
          </cell>
          <cell r="AO34">
            <v>30</v>
          </cell>
          <cell r="AP34" t="str">
            <v>Гагарина 20</v>
          </cell>
          <cell r="AQ34" t="str">
            <v>ТМК-Н13-1.0</v>
          </cell>
          <cell r="AR34" t="str">
            <v>00181</v>
          </cell>
          <cell r="AS34" t="str">
            <v>30.10 +</v>
          </cell>
          <cell r="AZ34" t="str">
            <v/>
          </cell>
          <cell r="BA34">
            <v>0</v>
          </cell>
          <cell r="BC34" t="str">
            <v>'30'!$B$64</v>
          </cell>
          <cell r="BF34">
            <v>0</v>
          </cell>
          <cell r="BG34">
            <v>0</v>
          </cell>
          <cell r="BH34" t="str">
            <v>00181</v>
          </cell>
          <cell r="BI34">
            <v>0</v>
          </cell>
        </row>
        <row r="35">
          <cell r="A35">
            <v>31</v>
          </cell>
          <cell r="B35">
            <v>2</v>
          </cell>
          <cell r="C35" t="str">
            <v>ЕМУП ТС</v>
          </cell>
          <cell r="D35" t="str">
            <v>Гагарина 20а</v>
          </cell>
          <cell r="E35" t="str">
            <v>ТМК-Н13-1.0</v>
          </cell>
          <cell r="F35">
            <v>0.16600000000000001</v>
          </cell>
          <cell r="G35">
            <v>19.47</v>
          </cell>
          <cell r="H35">
            <v>96.618279999999999</v>
          </cell>
          <cell r="I35">
            <v>0</v>
          </cell>
          <cell r="J35" t="str">
            <v>нет данных</v>
          </cell>
          <cell r="K35" t="str">
            <v>нет данных</v>
          </cell>
          <cell r="L35" t="str">
            <v>нет данных</v>
          </cell>
          <cell r="M35" t="str">
            <v>нет данных</v>
          </cell>
          <cell r="N35">
            <v>603.56999999999994</v>
          </cell>
          <cell r="O35">
            <v>0</v>
          </cell>
          <cell r="P35" t="str">
            <v>нет данных</v>
          </cell>
          <cell r="Q35" t="str">
            <v>нет данных</v>
          </cell>
          <cell r="R35" t="str">
            <v>нет данных</v>
          </cell>
          <cell r="S35" t="str">
            <v>нет данных</v>
          </cell>
          <cell r="T35" t="str">
            <v>нет данных</v>
          </cell>
          <cell r="U35" t="str">
            <v>нет данных</v>
          </cell>
          <cell r="V35" t="str">
            <v xml:space="preserve"> </v>
          </cell>
          <cell r="W35" t="str">
            <v>да</v>
          </cell>
          <cell r="X35" t="str">
            <v>30.10 +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e">
            <v>#DIV/0!</v>
          </cell>
          <cell r="AD35" t="e">
            <v>#DIV/0!</v>
          </cell>
          <cell r="AE35" t="e">
            <v>#DIV/0!</v>
          </cell>
          <cell r="AF35" t="e">
            <v>#DIV/0!</v>
          </cell>
          <cell r="AG35">
            <v>0</v>
          </cell>
          <cell r="AH35">
            <v>0</v>
          </cell>
          <cell r="AI35">
            <v>40482</v>
          </cell>
          <cell r="AM35" t="str">
            <v>Q=Qо+Qгвс, Qо=G1(h1-h2), Qгвс=G3(h3-hхи), tхи=5°С</v>
          </cell>
          <cell r="AN35" t="str">
            <v xml:space="preserve"> по отдельному трубопроводу, открытый водоразбор</v>
          </cell>
          <cell r="AO35">
            <v>31</v>
          </cell>
          <cell r="AP35" t="str">
            <v>Гагарина 20а</v>
          </cell>
          <cell r="AQ35" t="str">
            <v>ТМК-Н13-1.0</v>
          </cell>
          <cell r="AR35" t="str">
            <v>00293</v>
          </cell>
          <cell r="AS35" t="str">
            <v>30.10 +</v>
          </cell>
          <cell r="AZ35" t="str">
            <v/>
          </cell>
          <cell r="BA35">
            <v>0</v>
          </cell>
          <cell r="BC35" t="str">
            <v>'31'!$B$64</v>
          </cell>
          <cell r="BF35">
            <v>0</v>
          </cell>
          <cell r="BG35">
            <v>0</v>
          </cell>
          <cell r="BH35" t="str">
            <v>00293</v>
          </cell>
          <cell r="BI35">
            <v>0</v>
          </cell>
        </row>
        <row r="36">
          <cell r="A36">
            <v>32</v>
          </cell>
          <cell r="B36">
            <v>2</v>
          </cell>
          <cell r="C36" t="str">
            <v>ЕМУП ТС</v>
          </cell>
          <cell r="D36" t="str">
            <v>Гагарина 22</v>
          </cell>
          <cell r="E36" t="str">
            <v>ТМК-Н3-1.2</v>
          </cell>
          <cell r="F36">
            <v>0.56899999999999995</v>
          </cell>
          <cell r="G36">
            <v>26.69</v>
          </cell>
          <cell r="H36">
            <v>256.69111999999996</v>
          </cell>
          <cell r="I36">
            <v>0</v>
          </cell>
          <cell r="J36" t="str">
            <v>нет данных</v>
          </cell>
          <cell r="K36" t="str">
            <v>нет данных</v>
          </cell>
          <cell r="L36" t="str">
            <v>нет данных</v>
          </cell>
          <cell r="M36" t="str">
            <v>нет данных</v>
          </cell>
          <cell r="N36">
            <v>827.39</v>
          </cell>
          <cell r="O36">
            <v>0</v>
          </cell>
          <cell r="P36" t="str">
            <v>нет данных</v>
          </cell>
          <cell r="Q36" t="str">
            <v>нет данных</v>
          </cell>
          <cell r="R36" t="str">
            <v>нет данных</v>
          </cell>
          <cell r="S36" t="str">
            <v>нет данных</v>
          </cell>
          <cell r="T36" t="str">
            <v>нет данных</v>
          </cell>
          <cell r="U36" t="str">
            <v>нет данных</v>
          </cell>
          <cell r="V36" t="str">
            <v xml:space="preserve"> </v>
          </cell>
          <cell r="W36" t="str">
            <v>да</v>
          </cell>
          <cell r="X36" t="str">
            <v>30.10 G1, G2=0 +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e">
            <v>#DIV/0!</v>
          </cell>
          <cell r="AD36" t="e">
            <v>#DIV/0!</v>
          </cell>
          <cell r="AE36" t="e">
            <v>#DIV/0!</v>
          </cell>
          <cell r="AF36" t="e">
            <v>#DIV/0!</v>
          </cell>
          <cell r="AG36">
            <v>0</v>
          </cell>
          <cell r="AH36">
            <v>0</v>
          </cell>
          <cell r="AI36">
            <v>40482</v>
          </cell>
          <cell r="AM36" t="str">
            <v>Q=Qо+Qгвс, Qо=G1(h1-h2), Qгвс=G3(h3-hхи), tхи=5°С</v>
          </cell>
          <cell r="AN36" t="str">
            <v xml:space="preserve"> по отдельному трубопроводу, открытый водоразбор</v>
          </cell>
          <cell r="AO36">
            <v>32</v>
          </cell>
          <cell r="AP36" t="str">
            <v>Гагарина 22</v>
          </cell>
          <cell r="AQ36" t="str">
            <v>ТМК-Н3-1.2</v>
          </cell>
          <cell r="AR36" t="str">
            <v>02029</v>
          </cell>
          <cell r="AS36" t="str">
            <v>30.10 G1, G2=0 +</v>
          </cell>
          <cell r="AZ36" t="str">
            <v>30.10 G1, G2=0 +</v>
          </cell>
          <cell r="BA36">
            <v>0</v>
          </cell>
          <cell r="BC36" t="str">
            <v>'32'!$B$64</v>
          </cell>
          <cell r="BF36">
            <v>1</v>
          </cell>
          <cell r="BG36">
            <v>0</v>
          </cell>
          <cell r="BH36" t="str">
            <v>02029</v>
          </cell>
          <cell r="BI36" t="str">
            <v>ЦО и ГВС по договору</v>
          </cell>
        </row>
        <row r="37">
          <cell r="A37">
            <v>33</v>
          </cell>
          <cell r="B37">
            <v>3</v>
          </cell>
          <cell r="C37" t="str">
            <v>ЭПК УГТУ-УПИ</v>
          </cell>
          <cell r="D37" t="str">
            <v>Гагарина  33 (под.1)</v>
          </cell>
          <cell r="E37" t="str">
            <v>ТМК-Н13-1.0</v>
          </cell>
          <cell r="F37">
            <v>0.28199999999999997</v>
          </cell>
          <cell r="G37">
            <v>22.8</v>
          </cell>
          <cell r="H37">
            <v>145.02215999999999</v>
          </cell>
          <cell r="I37">
            <v>0</v>
          </cell>
          <cell r="J37" t="str">
            <v>нет данных</v>
          </cell>
          <cell r="K37" t="str">
            <v>нет данных</v>
          </cell>
          <cell r="L37" t="str">
            <v>нет данных</v>
          </cell>
          <cell r="M37" t="str">
            <v>нет данных</v>
          </cell>
          <cell r="N37">
            <v>706.80000000000007</v>
          </cell>
          <cell r="O37">
            <v>0</v>
          </cell>
          <cell r="P37" t="str">
            <v>нет данных</v>
          </cell>
          <cell r="Q37" t="str">
            <v>нет данных</v>
          </cell>
          <cell r="R37" t="str">
            <v>нет данных</v>
          </cell>
          <cell r="S37" t="str">
            <v>нет данных</v>
          </cell>
          <cell r="T37" t="str">
            <v>нет данных</v>
          </cell>
          <cell r="U37" t="str">
            <v>нет данных</v>
          </cell>
          <cell r="V37" t="str">
            <v xml:space="preserve"> </v>
          </cell>
          <cell r="W37" t="str">
            <v>да</v>
          </cell>
          <cell r="X37" t="str">
            <v>25.05 +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e">
            <v>#DIV/0!</v>
          </cell>
          <cell r="AD37" t="e">
            <v>#DIV/0!</v>
          </cell>
          <cell r="AE37" t="e">
            <v>#DIV/0!</v>
          </cell>
          <cell r="AF37" t="e">
            <v>#DIV/0!</v>
          </cell>
          <cell r="AG37">
            <v>0</v>
          </cell>
          <cell r="AH37">
            <v>0</v>
          </cell>
          <cell r="AI37">
            <v>40321</v>
          </cell>
          <cell r="AM37" t="str">
            <v>Q=Qо+Qгвс, Qо=G1(h1-h2), Qгвс=G3(h3-hхи), tхи=5°С</v>
          </cell>
          <cell r="AN37" t="str">
            <v xml:space="preserve"> по отдельному трубопроводу, открытый водоразбор</v>
          </cell>
          <cell r="AO37">
            <v>33</v>
          </cell>
          <cell r="AP37" t="str">
            <v>Гагарина  33 (под.1)</v>
          </cell>
          <cell r="AQ37" t="str">
            <v>ТМК-Н13-1.0</v>
          </cell>
          <cell r="AR37" t="str">
            <v>00064</v>
          </cell>
          <cell r="AS37" t="str">
            <v>25.05 +</v>
          </cell>
          <cell r="AZ37" t="str">
            <v/>
          </cell>
          <cell r="BA37">
            <v>0</v>
          </cell>
          <cell r="BC37" t="str">
            <v>'33'!$B$64</v>
          </cell>
          <cell r="BF37">
            <v>0</v>
          </cell>
          <cell r="BG37">
            <v>0</v>
          </cell>
          <cell r="BH37" t="str">
            <v>00064</v>
          </cell>
          <cell r="BI37" t="str">
            <v>допуск в части ГВС</v>
          </cell>
        </row>
        <row r="38">
          <cell r="A38">
            <v>34</v>
          </cell>
          <cell r="B38">
            <v>3</v>
          </cell>
          <cell r="C38" t="str">
            <v>ЭПК УГТУ-УПИ</v>
          </cell>
          <cell r="D38" t="str">
            <v>Гагарина  33 (под.6)</v>
          </cell>
          <cell r="E38" t="str">
            <v>ТМК-Н13-1.0</v>
          </cell>
          <cell r="F38">
            <v>0.28199999999999997</v>
          </cell>
          <cell r="G38">
            <v>22.8</v>
          </cell>
          <cell r="H38">
            <v>145.02215999999999</v>
          </cell>
          <cell r="I38">
            <v>0</v>
          </cell>
          <cell r="J38" t="str">
            <v>нет данных</v>
          </cell>
          <cell r="K38" t="str">
            <v>нет данных</v>
          </cell>
          <cell r="L38" t="str">
            <v>нет данных</v>
          </cell>
          <cell r="M38" t="str">
            <v>нет данных</v>
          </cell>
          <cell r="N38">
            <v>706.80000000000007</v>
          </cell>
          <cell r="O38">
            <v>0</v>
          </cell>
          <cell r="P38" t="str">
            <v>нет данных</v>
          </cell>
          <cell r="Q38" t="str">
            <v>нет данных</v>
          </cell>
          <cell r="R38" t="str">
            <v>нет данных</v>
          </cell>
          <cell r="S38" t="str">
            <v>нет данных</v>
          </cell>
          <cell r="T38" t="str">
            <v>нет данных</v>
          </cell>
          <cell r="U38" t="str">
            <v>нет данных</v>
          </cell>
          <cell r="V38" t="str">
            <v xml:space="preserve"> </v>
          </cell>
          <cell r="W38" t="str">
            <v>да</v>
          </cell>
          <cell r="X38" t="str">
            <v>25.05 +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e">
            <v>#DIV/0!</v>
          </cell>
          <cell r="AD38" t="e">
            <v>#DIV/0!</v>
          </cell>
          <cell r="AE38" t="e">
            <v>#DIV/0!</v>
          </cell>
          <cell r="AF38" t="e">
            <v>#DIV/0!</v>
          </cell>
          <cell r="AG38">
            <v>0</v>
          </cell>
          <cell r="AH38">
            <v>0</v>
          </cell>
          <cell r="AI38">
            <v>40321</v>
          </cell>
          <cell r="AM38" t="str">
            <v>Q=Qо+Qгвс, Qо=G1(h1-h2), Qгвс=G3(h3-hхи), tхи=5°С</v>
          </cell>
          <cell r="AN38" t="str">
            <v xml:space="preserve"> по отдельному трубопроводу, открытый водоразбор</v>
          </cell>
          <cell r="AO38">
            <v>34</v>
          </cell>
          <cell r="AP38" t="str">
            <v>Гагарина  33 (под.6)</v>
          </cell>
          <cell r="AQ38" t="str">
            <v>ТМК-Н13-1.0</v>
          </cell>
          <cell r="AR38" t="str">
            <v>00074</v>
          </cell>
          <cell r="AS38" t="str">
            <v>25.05 +</v>
          </cell>
          <cell r="AZ38" t="str">
            <v/>
          </cell>
          <cell r="BA38">
            <v>0</v>
          </cell>
          <cell r="BC38" t="str">
            <v>'34'!$B$64</v>
          </cell>
          <cell r="BF38">
            <v>0</v>
          </cell>
          <cell r="BG38">
            <v>0</v>
          </cell>
          <cell r="BH38" t="str">
            <v>00074</v>
          </cell>
          <cell r="BI38" t="str">
            <v>допуск в части ГВС</v>
          </cell>
        </row>
        <row r="39">
          <cell r="A39">
            <v>35</v>
          </cell>
          <cell r="B39">
            <v>3</v>
          </cell>
          <cell r="C39" t="str">
            <v>ЭПК УГТУ-УПИ</v>
          </cell>
          <cell r="D39" t="str">
            <v>Гагарина  33 (под.11)</v>
          </cell>
          <cell r="E39" t="str">
            <v>ТМК-Н13-1.0</v>
          </cell>
          <cell r="F39">
            <v>0.28199999999999997</v>
          </cell>
          <cell r="G39">
            <v>22.8</v>
          </cell>
          <cell r="H39">
            <v>145.02215999999999</v>
          </cell>
          <cell r="I39">
            <v>0</v>
          </cell>
          <cell r="J39" t="str">
            <v>нет данных</v>
          </cell>
          <cell r="K39" t="str">
            <v>нет данных</v>
          </cell>
          <cell r="L39" t="str">
            <v>нет данных</v>
          </cell>
          <cell r="M39" t="str">
            <v>нет данных</v>
          </cell>
          <cell r="N39">
            <v>706.80000000000007</v>
          </cell>
          <cell r="O39">
            <v>0</v>
          </cell>
          <cell r="P39" t="str">
            <v>нет данных</v>
          </cell>
          <cell r="Q39" t="str">
            <v>нет данных</v>
          </cell>
          <cell r="R39" t="str">
            <v>нет данных</v>
          </cell>
          <cell r="S39" t="str">
            <v>нет данных</v>
          </cell>
          <cell r="T39" t="str">
            <v>нет данных</v>
          </cell>
          <cell r="U39" t="str">
            <v>нет данных</v>
          </cell>
          <cell r="V39" t="str">
            <v xml:space="preserve"> </v>
          </cell>
          <cell r="W39" t="str">
            <v>да</v>
          </cell>
          <cell r="X39" t="str">
            <v>25.05 +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e">
            <v>#DIV/0!</v>
          </cell>
          <cell r="AD39" t="e">
            <v>#DIV/0!</v>
          </cell>
          <cell r="AE39" t="e">
            <v>#DIV/0!</v>
          </cell>
          <cell r="AF39" t="e">
            <v>#DIV/0!</v>
          </cell>
          <cell r="AG39">
            <v>0</v>
          </cell>
          <cell r="AH39">
            <v>0</v>
          </cell>
          <cell r="AI39">
            <v>40321</v>
          </cell>
          <cell r="AM39" t="str">
            <v>Q=Qо+Qгвс, Qо=G1(h1-h2), Qгвс=G3(h3-hхи), tхи=5°С</v>
          </cell>
          <cell r="AN39" t="str">
            <v xml:space="preserve"> по отдельному трубопроводу, открытый водоразбор</v>
          </cell>
          <cell r="AO39">
            <v>35</v>
          </cell>
          <cell r="AP39" t="str">
            <v>Гагарина  33 (под.11)</v>
          </cell>
          <cell r="AQ39" t="str">
            <v>ТМК-Н13-1.0</v>
          </cell>
          <cell r="AR39" t="str">
            <v>00066</v>
          </cell>
          <cell r="AS39" t="str">
            <v>25.05 +</v>
          </cell>
          <cell r="AZ39" t="str">
            <v/>
          </cell>
          <cell r="BA39">
            <v>0</v>
          </cell>
          <cell r="BC39" t="str">
            <v>'35'!$B$64</v>
          </cell>
          <cell r="BF39">
            <v>0</v>
          </cell>
          <cell r="BG39">
            <v>0</v>
          </cell>
          <cell r="BH39" t="str">
            <v>00066</v>
          </cell>
          <cell r="BI39" t="str">
            <v>допуск в части ГВС</v>
          </cell>
        </row>
        <row r="40">
          <cell r="A40">
            <v>36</v>
          </cell>
          <cell r="B40">
            <v>3</v>
          </cell>
          <cell r="C40" t="str">
            <v>ЭПК УГТУ-УПИ</v>
          </cell>
          <cell r="D40" t="str">
            <v>Гагарина  35</v>
          </cell>
          <cell r="E40" t="str">
            <v>ТМК-Н13-1.0</v>
          </cell>
          <cell r="F40">
            <v>0.32400000000000001</v>
          </cell>
          <cell r="G40">
            <v>42.24</v>
          </cell>
          <cell r="H40">
            <v>196.46352000000002</v>
          </cell>
          <cell r="I40">
            <v>2451.2121600000005</v>
          </cell>
          <cell r="J40">
            <v>2254.7486400000007</v>
          </cell>
          <cell r="K40">
            <v>11.476678418466697</v>
          </cell>
          <cell r="L40">
            <v>0</v>
          </cell>
          <cell r="M40">
            <v>0</v>
          </cell>
          <cell r="N40">
            <v>1309.44</v>
          </cell>
          <cell r="O40">
            <v>11268.329706666667</v>
          </cell>
          <cell r="P40">
            <v>9958.8897066666668</v>
          </cell>
          <cell r="Q40">
            <v>7.6054570707070708</v>
          </cell>
          <cell r="R40">
            <v>0</v>
          </cell>
          <cell r="S40">
            <v>0</v>
          </cell>
          <cell r="T40">
            <v>2398.4217760819311</v>
          </cell>
          <cell r="U40">
            <v>2.153644012522744E-2</v>
          </cell>
          <cell r="V40" t="str">
            <v xml:space="preserve"> </v>
          </cell>
          <cell r="W40" t="str">
            <v>да</v>
          </cell>
          <cell r="X40" t="str">
            <v>25.05 +</v>
          </cell>
          <cell r="Y40">
            <v>3264.4966666666664</v>
          </cell>
          <cell r="Z40">
            <v>3267.8797777777772</v>
          </cell>
          <cell r="AA40">
            <v>378.64011111111114</v>
          </cell>
          <cell r="AB40">
            <v>0</v>
          </cell>
          <cell r="AC40">
            <v>61.449333326551653</v>
          </cell>
          <cell r="AD40">
            <v>43.102666812472883</v>
          </cell>
          <cell r="AE40">
            <v>60.008444264729818</v>
          </cell>
          <cell r="AF40">
            <v>0</v>
          </cell>
          <cell r="AG40">
            <v>25</v>
          </cell>
          <cell r="AH40">
            <v>2451.2121600000005</v>
          </cell>
          <cell r="AI40">
            <v>42088</v>
          </cell>
          <cell r="AM40" t="str">
            <v>Q=Qо+Qгвс, Qо=G1(h1-h2), Qгвс=G3(h3-hхи), tхи=5°С</v>
          </cell>
          <cell r="AN40" t="str">
            <v xml:space="preserve"> по отдельному трубопроводу, открытый водоразбор</v>
          </cell>
          <cell r="AO40">
            <v>36</v>
          </cell>
          <cell r="AP40" t="str">
            <v>Гагарина  35</v>
          </cell>
          <cell r="AQ40" t="str">
            <v>ТМК-Н13-1.0</v>
          </cell>
          <cell r="AR40" t="str">
            <v>00078</v>
          </cell>
          <cell r="AS40" t="str">
            <v>25.05 +</v>
          </cell>
          <cell r="AZ40" t="str">
            <v/>
          </cell>
          <cell r="BA40">
            <v>0</v>
          </cell>
          <cell r="BC40" t="str">
            <v>'36'!$B$64</v>
          </cell>
          <cell r="BF40">
            <v>0</v>
          </cell>
          <cell r="BG40">
            <v>0</v>
          </cell>
          <cell r="BH40" t="str">
            <v>00078</v>
          </cell>
          <cell r="BI40" t="str">
            <v>допуск в части ГВС</v>
          </cell>
        </row>
        <row r="41">
          <cell r="A41">
            <v>37</v>
          </cell>
          <cell r="B41">
            <v>3</v>
          </cell>
          <cell r="C41" t="str">
            <v>ЭПК УГТУ-УПИ</v>
          </cell>
          <cell r="D41" t="str">
            <v>Гагарина  37</v>
          </cell>
          <cell r="E41" t="str">
            <v>ТМК-Н13-1.0</v>
          </cell>
          <cell r="F41">
            <v>0.23400000000000001</v>
          </cell>
          <cell r="G41">
            <v>24</v>
          </cell>
          <cell r="H41">
            <v>129.78791999999999</v>
          </cell>
          <cell r="I41">
            <v>1889.6707200000001</v>
          </cell>
          <cell r="J41">
            <v>1759.8828000000001</v>
          </cell>
          <cell r="K41">
            <v>13.559681055062754</v>
          </cell>
          <cell r="L41">
            <v>0</v>
          </cell>
          <cell r="M41">
            <v>0</v>
          </cell>
          <cell r="N41">
            <v>744</v>
          </cell>
          <cell r="O41">
            <v>7859.0704000000032</v>
          </cell>
          <cell r="P41">
            <v>7115.0704000000032</v>
          </cell>
          <cell r="Q41">
            <v>9.5632666666666708</v>
          </cell>
          <cell r="R41">
            <v>0</v>
          </cell>
          <cell r="S41">
            <v>0</v>
          </cell>
          <cell r="T41">
            <v>1757.2893285508214</v>
          </cell>
          <cell r="U41">
            <v>7.0055269443545509E-2</v>
          </cell>
          <cell r="V41" t="str">
            <v xml:space="preserve"> </v>
          </cell>
          <cell r="W41" t="str">
            <v>да</v>
          </cell>
          <cell r="X41" t="str">
            <v>25.05 +</v>
          </cell>
          <cell r="Y41">
            <v>2504.4431111111112</v>
          </cell>
          <cell r="Z41">
            <v>2549.4387777777779</v>
          </cell>
          <cell r="AA41">
            <v>264.08166666666676</v>
          </cell>
          <cell r="AB41">
            <v>0</v>
          </cell>
          <cell r="AC41">
            <v>61.28933336046007</v>
          </cell>
          <cell r="AD41">
            <v>42.799555443657773</v>
          </cell>
          <cell r="AE41">
            <v>59.691111297607421</v>
          </cell>
          <cell r="AF41">
            <v>0</v>
          </cell>
          <cell r="AG41">
            <v>25</v>
          </cell>
          <cell r="AH41">
            <v>1889.6707200000001</v>
          </cell>
          <cell r="AI41">
            <v>42088</v>
          </cell>
          <cell r="AM41" t="str">
            <v>Q=Qо+Qгвс, Qо=G1(h1-h2), Qгвс=G3(h3-hхи), tхи=5°С</v>
          </cell>
          <cell r="AN41" t="str">
            <v xml:space="preserve"> по отдельному трубопроводу, открытый водоразбор</v>
          </cell>
          <cell r="AO41">
            <v>37</v>
          </cell>
          <cell r="AP41" t="str">
            <v>Гагарина  37</v>
          </cell>
          <cell r="AQ41" t="str">
            <v>ТМК-Н13-1.0</v>
          </cell>
          <cell r="AR41" t="str">
            <v>00080</v>
          </cell>
          <cell r="AS41" t="str">
            <v>25.05 +</v>
          </cell>
          <cell r="AZ41" t="str">
            <v/>
          </cell>
          <cell r="BA41">
            <v>0</v>
          </cell>
          <cell r="BC41" t="str">
            <v>'37'!$B$64</v>
          </cell>
          <cell r="BF41">
            <v>0</v>
          </cell>
          <cell r="BG41">
            <v>0</v>
          </cell>
          <cell r="BH41" t="str">
            <v>00080</v>
          </cell>
          <cell r="BI41" t="str">
            <v>допуск в части ГВС</v>
          </cell>
        </row>
        <row r="42">
          <cell r="A42">
            <v>38</v>
          </cell>
          <cell r="B42">
            <v>2</v>
          </cell>
          <cell r="C42" t="str">
            <v>ЭПК УГТУ-УПИ</v>
          </cell>
          <cell r="D42" t="str">
            <v>Гагарина  47</v>
          </cell>
          <cell r="E42" t="str">
            <v>ТМК-Н13-1.0</v>
          </cell>
          <cell r="F42">
            <v>0.24</v>
          </cell>
          <cell r="G42">
            <v>32.4</v>
          </cell>
          <cell r="H42">
            <v>147.59519999999998</v>
          </cell>
          <cell r="I42">
            <v>0</v>
          </cell>
          <cell r="J42" t="str">
            <v>нет данных</v>
          </cell>
          <cell r="K42" t="str">
            <v>нет данных</v>
          </cell>
          <cell r="L42" t="str">
            <v>нет данных</v>
          </cell>
          <cell r="M42" t="str">
            <v>нет данных</v>
          </cell>
          <cell r="N42">
            <v>1004.4</v>
          </cell>
          <cell r="O42">
            <v>0</v>
          </cell>
          <cell r="P42" t="str">
            <v>нет данных</v>
          </cell>
          <cell r="Q42" t="str">
            <v>нет данных</v>
          </cell>
          <cell r="R42" t="str">
            <v>нет данных</v>
          </cell>
          <cell r="S42" t="str">
            <v>нет данных</v>
          </cell>
          <cell r="T42" t="str">
            <v>нет данных</v>
          </cell>
          <cell r="U42" t="str">
            <v>нет данных</v>
          </cell>
          <cell r="V42" t="str">
            <v xml:space="preserve"> </v>
          </cell>
          <cell r="W42" t="str">
            <v>да</v>
          </cell>
          <cell r="X42" t="str">
            <v>25.05 +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0</v>
          </cell>
          <cell r="AC42">
            <v>60.643111046685114</v>
          </cell>
          <cell r="AD42">
            <v>41.197778303358291</v>
          </cell>
          <cell r="AE42">
            <v>58.359111192491319</v>
          </cell>
          <cell r="AF42">
            <v>0</v>
          </cell>
          <cell r="AG42">
            <v>0</v>
          </cell>
          <cell r="AH42">
            <v>0</v>
          </cell>
          <cell r="AI42">
            <v>42088</v>
          </cell>
          <cell r="AM42" t="str">
            <v>Q=Qо+Qгвс, Qо=G1(h1-h2), Qгвс=G3(h3-hхи), tхи=5°С</v>
          </cell>
          <cell r="AN42" t="str">
            <v xml:space="preserve"> по отдельному трубопроводу, открытый водоразбор</v>
          </cell>
          <cell r="AO42">
            <v>38</v>
          </cell>
          <cell r="AP42" t="str">
            <v>Гагарина  47</v>
          </cell>
          <cell r="AQ42" t="str">
            <v>ТМК-Н13-1.0</v>
          </cell>
          <cell r="AR42" t="str">
            <v>00070</v>
          </cell>
          <cell r="AS42" t="str">
            <v>25.05 +</v>
          </cell>
          <cell r="AZ42" t="str">
            <v/>
          </cell>
          <cell r="BA42">
            <v>0</v>
          </cell>
          <cell r="BC42" t="str">
            <v>'38'!$B$64</v>
          </cell>
          <cell r="BF42">
            <v>0</v>
          </cell>
          <cell r="BG42">
            <v>0</v>
          </cell>
          <cell r="BH42" t="str">
            <v>00070</v>
          </cell>
          <cell r="BI42" t="str">
            <v>допуск в части ЦО</v>
          </cell>
        </row>
        <row r="43">
          <cell r="A43">
            <v>39</v>
          </cell>
          <cell r="B43">
            <v>3</v>
          </cell>
          <cell r="C43" t="str">
            <v>ЭПК УГТУ-УПИ</v>
          </cell>
          <cell r="D43" t="str">
            <v>Гагарина  49</v>
          </cell>
          <cell r="E43" t="str">
            <v>ТМК-Н13-1.0</v>
          </cell>
          <cell r="F43">
            <v>0.24</v>
          </cell>
          <cell r="G43">
            <v>30.96</v>
          </cell>
          <cell r="H43">
            <v>144.91679999999999</v>
          </cell>
          <cell r="I43">
            <v>0</v>
          </cell>
          <cell r="J43" t="str">
            <v>нет данных</v>
          </cell>
          <cell r="K43" t="str">
            <v>нет данных</v>
          </cell>
          <cell r="L43" t="str">
            <v>нет данных</v>
          </cell>
          <cell r="M43" t="str">
            <v>нет данных</v>
          </cell>
          <cell r="N43">
            <v>959.76</v>
          </cell>
          <cell r="O43">
            <v>0</v>
          </cell>
          <cell r="P43" t="str">
            <v>нет данных</v>
          </cell>
          <cell r="Q43" t="str">
            <v>нет данных</v>
          </cell>
          <cell r="R43" t="str">
            <v>нет данных</v>
          </cell>
          <cell r="S43" t="str">
            <v>нет данных</v>
          </cell>
          <cell r="T43" t="str">
            <v>нет данных</v>
          </cell>
          <cell r="U43" t="str">
            <v>нет данных</v>
          </cell>
          <cell r="V43" t="str">
            <v xml:space="preserve"> </v>
          </cell>
          <cell r="W43" t="str">
            <v>да</v>
          </cell>
          <cell r="X43" t="str">
            <v>25.05 +</v>
          </cell>
          <cell r="Y43" t="e">
            <v>#N/A</v>
          </cell>
          <cell r="Z43" t="e">
            <v>#N/A</v>
          </cell>
          <cell r="AA43" t="e">
            <v>#N/A</v>
          </cell>
          <cell r="AB43">
            <v>0</v>
          </cell>
          <cell r="AC43">
            <v>59.963555636935773</v>
          </cell>
          <cell r="AD43">
            <v>40.776888478597009</v>
          </cell>
          <cell r="AE43">
            <v>58.940888943142355</v>
          </cell>
          <cell r="AF43">
            <v>0</v>
          </cell>
          <cell r="AG43">
            <v>0</v>
          </cell>
          <cell r="AH43">
            <v>0</v>
          </cell>
          <cell r="AI43">
            <v>42088</v>
          </cell>
          <cell r="AM43" t="str">
            <v>Q=Qо+Qгвс, Qо=G1(h1-h2), Qгвс=G3(h3-hхи), tхи=5°С</v>
          </cell>
          <cell r="AN43" t="str">
            <v xml:space="preserve"> по отдельному трубопроводу, открытый водоразбор</v>
          </cell>
          <cell r="AO43">
            <v>39</v>
          </cell>
          <cell r="AP43" t="str">
            <v>Гагарина  49</v>
          </cell>
          <cell r="AQ43" t="str">
            <v>ТМК-Н13-1.0</v>
          </cell>
          <cell r="AR43" t="str">
            <v>00063</v>
          </cell>
          <cell r="AS43" t="str">
            <v>25.05 +</v>
          </cell>
          <cell r="AZ43" t="str">
            <v/>
          </cell>
          <cell r="BA43">
            <v>0</v>
          </cell>
          <cell r="BC43" t="str">
            <v>'39'!$B$64</v>
          </cell>
          <cell r="BF43">
            <v>0</v>
          </cell>
          <cell r="BG43">
            <v>0</v>
          </cell>
          <cell r="BH43" t="str">
            <v>00063</v>
          </cell>
          <cell r="BI43" t="str">
            <v>допуск в части ЦО</v>
          </cell>
        </row>
        <row r="44">
          <cell r="A44">
            <v>40</v>
          </cell>
          <cell r="B44">
            <v>2</v>
          </cell>
          <cell r="C44" t="str">
            <v>ЕМУП ТС</v>
          </cell>
          <cell r="D44" t="str">
            <v>Генеральская 6</v>
          </cell>
          <cell r="E44" t="str">
            <v>ТМК-Н3-1.2</v>
          </cell>
          <cell r="F44">
            <v>0.84299999999999997</v>
          </cell>
          <cell r="G44">
            <v>49.25</v>
          </cell>
          <cell r="H44">
            <v>398.35584</v>
          </cell>
          <cell r="I44">
            <v>0</v>
          </cell>
          <cell r="J44" t="str">
            <v>нет данных</v>
          </cell>
          <cell r="K44" t="str">
            <v>нет данных</v>
          </cell>
          <cell r="L44" t="str">
            <v>нет данных</v>
          </cell>
          <cell r="M44" t="str">
            <v>нет данных</v>
          </cell>
          <cell r="N44">
            <v>1526.75</v>
          </cell>
          <cell r="O44">
            <v>0</v>
          </cell>
          <cell r="P44" t="str">
            <v>нет данных</v>
          </cell>
          <cell r="Q44" t="str">
            <v>нет данных</v>
          </cell>
          <cell r="R44" t="str">
            <v>нет данных</v>
          </cell>
          <cell r="S44" t="str">
            <v>нет данных</v>
          </cell>
          <cell r="T44" t="str">
            <v>нет данных</v>
          </cell>
          <cell r="U44" t="str">
            <v>нет данных</v>
          </cell>
          <cell r="V44" t="str">
            <v xml:space="preserve"> </v>
          </cell>
          <cell r="W44" t="str">
            <v>да</v>
          </cell>
          <cell r="X44" t="str">
            <v>30.10 G1=0 +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e">
            <v>#DIV/0!</v>
          </cell>
          <cell r="AD44" t="e">
            <v>#DIV/0!</v>
          </cell>
          <cell r="AE44" t="e">
            <v>#DIV/0!</v>
          </cell>
          <cell r="AF44" t="e">
            <v>#DIV/0!</v>
          </cell>
          <cell r="AG44">
            <v>0</v>
          </cell>
          <cell r="AH44">
            <v>0</v>
          </cell>
          <cell r="AI44">
            <v>40482</v>
          </cell>
          <cell r="AM44" t="str">
            <v>Q=Qо+Qгвс, Qо=G1(h1-h2), Qгвс=G3(h3-hхи), tхи=5°С</v>
          </cell>
          <cell r="AN44" t="str">
            <v xml:space="preserve"> по отдельному трубопроводу, открытый водоразбор</v>
          </cell>
          <cell r="AO44">
            <v>40</v>
          </cell>
          <cell r="AP44" t="str">
            <v>Генеральская 6</v>
          </cell>
          <cell r="AQ44" t="str">
            <v>ТМК-Н3-1.2</v>
          </cell>
          <cell r="AR44" t="str">
            <v>02024</v>
          </cell>
          <cell r="AS44" t="str">
            <v>30.10 G1=0 +</v>
          </cell>
          <cell r="AZ44" t="str">
            <v>30.10 G1=0 +</v>
          </cell>
          <cell r="BA44">
            <v>0</v>
          </cell>
          <cell r="BC44" t="str">
            <v>'40'!$B$64</v>
          </cell>
          <cell r="BF44">
            <v>1</v>
          </cell>
          <cell r="BG44">
            <v>0</v>
          </cell>
          <cell r="BH44" t="str">
            <v>02024</v>
          </cell>
          <cell r="BI44" t="str">
            <v>ЦО и ГВС по договору</v>
          </cell>
        </row>
        <row r="45">
          <cell r="A45">
            <v>41</v>
          </cell>
          <cell r="B45">
            <v>2</v>
          </cell>
          <cell r="C45" t="str">
            <v>ЕМУП ТС</v>
          </cell>
          <cell r="D45" t="str">
            <v>Генеральская 12</v>
          </cell>
          <cell r="E45" t="str">
            <v>ТМК-Н13-1.0</v>
          </cell>
          <cell r="F45">
            <v>0.3</v>
          </cell>
          <cell r="G45">
            <v>19.95</v>
          </cell>
          <cell r="H45">
            <v>146.27100000000002</v>
          </cell>
          <cell r="I45">
            <v>0</v>
          </cell>
          <cell r="J45" t="str">
            <v>нет данных</v>
          </cell>
          <cell r="K45" t="str">
            <v>нет данных</v>
          </cell>
          <cell r="L45" t="str">
            <v>нет данных</v>
          </cell>
          <cell r="M45" t="str">
            <v>нет данных</v>
          </cell>
          <cell r="N45">
            <v>618.44999999999993</v>
          </cell>
          <cell r="O45">
            <v>0</v>
          </cell>
          <cell r="P45" t="str">
            <v>нет данных</v>
          </cell>
          <cell r="Q45" t="str">
            <v>нет данных</v>
          </cell>
          <cell r="R45" t="str">
            <v>нет данных</v>
          </cell>
          <cell r="S45" t="str">
            <v>нет данных</v>
          </cell>
          <cell r="T45" t="str">
            <v>нет данных</v>
          </cell>
          <cell r="U45" t="str">
            <v>нет данных</v>
          </cell>
          <cell r="V45" t="str">
            <v xml:space="preserve"> </v>
          </cell>
          <cell r="W45" t="str">
            <v>да</v>
          </cell>
          <cell r="X45" t="str">
            <v>30.10 +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 t="e">
            <v>#DIV/0!</v>
          </cell>
          <cell r="AD45" t="e">
            <v>#DIV/0!</v>
          </cell>
          <cell r="AE45" t="e">
            <v>#DIV/0!</v>
          </cell>
          <cell r="AF45" t="e">
            <v>#DIV/0!</v>
          </cell>
          <cell r="AG45">
            <v>0</v>
          </cell>
          <cell r="AH45">
            <v>0</v>
          </cell>
          <cell r="AI45">
            <v>40482</v>
          </cell>
          <cell r="AM45" t="str">
            <v>Q=Qо+Qгвс, Qо=G1(h1-h2), Qгвс=G3(h3-hхи), tхи=5°С</v>
          </cell>
          <cell r="AN45" t="str">
            <v xml:space="preserve"> по отдельному трубопроводу, открытый водоразбор</v>
          </cell>
          <cell r="AO45">
            <v>41</v>
          </cell>
          <cell r="AP45" t="str">
            <v>Генеральская 12</v>
          </cell>
          <cell r="AQ45" t="str">
            <v>ТМК-Н13-1.0</v>
          </cell>
          <cell r="AR45" t="str">
            <v>00276</v>
          </cell>
          <cell r="AS45" t="str">
            <v>30.10 +</v>
          </cell>
          <cell r="AZ45" t="str">
            <v/>
          </cell>
          <cell r="BA45">
            <v>0</v>
          </cell>
          <cell r="BC45" t="str">
            <v>'41'!$B$64</v>
          </cell>
          <cell r="BF45">
            <v>0</v>
          </cell>
          <cell r="BG45">
            <v>0</v>
          </cell>
          <cell r="BH45" t="str">
            <v>00276</v>
          </cell>
          <cell r="BI45">
            <v>0</v>
          </cell>
        </row>
        <row r="46">
          <cell r="A46">
            <v>42</v>
          </cell>
          <cell r="B46">
            <v>2</v>
          </cell>
          <cell r="C46" t="str">
            <v xml:space="preserve"> ООО "СТК"</v>
          </cell>
          <cell r="D46" t="str">
            <v>Д.Зверева 7 (РУ 1)</v>
          </cell>
          <cell r="E46" t="str">
            <v>ТМК-Н3-1.0</v>
          </cell>
          <cell r="H46">
            <v>0</v>
          </cell>
          <cell r="I46">
            <v>0</v>
          </cell>
          <cell r="J46" t="str">
            <v>нет данных</v>
          </cell>
          <cell r="K46" t="str">
            <v>нет данных</v>
          </cell>
          <cell r="L46" t="str">
            <v>нет данных</v>
          </cell>
          <cell r="M46" t="str">
            <v>нет данных</v>
          </cell>
          <cell r="N46">
            <v>0</v>
          </cell>
          <cell r="O46">
            <v>0</v>
          </cell>
          <cell r="P46" t="str">
            <v>нет данных</v>
          </cell>
          <cell r="Q46" t="str">
            <v>нет данных</v>
          </cell>
          <cell r="R46" t="str">
            <v>нет данных</v>
          </cell>
          <cell r="S46" t="str">
            <v>нет данных</v>
          </cell>
          <cell r="T46" t="str">
            <v>нет данных</v>
          </cell>
          <cell r="U46" t="str">
            <v>нет данных</v>
          </cell>
          <cell r="V46" t="str">
            <v xml:space="preserve"> </v>
          </cell>
          <cell r="X46">
            <v>0</v>
          </cell>
          <cell r="Y46" t="e">
            <v>#REF!</v>
          </cell>
          <cell r="Z46" t="e">
            <v>#REF!</v>
          </cell>
          <cell r="AA46" t="e">
            <v>#REF!</v>
          </cell>
          <cell r="AB46">
            <v>0</v>
          </cell>
          <cell r="AC46" t="e">
            <v>#DIV/0!</v>
          </cell>
          <cell r="AD46" t="e">
            <v>#DIV/0!</v>
          </cell>
          <cell r="AE46" t="e">
            <v>#DIV/0!</v>
          </cell>
          <cell r="AF46" t="e">
            <v>#DIV/0!</v>
          </cell>
          <cell r="AG46">
            <v>0</v>
          </cell>
          <cell r="AH46">
            <v>0</v>
          </cell>
          <cell r="AI46">
            <v>0</v>
          </cell>
          <cell r="AM46" t="str">
            <v>Q=Qо+Qгвс, Qо=G1(h1-h2), Qгвс=G3(h3-hхи), tхи=5°С</v>
          </cell>
          <cell r="AN46" t="str">
            <v xml:space="preserve"> по отдельному трубопроводу, открытый водоразбор</v>
          </cell>
          <cell r="AO46">
            <v>42</v>
          </cell>
          <cell r="AP46" t="str">
            <v>Д.Зверева 7 (РУ 1)</v>
          </cell>
          <cell r="AQ46" t="str">
            <v>ТМК-Н3-1.0</v>
          </cell>
          <cell r="AR46">
            <v>0</v>
          </cell>
          <cell r="AS46">
            <v>0</v>
          </cell>
          <cell r="AZ46" t="str">
            <v/>
          </cell>
          <cell r="BA46">
            <v>0</v>
          </cell>
          <cell r="BC46" t="str">
            <v>'42'!$B$64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A47">
            <v>43</v>
          </cell>
          <cell r="B47">
            <v>2</v>
          </cell>
          <cell r="C47" t="str">
            <v xml:space="preserve"> ООО "СТК"</v>
          </cell>
          <cell r="D47" t="str">
            <v>Д.Зверева 7 (РУ 2)</v>
          </cell>
          <cell r="E47" t="str">
            <v>ТМК-Н3-1.0</v>
          </cell>
          <cell r="H47">
            <v>0</v>
          </cell>
          <cell r="I47">
            <v>0</v>
          </cell>
          <cell r="J47" t="str">
            <v>нет данных</v>
          </cell>
          <cell r="K47" t="str">
            <v>нет данных</v>
          </cell>
          <cell r="L47" t="str">
            <v>нет данных</v>
          </cell>
          <cell r="M47" t="str">
            <v>нет данных</v>
          </cell>
          <cell r="N47">
            <v>0</v>
          </cell>
          <cell r="O47">
            <v>0</v>
          </cell>
          <cell r="P47" t="str">
            <v>нет данных</v>
          </cell>
          <cell r="Q47" t="str">
            <v>нет данных</v>
          </cell>
          <cell r="R47" t="str">
            <v>нет данных</v>
          </cell>
          <cell r="S47" t="str">
            <v>нет данных</v>
          </cell>
          <cell r="T47" t="str">
            <v>нет данных</v>
          </cell>
          <cell r="U47" t="str">
            <v>нет данных</v>
          </cell>
          <cell r="V47" t="str">
            <v xml:space="preserve"> </v>
          </cell>
          <cell r="X47">
            <v>0</v>
          </cell>
          <cell r="Y47" t="e">
            <v>#REF!</v>
          </cell>
          <cell r="Z47" t="e">
            <v>#REF!</v>
          </cell>
          <cell r="AA47" t="e">
            <v>#REF!</v>
          </cell>
          <cell r="AB47">
            <v>0</v>
          </cell>
          <cell r="AC47" t="e">
            <v>#DIV/0!</v>
          </cell>
          <cell r="AD47" t="e">
            <v>#DIV/0!</v>
          </cell>
          <cell r="AE47" t="e">
            <v>#DIV/0!</v>
          </cell>
          <cell r="AF47" t="e">
            <v>#DIV/0!</v>
          </cell>
          <cell r="AG47">
            <v>0</v>
          </cell>
          <cell r="AH47">
            <v>0</v>
          </cell>
          <cell r="AI47">
            <v>0</v>
          </cell>
          <cell r="AM47" t="str">
            <v>Q=Qо+Qгвс, Qо=G1(h1-h2), Qгвс=G3(h3-hхи), tхи=5°С</v>
          </cell>
          <cell r="AN47" t="str">
            <v xml:space="preserve"> по отдельному трубопроводу, открытый водоразбор</v>
          </cell>
          <cell r="AO47">
            <v>43</v>
          </cell>
          <cell r="AP47" t="str">
            <v>Д.Зверева 7 (РУ 2)</v>
          </cell>
          <cell r="AQ47" t="str">
            <v>ТМК-Н3-1.0</v>
          </cell>
          <cell r="AR47">
            <v>0</v>
          </cell>
          <cell r="AS47">
            <v>0</v>
          </cell>
          <cell r="AZ47" t="str">
            <v/>
          </cell>
          <cell r="BA47">
            <v>0</v>
          </cell>
          <cell r="BC47" t="str">
            <v>'43'!$B$64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48">
            <v>44</v>
          </cell>
          <cell r="B48">
            <v>4</v>
          </cell>
          <cell r="C48" t="str">
            <v xml:space="preserve"> ООО "СТК"</v>
          </cell>
          <cell r="D48" t="str">
            <v>Д.Зверева 9</v>
          </cell>
          <cell r="E48" t="str">
            <v>ТМК-Н3-1.0</v>
          </cell>
          <cell r="H48">
            <v>0</v>
          </cell>
          <cell r="I48">
            <v>0</v>
          </cell>
          <cell r="J48" t="str">
            <v>нет данных</v>
          </cell>
          <cell r="K48" t="str">
            <v>нет данных</v>
          </cell>
          <cell r="L48" t="str">
            <v>нет данных</v>
          </cell>
          <cell r="M48" t="str">
            <v>нет данных</v>
          </cell>
          <cell r="N48">
            <v>0</v>
          </cell>
          <cell r="O48">
            <v>0</v>
          </cell>
          <cell r="P48" t="str">
            <v>нет данных</v>
          </cell>
          <cell r="Q48" t="str">
            <v>нет данных</v>
          </cell>
          <cell r="R48" t="str">
            <v>нет данных</v>
          </cell>
          <cell r="S48" t="str">
            <v>нет данных</v>
          </cell>
          <cell r="T48" t="str">
            <v>нет данных</v>
          </cell>
          <cell r="U48" t="str">
            <v>нет данных</v>
          </cell>
          <cell r="V48" t="str">
            <v xml:space="preserve"> </v>
          </cell>
          <cell r="W48" t="str">
            <v>да</v>
          </cell>
          <cell r="X48">
            <v>0</v>
          </cell>
          <cell r="Y48" t="e">
            <v>#REF!</v>
          </cell>
          <cell r="Z48" t="e">
            <v>#REF!</v>
          </cell>
          <cell r="AA48" t="e">
            <v>#REF!</v>
          </cell>
          <cell r="AB48">
            <v>0</v>
          </cell>
          <cell r="AC48" t="e">
            <v>#DIV/0!</v>
          </cell>
          <cell r="AD48" t="e">
            <v>#DIV/0!</v>
          </cell>
          <cell r="AE48" t="e">
            <v>#DIV/0!</v>
          </cell>
          <cell r="AF48" t="e">
            <v>#DIV/0!</v>
          </cell>
          <cell r="AG48">
            <v>0</v>
          </cell>
          <cell r="AH48">
            <v>0</v>
          </cell>
          <cell r="AI48">
            <v>0</v>
          </cell>
          <cell r="AM48" t="str">
            <v>Q=Qо+Qгвс, Qо=G1(h1-h2), Qгвс=G3(h3-hхи), tхи=5°С</v>
          </cell>
          <cell r="AN48" t="str">
            <v xml:space="preserve"> по отдельному трубопроводу, открытый водоразбор</v>
          </cell>
          <cell r="AO48">
            <v>44</v>
          </cell>
          <cell r="AP48" t="str">
            <v>Д.Зверева 9</v>
          </cell>
          <cell r="AQ48" t="str">
            <v>ТМК-Н3-1.0</v>
          </cell>
          <cell r="AR48">
            <v>0</v>
          </cell>
          <cell r="AS48">
            <v>0</v>
          </cell>
          <cell r="AZ48" t="str">
            <v/>
          </cell>
          <cell r="BA48">
            <v>0</v>
          </cell>
          <cell r="BC48" t="str">
            <v>'44'!$B$64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A49">
            <v>45</v>
          </cell>
          <cell r="B49">
            <v>3</v>
          </cell>
          <cell r="C49" t="str">
            <v>ЭПК УГТУ-УПИ</v>
          </cell>
          <cell r="D49" t="str">
            <v>Коминтерна 15</v>
          </cell>
          <cell r="E49" t="str">
            <v>ТМК-Н13-1.0</v>
          </cell>
          <cell r="F49">
            <v>0.186</v>
          </cell>
          <cell r="G49">
            <v>15.02</v>
          </cell>
          <cell r="H49">
            <v>95.618880000000004</v>
          </cell>
          <cell r="I49">
            <v>0</v>
          </cell>
          <cell r="J49" t="str">
            <v>нет данных</v>
          </cell>
          <cell r="K49" t="str">
            <v>нет данных</v>
          </cell>
          <cell r="L49" t="str">
            <v>нет данных</v>
          </cell>
          <cell r="M49" t="str">
            <v>нет данных</v>
          </cell>
          <cell r="N49">
            <v>465.62</v>
          </cell>
          <cell r="O49">
            <v>0</v>
          </cell>
          <cell r="P49" t="str">
            <v>нет данных</v>
          </cell>
          <cell r="Q49" t="str">
            <v>нет данных</v>
          </cell>
          <cell r="R49" t="str">
            <v>нет данных</v>
          </cell>
          <cell r="S49" t="str">
            <v>нет данных</v>
          </cell>
          <cell r="T49" t="str">
            <v>нет данных</v>
          </cell>
          <cell r="U49" t="str">
            <v>нет данных</v>
          </cell>
          <cell r="V49" t="str">
            <v xml:space="preserve"> </v>
          </cell>
          <cell r="W49" t="str">
            <v>да</v>
          </cell>
          <cell r="X49" t="str">
            <v>25.10 периодически погр до 10% в конце периода +</v>
          </cell>
          <cell r="Y49" t="e">
            <v>#N/A</v>
          </cell>
          <cell r="Z49" t="e">
            <v>#N/A</v>
          </cell>
          <cell r="AA49" t="e">
            <v>#N/A</v>
          </cell>
          <cell r="AB49">
            <v>0</v>
          </cell>
          <cell r="AC49">
            <v>61.078667093912763</v>
          </cell>
          <cell r="AD49">
            <v>43.589333801269532</v>
          </cell>
          <cell r="AE49">
            <v>58.310666622585714</v>
          </cell>
          <cell r="AF49">
            <v>0</v>
          </cell>
          <cell r="AG49">
            <v>0</v>
          </cell>
          <cell r="AH49">
            <v>0</v>
          </cell>
          <cell r="AI49">
            <v>42088</v>
          </cell>
          <cell r="AM49" t="str">
            <v>Q=Qо+Qгвс, Qо=G1(h1-h2), Qгвс=G3(h3-hхи), tхи=5°С</v>
          </cell>
          <cell r="AN49" t="str">
            <v xml:space="preserve"> по отдельному трубопроводу, открытый водоразбор</v>
          </cell>
          <cell r="AO49">
            <v>45</v>
          </cell>
          <cell r="AP49" t="str">
            <v>Коминтерна 15</v>
          </cell>
          <cell r="AQ49" t="str">
            <v>ТМК-Н13-1.0</v>
          </cell>
          <cell r="AR49" t="str">
            <v>00069</v>
          </cell>
          <cell r="AS49" t="str">
            <v>25.10 периодически погр до 10% в конце периода +</v>
          </cell>
          <cell r="AZ49" t="str">
            <v>25.10 периодически погр до 10% в конце периода +</v>
          </cell>
          <cell r="BA49">
            <v>0</v>
          </cell>
          <cell r="BC49" t="str">
            <v>'45'!$B$64</v>
          </cell>
          <cell r="BF49">
            <v>1</v>
          </cell>
          <cell r="BG49">
            <v>0</v>
          </cell>
          <cell r="BH49" t="str">
            <v>00069</v>
          </cell>
          <cell r="BI49" t="str">
            <v>допуск в части ЦО</v>
          </cell>
        </row>
        <row r="50">
          <cell r="A50">
            <v>46</v>
          </cell>
          <cell r="B50">
            <v>4</v>
          </cell>
          <cell r="C50" t="str">
            <v>ЭПК УГТУ-УПИ</v>
          </cell>
          <cell r="D50" t="str">
            <v>Коминтерна 18 (РУ 1)</v>
          </cell>
          <cell r="E50" t="str">
            <v>ТМК-Н13-1.0</v>
          </cell>
          <cell r="F50">
            <v>0.20699999999999999</v>
          </cell>
          <cell r="G50">
            <v>39.840000000000003</v>
          </cell>
          <cell r="H50">
            <v>149.42556000000002</v>
          </cell>
          <cell r="I50">
            <v>0</v>
          </cell>
          <cell r="J50" t="str">
            <v>нет данных</v>
          </cell>
          <cell r="K50" t="str">
            <v>нет данных</v>
          </cell>
          <cell r="L50" t="str">
            <v>нет данных</v>
          </cell>
          <cell r="M50" t="str">
            <v>нет данных</v>
          </cell>
          <cell r="N50">
            <v>1235.0400000000002</v>
          </cell>
          <cell r="O50">
            <v>0</v>
          </cell>
          <cell r="P50" t="str">
            <v>нет данных</v>
          </cell>
          <cell r="Q50" t="str">
            <v>нет данных</v>
          </cell>
          <cell r="R50" t="str">
            <v>нет данных</v>
          </cell>
          <cell r="S50" t="str">
            <v>нет данных</v>
          </cell>
          <cell r="T50" t="str">
            <v>нет данных</v>
          </cell>
          <cell r="U50" t="str">
            <v>нет данных</v>
          </cell>
          <cell r="V50" t="str">
            <v xml:space="preserve"> </v>
          </cell>
          <cell r="W50" t="str">
            <v>да</v>
          </cell>
          <cell r="X50" t="str">
            <v>25.05 +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e">
            <v>#DIV/0!</v>
          </cell>
          <cell r="AD50" t="e">
            <v>#DIV/0!</v>
          </cell>
          <cell r="AE50" t="e">
            <v>#DIV/0!</v>
          </cell>
          <cell r="AF50" t="e">
            <v>#DIV/0!</v>
          </cell>
          <cell r="AG50">
            <v>0</v>
          </cell>
          <cell r="AH50">
            <v>0</v>
          </cell>
          <cell r="AI50">
            <v>40321</v>
          </cell>
          <cell r="AM50" t="str">
            <v>Q=Qо+Qгвс, Qо=G1(h1-h2), Qгвс=G3(h3-hхи), tхи=5°С</v>
          </cell>
          <cell r="AN50" t="str">
            <v xml:space="preserve"> по отдельному трубопроводу, открытый водоразбор</v>
          </cell>
          <cell r="AO50">
            <v>46</v>
          </cell>
          <cell r="AP50" t="str">
            <v>Коминтерна 18 (РУ 1)</v>
          </cell>
          <cell r="AQ50" t="str">
            <v>ТМК-Н13-1.0</v>
          </cell>
          <cell r="AR50" t="str">
            <v>00075</v>
          </cell>
          <cell r="AS50" t="str">
            <v>25.05 +</v>
          </cell>
          <cell r="AZ50" t="str">
            <v/>
          </cell>
          <cell r="BA50">
            <v>0</v>
          </cell>
          <cell r="BC50" t="str">
            <v>'46'!$B$64</v>
          </cell>
          <cell r="BF50">
            <v>0</v>
          </cell>
          <cell r="BG50">
            <v>0</v>
          </cell>
          <cell r="BH50" t="str">
            <v>00075</v>
          </cell>
          <cell r="BI50" t="str">
            <v>допуск в части ГВС</v>
          </cell>
        </row>
        <row r="51">
          <cell r="A51">
            <v>47</v>
          </cell>
          <cell r="B51">
            <v>2</v>
          </cell>
          <cell r="C51" t="str">
            <v>ЭПК УГТУ-УПИ</v>
          </cell>
          <cell r="D51" t="str">
            <v>Коминтерна 18 (РУ 2)</v>
          </cell>
          <cell r="E51" t="str">
            <v>ТМК-Н13-1.0</v>
          </cell>
          <cell r="F51">
            <v>0.20699999999999999</v>
          </cell>
          <cell r="G51">
            <v>0</v>
          </cell>
          <cell r="H51">
            <v>75.323160000000001</v>
          </cell>
          <cell r="I51">
            <v>0</v>
          </cell>
          <cell r="J51" t="str">
            <v>нет данных</v>
          </cell>
          <cell r="K51" t="str">
            <v>нет данных</v>
          </cell>
          <cell r="L51" t="str">
            <v>нет данных</v>
          </cell>
          <cell r="M51" t="str">
            <v>нет данных</v>
          </cell>
          <cell r="N51">
            <v>0</v>
          </cell>
          <cell r="O51">
            <v>0</v>
          </cell>
          <cell r="P51" t="str">
            <v>нет данных</v>
          </cell>
          <cell r="Q51" t="str">
            <v>нет данных</v>
          </cell>
          <cell r="R51" t="str">
            <v>нет данных</v>
          </cell>
          <cell r="S51" t="str">
            <v>нет данных</v>
          </cell>
          <cell r="T51" t="str">
            <v>нет данных</v>
          </cell>
          <cell r="U51" t="str">
            <v>нет данных</v>
          </cell>
          <cell r="V51" t="str">
            <v xml:space="preserve"> </v>
          </cell>
          <cell r="W51" t="str">
            <v>нет</v>
          </cell>
          <cell r="X51" t="str">
            <v>25.05 необход -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e">
            <v>#DIV/0!</v>
          </cell>
          <cell r="AD51" t="e">
            <v>#DIV/0!</v>
          </cell>
          <cell r="AE51" t="e">
            <v>#DIV/0!</v>
          </cell>
          <cell r="AF51" t="e">
            <v>#DIV/0!</v>
          </cell>
          <cell r="AG51">
            <v>0</v>
          </cell>
          <cell r="AH51">
            <v>0</v>
          </cell>
          <cell r="AI51">
            <v>40262</v>
          </cell>
          <cell r="AM51" t="str">
            <v>Q=Qо+Qгвс, Qо=G1(h1-h2), Qгвс=G3(h3-hхи), tхи=5°С</v>
          </cell>
          <cell r="AN51" t="str">
            <v xml:space="preserve"> по отдельному трубопроводу, открытый водоразбор</v>
          </cell>
          <cell r="AO51">
            <v>47</v>
          </cell>
          <cell r="AP51" t="str">
            <v>Коминтерна 18 (РУ 2)</v>
          </cell>
          <cell r="AQ51" t="str">
            <v>ТМК-Н13-1.0</v>
          </cell>
          <cell r="AR51" t="str">
            <v>00076</v>
          </cell>
          <cell r="AS51" t="str">
            <v>25.05 необход -</v>
          </cell>
          <cell r="AZ51" t="str">
            <v/>
          </cell>
          <cell r="BA51">
            <v>0</v>
          </cell>
          <cell r="BC51" t="str">
            <v>'47'!$B$64</v>
          </cell>
          <cell r="BF51">
            <v>0</v>
          </cell>
          <cell r="BG51">
            <v>0</v>
          </cell>
          <cell r="BH51" t="str">
            <v>00076</v>
          </cell>
          <cell r="BI51" t="str">
            <v>допуск в части ЦО</v>
          </cell>
        </row>
        <row r="52">
          <cell r="A52">
            <v>48</v>
          </cell>
          <cell r="B52">
            <v>3</v>
          </cell>
          <cell r="C52" t="str">
            <v>ЭПК УГТУ-УПИ</v>
          </cell>
          <cell r="D52" t="str">
            <v>Коминтерна 20</v>
          </cell>
          <cell r="E52" t="str">
            <v>ТМК-Н13-1.0</v>
          </cell>
          <cell r="F52">
            <v>0.18</v>
          </cell>
          <cell r="G52">
            <v>21.95</v>
          </cell>
          <cell r="H52">
            <v>106.3254</v>
          </cell>
          <cell r="I52">
            <v>0</v>
          </cell>
          <cell r="J52" t="str">
            <v>нет данных</v>
          </cell>
          <cell r="K52" t="str">
            <v>нет данных</v>
          </cell>
          <cell r="L52" t="str">
            <v>нет данных</v>
          </cell>
          <cell r="M52" t="str">
            <v>нет данных</v>
          </cell>
          <cell r="N52">
            <v>680.44999999999993</v>
          </cell>
          <cell r="O52">
            <v>0</v>
          </cell>
          <cell r="P52" t="str">
            <v>нет данных</v>
          </cell>
          <cell r="Q52" t="str">
            <v>нет данных</v>
          </cell>
          <cell r="R52" t="str">
            <v>нет данных</v>
          </cell>
          <cell r="S52" t="str">
            <v>нет данных</v>
          </cell>
          <cell r="T52" t="str">
            <v>нет данных</v>
          </cell>
          <cell r="U52" t="str">
            <v>нет данных</v>
          </cell>
          <cell r="V52" t="str">
            <v xml:space="preserve"> </v>
          </cell>
          <cell r="W52" t="str">
            <v>да</v>
          </cell>
          <cell r="X52" t="str">
            <v>25.05 +</v>
          </cell>
          <cell r="Y52" t="e">
            <v>#N/A</v>
          </cell>
          <cell r="Z52" t="e">
            <v>#N/A</v>
          </cell>
          <cell r="AA52" t="e">
            <v>#N/A</v>
          </cell>
          <cell r="AB52">
            <v>0</v>
          </cell>
          <cell r="AC52">
            <v>60.910666453043625</v>
          </cell>
          <cell r="AD52">
            <v>40.084888814290366</v>
          </cell>
          <cell r="AE52">
            <v>57.580000593397351</v>
          </cell>
          <cell r="AF52">
            <v>0</v>
          </cell>
          <cell r="AG52">
            <v>0</v>
          </cell>
          <cell r="AH52">
            <v>0</v>
          </cell>
          <cell r="AI52">
            <v>42088</v>
          </cell>
          <cell r="AM52" t="str">
            <v>Q=Qо+Qгвс, Qо=G1(h1-h2), Qгвс=G3(h3-hхи), tхи=5°С</v>
          </cell>
          <cell r="AN52" t="str">
            <v xml:space="preserve"> по отдельному трубопроводу, открытый водоразбор</v>
          </cell>
          <cell r="AO52">
            <v>48</v>
          </cell>
          <cell r="AP52" t="str">
            <v>Коминтерна 20</v>
          </cell>
          <cell r="AQ52" t="str">
            <v>ТМК-Н13-1.0</v>
          </cell>
          <cell r="AR52" t="str">
            <v>00067</v>
          </cell>
          <cell r="AS52" t="str">
            <v>25.05 +</v>
          </cell>
          <cell r="AZ52" t="str">
            <v/>
          </cell>
          <cell r="BA52">
            <v>0</v>
          </cell>
          <cell r="BC52" t="str">
            <v>'48'!$B$64</v>
          </cell>
          <cell r="BF52">
            <v>0</v>
          </cell>
          <cell r="BG52">
            <v>0</v>
          </cell>
          <cell r="BH52" t="str">
            <v>00067</v>
          </cell>
          <cell r="BI52" t="str">
            <v>допуск в части ГВС</v>
          </cell>
        </row>
        <row r="53">
          <cell r="A53">
            <v>49</v>
          </cell>
          <cell r="B53">
            <v>3</v>
          </cell>
          <cell r="C53" t="str">
            <v>ЭПК УГТУ-УПИ</v>
          </cell>
          <cell r="D53" t="str">
            <v>Комсомольская 39</v>
          </cell>
          <cell r="E53" t="str">
            <v>ТМК-Н13-1.0</v>
          </cell>
          <cell r="F53">
            <v>0.218</v>
          </cell>
          <cell r="G53">
            <v>33.36</v>
          </cell>
          <cell r="H53">
            <v>141.37544</v>
          </cell>
          <cell r="I53">
            <v>2108.1157333333331</v>
          </cell>
          <cell r="J53">
            <v>1966.7402933333331</v>
          </cell>
          <cell r="K53">
            <v>13.911470714668214</v>
          </cell>
          <cell r="L53">
            <v>0</v>
          </cell>
          <cell r="M53">
            <v>0</v>
          </cell>
          <cell r="N53">
            <v>1034.1600000000001</v>
          </cell>
          <cell r="O53">
            <v>9333.5604622222236</v>
          </cell>
          <cell r="P53">
            <v>8299.4004622222237</v>
          </cell>
          <cell r="Q53">
            <v>8.0252576605382373</v>
          </cell>
          <cell r="R53">
            <v>0</v>
          </cell>
          <cell r="S53">
            <v>0</v>
          </cell>
          <cell r="T53">
            <v>2149.4715978187714</v>
          </cell>
          <cell r="U53">
            <v>1.9617454502863962E-2</v>
          </cell>
          <cell r="V53" t="str">
            <v xml:space="preserve"> </v>
          </cell>
          <cell r="W53" t="str">
            <v>да</v>
          </cell>
          <cell r="X53" t="str">
            <v>25.05 +</v>
          </cell>
          <cell r="Y53">
            <v>3244.4017777777781</v>
          </cell>
          <cell r="Z53">
            <v>3195.4254444444441</v>
          </cell>
          <cell r="AA53">
            <v>313.62770370370373</v>
          </cell>
          <cell r="AB53">
            <v>0</v>
          </cell>
          <cell r="AC53">
            <v>60.016443944860384</v>
          </cell>
          <cell r="AD53">
            <v>43.413481518780756</v>
          </cell>
          <cell r="AE53">
            <v>57.542666750307433</v>
          </cell>
          <cell r="AF53">
            <v>0</v>
          </cell>
          <cell r="AG53">
            <v>25</v>
          </cell>
          <cell r="AH53">
            <v>2108.1157333333331</v>
          </cell>
          <cell r="AI53">
            <v>42088</v>
          </cell>
          <cell r="AM53" t="str">
            <v>Q=Qо+Qгвс, Qо=G1(h1-h2), Qгвс=G3(h3-hхи), tхи=5°С</v>
          </cell>
          <cell r="AN53" t="str">
            <v xml:space="preserve"> по отдельному трубопроводу, открытый водоразбор</v>
          </cell>
          <cell r="AO53">
            <v>49</v>
          </cell>
          <cell r="AP53" t="str">
            <v>Комсомольская 39</v>
          </cell>
          <cell r="AQ53" t="str">
            <v>ТМК-Н13-1.0</v>
          </cell>
          <cell r="AR53" t="str">
            <v>00156</v>
          </cell>
          <cell r="AS53" t="str">
            <v>25.05 +</v>
          </cell>
          <cell r="AZ53" t="str">
            <v/>
          </cell>
          <cell r="BA53">
            <v>0</v>
          </cell>
          <cell r="BC53" t="str">
            <v>'49'!$B$64</v>
          </cell>
          <cell r="BF53">
            <v>0</v>
          </cell>
          <cell r="BG53">
            <v>0</v>
          </cell>
          <cell r="BH53" t="str">
            <v>00156</v>
          </cell>
          <cell r="BI53" t="str">
            <v>допуск в части ГВС</v>
          </cell>
        </row>
        <row r="54">
          <cell r="A54">
            <v>50</v>
          </cell>
          <cell r="B54">
            <v>3</v>
          </cell>
          <cell r="C54" t="str">
            <v>ЭПК УГТУ-УПИ</v>
          </cell>
          <cell r="D54" t="str">
            <v>Комсомольская 47</v>
          </cell>
          <cell r="E54" t="str">
            <v>ТМК-Н3-1.0</v>
          </cell>
          <cell r="F54">
            <v>0.20200000000000001</v>
          </cell>
          <cell r="G54">
            <v>10.63</v>
          </cell>
          <cell r="H54">
            <v>93.275559999999999</v>
          </cell>
          <cell r="I54">
            <v>1366.0446222222222</v>
          </cell>
          <cell r="J54">
            <v>1272.7690622222221</v>
          </cell>
          <cell r="K54">
            <v>13.645257795527812</v>
          </cell>
          <cell r="L54">
            <v>0</v>
          </cell>
          <cell r="M54">
            <v>0</v>
          </cell>
          <cell r="N54">
            <v>329.53000000000003</v>
          </cell>
          <cell r="O54">
            <v>4472.7461333333331</v>
          </cell>
          <cell r="P54">
            <v>4143.2161333333333</v>
          </cell>
          <cell r="Q54">
            <v>12.573107557227971</v>
          </cell>
          <cell r="R54">
            <v>0</v>
          </cell>
          <cell r="S54">
            <v>0</v>
          </cell>
          <cell r="T54">
            <v>1342.4257103670425</v>
          </cell>
          <cell r="U54">
            <v>1.7290000246666527E-2</v>
          </cell>
          <cell r="V54" t="str">
            <v xml:space="preserve"> </v>
          </cell>
          <cell r="W54" t="str">
            <v>да</v>
          </cell>
          <cell r="X54" t="str">
            <v>25.05 +</v>
          </cell>
          <cell r="Y54">
            <v>2572.1299629629625</v>
          </cell>
          <cell r="Z54">
            <v>2581.6143703703701</v>
          </cell>
          <cell r="AA54">
            <v>150.29388888888889</v>
          </cell>
          <cell r="AB54">
            <v>0</v>
          </cell>
          <cell r="AC54">
            <v>61.118815042001224</v>
          </cell>
          <cell r="AD54">
            <v>46.555704006618924</v>
          </cell>
          <cell r="AE54">
            <v>58.523851459644447</v>
          </cell>
          <cell r="AF54">
            <v>0</v>
          </cell>
          <cell r="AG54">
            <v>25</v>
          </cell>
          <cell r="AH54">
            <v>1366.0446222222222</v>
          </cell>
          <cell r="AI54">
            <v>42088</v>
          </cell>
          <cell r="AM54" t="str">
            <v>Q=Qо+Qгвс, Qо=G1(h1-h2), Qгвс=G3(h3-hхи), tхи=5°С</v>
          </cell>
          <cell r="AN54" t="str">
            <v xml:space="preserve"> по отдельному трубопроводу, открытый водоразбор</v>
          </cell>
          <cell r="AO54">
            <v>50</v>
          </cell>
          <cell r="AP54" t="str">
            <v>Комсомольская 47</v>
          </cell>
          <cell r="AQ54" t="str">
            <v>ТМК-Н3-1.0</v>
          </cell>
          <cell r="AR54" t="str">
            <v>02049</v>
          </cell>
          <cell r="AS54" t="str">
            <v>25.05 +</v>
          </cell>
          <cell r="AZ54" t="str">
            <v/>
          </cell>
          <cell r="BA54">
            <v>0</v>
          </cell>
          <cell r="BC54" t="str">
            <v>'50'!$B$64</v>
          </cell>
          <cell r="BF54">
            <v>0</v>
          </cell>
          <cell r="BG54">
            <v>0</v>
          </cell>
          <cell r="BH54" t="str">
            <v>02049</v>
          </cell>
          <cell r="BI54" t="str">
            <v>допуск в части ЦО</v>
          </cell>
        </row>
        <row r="55">
          <cell r="A55">
            <v>51</v>
          </cell>
          <cell r="B55">
            <v>3</v>
          </cell>
          <cell r="C55" t="str">
            <v>ЭПК УГТУ-УПИ</v>
          </cell>
          <cell r="D55" t="str">
            <v>Комсомольская 48</v>
          </cell>
          <cell r="E55" t="str">
            <v>ТМК-Н13-1.0</v>
          </cell>
          <cell r="F55">
            <v>0.13200000000000001</v>
          </cell>
          <cell r="G55">
            <v>18.72</v>
          </cell>
          <cell r="H55">
            <v>82.85136</v>
          </cell>
          <cell r="I55">
            <v>0</v>
          </cell>
          <cell r="J55" t="str">
            <v>нет данных</v>
          </cell>
          <cell r="K55" t="str">
            <v>нет данных</v>
          </cell>
          <cell r="L55" t="str">
            <v>нет данных</v>
          </cell>
          <cell r="M55" t="str">
            <v>нет данных</v>
          </cell>
          <cell r="N55">
            <v>580.31999999999994</v>
          </cell>
          <cell r="O55">
            <v>0</v>
          </cell>
          <cell r="P55" t="str">
            <v>нет данных</v>
          </cell>
          <cell r="Q55" t="str">
            <v>нет данных</v>
          </cell>
          <cell r="R55" t="str">
            <v>нет данных</v>
          </cell>
          <cell r="S55" t="str">
            <v>нет данных</v>
          </cell>
          <cell r="T55" t="str">
            <v>нет данных</v>
          </cell>
          <cell r="U55" t="str">
            <v>нет данных</v>
          </cell>
          <cell r="V55" t="str">
            <v xml:space="preserve"> </v>
          </cell>
          <cell r="W55" t="str">
            <v>да</v>
          </cell>
          <cell r="X55" t="str">
            <v>25.10 +</v>
          </cell>
          <cell r="Y55" t="e">
            <v>#N/A</v>
          </cell>
          <cell r="Z55" t="e">
            <v>#N/A</v>
          </cell>
          <cell r="AA55" t="e">
            <v>#N/A</v>
          </cell>
          <cell r="AB55">
            <v>0</v>
          </cell>
          <cell r="AC55" t="e">
            <v>#DIV/0!</v>
          </cell>
          <cell r="AD55" t="e">
            <v>#DIV/0!</v>
          </cell>
          <cell r="AE55" t="e">
            <v>#DIV/0!</v>
          </cell>
          <cell r="AF55" t="e">
            <v>#DIV/0!</v>
          </cell>
          <cell r="AG55">
            <v>0</v>
          </cell>
          <cell r="AH55">
            <v>0</v>
          </cell>
          <cell r="AI55">
            <v>41875</v>
          </cell>
          <cell r="AM55" t="str">
            <v>Q=Qо+Qгвс, Qо=G1(h1-h2), Qгвс=G3(h3-hхи), tхи=5°С</v>
          </cell>
          <cell r="AN55" t="str">
            <v xml:space="preserve"> по отдельному трубопроводу, открытый водоразбор</v>
          </cell>
          <cell r="AO55">
            <v>51</v>
          </cell>
          <cell r="AP55" t="str">
            <v>Комсомольская 48</v>
          </cell>
          <cell r="AQ55" t="str">
            <v>ТМК-Н13-1.0</v>
          </cell>
          <cell r="AR55" t="str">
            <v>00072</v>
          </cell>
          <cell r="AS55" t="str">
            <v>25.10 +</v>
          </cell>
          <cell r="AZ55" t="str">
            <v/>
          </cell>
          <cell r="BA55">
            <v>0</v>
          </cell>
          <cell r="BC55" t="str">
            <v>'51'!$B$64</v>
          </cell>
          <cell r="BF55">
            <v>0</v>
          </cell>
          <cell r="BG55">
            <v>0</v>
          </cell>
          <cell r="BH55" t="str">
            <v>00072</v>
          </cell>
          <cell r="BI55" t="str">
            <v>допуск в части ЦО</v>
          </cell>
        </row>
        <row r="56">
          <cell r="A56">
            <v>52</v>
          </cell>
          <cell r="B56">
            <v>2</v>
          </cell>
          <cell r="C56" t="str">
            <v>ЭПК УГТУ-УПИ</v>
          </cell>
          <cell r="D56" t="str">
            <v>Комсомольская 49</v>
          </cell>
          <cell r="E56" t="str">
            <v>ТМК-Н13-1.0</v>
          </cell>
          <cell r="F56">
            <v>0.186</v>
          </cell>
          <cell r="G56">
            <v>30.96</v>
          </cell>
          <cell r="H56">
            <v>125.26728</v>
          </cell>
          <cell r="I56">
            <v>0</v>
          </cell>
          <cell r="J56" t="str">
            <v>нет данных</v>
          </cell>
          <cell r="K56" t="str">
            <v>нет данных</v>
          </cell>
          <cell r="L56" t="str">
            <v>нет данных</v>
          </cell>
          <cell r="M56" t="str">
            <v>нет данных</v>
          </cell>
          <cell r="N56">
            <v>959.76</v>
          </cell>
          <cell r="O56">
            <v>0</v>
          </cell>
          <cell r="P56" t="str">
            <v>нет данных</v>
          </cell>
          <cell r="Q56" t="str">
            <v>нет данных</v>
          </cell>
          <cell r="R56" t="str">
            <v>нет данных</v>
          </cell>
          <cell r="S56" t="str">
            <v>нет данных</v>
          </cell>
          <cell r="T56" t="str">
            <v>нет данных</v>
          </cell>
          <cell r="U56" t="str">
            <v>нет данных</v>
          </cell>
          <cell r="V56" t="str">
            <v xml:space="preserve"> </v>
          </cell>
          <cell r="W56" t="str">
            <v>да</v>
          </cell>
          <cell r="X56" t="str">
            <v>25.05 +</v>
          </cell>
          <cell r="Y56" t="e">
            <v>#N/A</v>
          </cell>
          <cell r="Z56" t="e">
            <v>#N/A</v>
          </cell>
          <cell r="AA56" t="e">
            <v>#N/A</v>
          </cell>
          <cell r="AB56">
            <v>0</v>
          </cell>
          <cell r="AC56">
            <v>61.120889214409729</v>
          </cell>
          <cell r="AD56">
            <v>42.691111094156902</v>
          </cell>
          <cell r="AE56">
            <v>59.315555708143449</v>
          </cell>
          <cell r="AF56">
            <v>0</v>
          </cell>
          <cell r="AG56">
            <v>0</v>
          </cell>
          <cell r="AH56">
            <v>0</v>
          </cell>
          <cell r="AI56">
            <v>42088</v>
          </cell>
          <cell r="AM56" t="str">
            <v>Q=Qо+Qгвс, Qо=G1(h1-h2), Qгвс=G3(h3-hхи), tхи=5°С</v>
          </cell>
          <cell r="AN56" t="str">
            <v xml:space="preserve"> по отдельному трубопроводу, открытый водоразбор</v>
          </cell>
          <cell r="AO56">
            <v>52</v>
          </cell>
          <cell r="AP56" t="str">
            <v>Комсомольская 49</v>
          </cell>
          <cell r="AQ56" t="str">
            <v>ТМК-Н13-1.0</v>
          </cell>
          <cell r="AR56" t="str">
            <v>00068</v>
          </cell>
          <cell r="AS56" t="str">
            <v>25.05 +</v>
          </cell>
          <cell r="AZ56" t="str">
            <v/>
          </cell>
          <cell r="BA56">
            <v>0</v>
          </cell>
          <cell r="BC56" t="str">
            <v>'52'!$B$64</v>
          </cell>
          <cell r="BF56">
            <v>0</v>
          </cell>
          <cell r="BG56">
            <v>0</v>
          </cell>
          <cell r="BH56" t="str">
            <v>00068</v>
          </cell>
          <cell r="BI56" t="str">
            <v>допуск в части ЦО</v>
          </cell>
        </row>
        <row r="57">
          <cell r="A57">
            <v>53</v>
          </cell>
          <cell r="B57">
            <v>3</v>
          </cell>
          <cell r="C57" t="str">
            <v>ЭПК УГТУ-УПИ</v>
          </cell>
          <cell r="D57" t="str">
            <v>Комсомольская 50 (РУ 1)</v>
          </cell>
          <cell r="E57" t="str">
            <v>ТМК-Н13-1.0</v>
          </cell>
          <cell r="F57">
            <v>0.19450000000000001</v>
          </cell>
          <cell r="G57">
            <v>24.6</v>
          </cell>
          <cell r="H57">
            <v>116.53066</v>
          </cell>
          <cell r="I57">
            <v>0</v>
          </cell>
          <cell r="J57" t="str">
            <v>нет данных</v>
          </cell>
          <cell r="K57" t="str">
            <v>нет данных</v>
          </cell>
          <cell r="L57" t="str">
            <v>нет данных</v>
          </cell>
          <cell r="M57" t="str">
            <v>нет данных</v>
          </cell>
          <cell r="N57">
            <v>762.6</v>
          </cell>
          <cell r="O57">
            <v>0</v>
          </cell>
          <cell r="P57" t="str">
            <v>нет данных</v>
          </cell>
          <cell r="Q57" t="str">
            <v>нет данных</v>
          </cell>
          <cell r="R57" t="str">
            <v>нет данных</v>
          </cell>
          <cell r="S57" t="str">
            <v>нет данных</v>
          </cell>
          <cell r="T57" t="str">
            <v>нет данных</v>
          </cell>
          <cell r="U57" t="str">
            <v>нет данных</v>
          </cell>
          <cell r="V57" t="str">
            <v xml:space="preserve"> </v>
          </cell>
          <cell r="W57" t="str">
            <v>да</v>
          </cell>
          <cell r="X57" t="str">
            <v>25.05 +</v>
          </cell>
          <cell r="Y57" t="e">
            <v>#N/A</v>
          </cell>
          <cell r="Z57" t="e">
            <v>#N/A</v>
          </cell>
          <cell r="AA57" t="e">
            <v>#N/A</v>
          </cell>
          <cell r="AB57">
            <v>0</v>
          </cell>
          <cell r="AC57" t="e">
            <v>#DIV/0!</v>
          </cell>
          <cell r="AD57" t="e">
            <v>#DIV/0!</v>
          </cell>
          <cell r="AE57" t="e">
            <v>#DIV/0!</v>
          </cell>
          <cell r="AF57" t="e">
            <v>#DIV/0!</v>
          </cell>
          <cell r="AG57">
            <v>0</v>
          </cell>
          <cell r="AH57">
            <v>0</v>
          </cell>
          <cell r="AI57">
            <v>41875</v>
          </cell>
          <cell r="AM57" t="str">
            <v>Q=Qо+Qгвс, Qо=G1(h1-h2), Qгвс=G3(h3-hхи), tхи=5°С</v>
          </cell>
          <cell r="AN57" t="str">
            <v xml:space="preserve"> по отдельному трубопроводу, открытый водоразбор</v>
          </cell>
          <cell r="AO57">
            <v>53</v>
          </cell>
          <cell r="AP57" t="str">
            <v>Комсомольская 50 (РУ 1)</v>
          </cell>
          <cell r="AQ57" t="str">
            <v>ТМК-Н13-1.0</v>
          </cell>
          <cell r="AR57" t="str">
            <v>00077</v>
          </cell>
          <cell r="AS57" t="str">
            <v>25.05 +</v>
          </cell>
          <cell r="AZ57" t="str">
            <v/>
          </cell>
          <cell r="BA57">
            <v>0</v>
          </cell>
          <cell r="BC57" t="str">
            <v>'53'!$B$64</v>
          </cell>
          <cell r="BF57">
            <v>0</v>
          </cell>
          <cell r="BG57">
            <v>0</v>
          </cell>
          <cell r="BH57" t="str">
            <v>00077</v>
          </cell>
          <cell r="BI57" t="str">
            <v>допуск в части ГВС</v>
          </cell>
        </row>
        <row r="58">
          <cell r="A58">
            <v>54</v>
          </cell>
          <cell r="B58">
            <v>3</v>
          </cell>
          <cell r="C58" t="str">
            <v>ЭПК УГТУ-УПИ</v>
          </cell>
          <cell r="D58" t="str">
            <v>Комсомольская 50 (РУ 2)</v>
          </cell>
          <cell r="E58" t="str">
            <v>ТМК-Н13-1.0</v>
          </cell>
          <cell r="F58">
            <v>0.19450000000000001</v>
          </cell>
          <cell r="G58">
            <v>24.6</v>
          </cell>
          <cell r="H58">
            <v>116.53066</v>
          </cell>
          <cell r="I58">
            <v>0</v>
          </cell>
          <cell r="J58" t="str">
            <v>нет данных</v>
          </cell>
          <cell r="K58" t="str">
            <v>нет данных</v>
          </cell>
          <cell r="L58" t="str">
            <v>нет данных</v>
          </cell>
          <cell r="M58" t="str">
            <v>нет данных</v>
          </cell>
          <cell r="N58">
            <v>762.6</v>
          </cell>
          <cell r="O58">
            <v>0</v>
          </cell>
          <cell r="P58" t="str">
            <v>нет данных</v>
          </cell>
          <cell r="Q58" t="str">
            <v>нет данных</v>
          </cell>
          <cell r="R58" t="str">
            <v>нет данных</v>
          </cell>
          <cell r="S58" t="str">
            <v>нет данных</v>
          </cell>
          <cell r="T58" t="str">
            <v>нет данных</v>
          </cell>
          <cell r="U58" t="str">
            <v>нет данных</v>
          </cell>
          <cell r="V58" t="str">
            <v xml:space="preserve"> </v>
          </cell>
          <cell r="W58" t="str">
            <v>да</v>
          </cell>
          <cell r="X58" t="str">
            <v>25.05 +</v>
          </cell>
          <cell r="Y58" t="e">
            <v>#N/A</v>
          </cell>
          <cell r="Z58" t="e">
            <v>#N/A</v>
          </cell>
          <cell r="AA58" t="e">
            <v>#N/A</v>
          </cell>
          <cell r="AB58">
            <v>0</v>
          </cell>
          <cell r="AC58" t="e">
            <v>#DIV/0!</v>
          </cell>
          <cell r="AD58" t="e">
            <v>#DIV/0!</v>
          </cell>
          <cell r="AE58" t="e">
            <v>#DIV/0!</v>
          </cell>
          <cell r="AF58" t="e">
            <v>#DIV/0!</v>
          </cell>
          <cell r="AG58">
            <v>0</v>
          </cell>
          <cell r="AH58">
            <v>0</v>
          </cell>
          <cell r="AI58">
            <v>41875</v>
          </cell>
          <cell r="AM58" t="str">
            <v>Q=Qо+Qгвс, Qо=G1(h1-h2), Qгвс=G3(h3-hхи), tхи=5°С</v>
          </cell>
          <cell r="AN58" t="str">
            <v xml:space="preserve"> по отдельному трубопроводу, открытый водоразбор</v>
          </cell>
          <cell r="AO58">
            <v>54</v>
          </cell>
          <cell r="AP58" t="str">
            <v>Комсомольская 50 (РУ 2)</v>
          </cell>
          <cell r="AQ58" t="str">
            <v>ТМК-Н13-1.0</v>
          </cell>
          <cell r="AR58" t="str">
            <v>00086</v>
          </cell>
          <cell r="AS58" t="str">
            <v>25.05 +</v>
          </cell>
          <cell r="AZ58" t="str">
            <v/>
          </cell>
          <cell r="BA58">
            <v>0</v>
          </cell>
          <cell r="BC58" t="str">
            <v>'54'!$B$64</v>
          </cell>
          <cell r="BF58">
            <v>0</v>
          </cell>
          <cell r="BG58">
            <v>0</v>
          </cell>
          <cell r="BH58" t="str">
            <v>00086</v>
          </cell>
          <cell r="BI58" t="str">
            <v>допуск в части ГВС</v>
          </cell>
        </row>
        <row r="59">
          <cell r="A59">
            <v>55</v>
          </cell>
          <cell r="B59">
            <v>2</v>
          </cell>
          <cell r="C59" t="str">
            <v>ЭПК УГТУ-УПИ</v>
          </cell>
          <cell r="D59" t="str">
            <v>Комсомольская 51</v>
          </cell>
          <cell r="E59" t="str">
            <v>ТМК-Н13-1.0</v>
          </cell>
          <cell r="F59">
            <v>0.16800000000000001</v>
          </cell>
          <cell r="G59">
            <v>8.25</v>
          </cell>
          <cell r="H59">
            <v>76.47684000000001</v>
          </cell>
          <cell r="I59">
            <v>0</v>
          </cell>
          <cell r="J59" t="str">
            <v>нет данных</v>
          </cell>
          <cell r="K59" t="str">
            <v>нет данных</v>
          </cell>
          <cell r="L59" t="str">
            <v>нет данных</v>
          </cell>
          <cell r="M59" t="str">
            <v>нет данных</v>
          </cell>
          <cell r="N59">
            <v>255.75</v>
          </cell>
          <cell r="O59">
            <v>0</v>
          </cell>
          <cell r="P59" t="str">
            <v>нет данных</v>
          </cell>
          <cell r="Q59" t="str">
            <v>нет данных</v>
          </cell>
          <cell r="R59" t="str">
            <v>нет данных</v>
          </cell>
          <cell r="S59" t="str">
            <v>нет данных</v>
          </cell>
          <cell r="T59" t="str">
            <v>нет данных</v>
          </cell>
          <cell r="U59" t="str">
            <v>нет данных</v>
          </cell>
          <cell r="V59" t="str">
            <v xml:space="preserve"> </v>
          </cell>
          <cell r="W59" t="str">
            <v>да</v>
          </cell>
          <cell r="X59" t="str">
            <v>25.05 +</v>
          </cell>
          <cell r="Y59" t="e">
            <v>#N/A</v>
          </cell>
          <cell r="Z59" t="e">
            <v>#N/A</v>
          </cell>
          <cell r="AA59" t="e">
            <v>#N/A</v>
          </cell>
          <cell r="AB59">
            <v>0</v>
          </cell>
          <cell r="AC59">
            <v>61.146814705177597</v>
          </cell>
          <cell r="AD59">
            <v>43.594370394106264</v>
          </cell>
          <cell r="AE59">
            <v>57.969184751157407</v>
          </cell>
          <cell r="AF59">
            <v>0</v>
          </cell>
          <cell r="AG59">
            <v>0</v>
          </cell>
          <cell r="AH59">
            <v>0</v>
          </cell>
          <cell r="AI59">
            <v>42088</v>
          </cell>
          <cell r="AM59" t="str">
            <v>Q=Qо+Qгвс, Qо=G1(h1-h2), Qгвс=G3(h3-hхи), tхи=5°С</v>
          </cell>
          <cell r="AN59" t="str">
            <v xml:space="preserve"> по отдельному трубопроводу, открытый водоразбор</v>
          </cell>
          <cell r="AO59">
            <v>55</v>
          </cell>
          <cell r="AP59" t="str">
            <v>Комсомольская 51</v>
          </cell>
          <cell r="AQ59" t="str">
            <v>ТМК-Н13-1.0</v>
          </cell>
          <cell r="AR59" t="str">
            <v>00079</v>
          </cell>
          <cell r="AS59" t="str">
            <v>25.05 +</v>
          </cell>
          <cell r="AZ59" t="str">
            <v/>
          </cell>
          <cell r="BA59">
            <v>0</v>
          </cell>
          <cell r="BC59" t="str">
            <v>'55'!$B$64</v>
          </cell>
          <cell r="BF59">
            <v>0</v>
          </cell>
          <cell r="BG59">
            <v>0</v>
          </cell>
          <cell r="BH59" t="str">
            <v>00079</v>
          </cell>
          <cell r="BI59" t="str">
            <v>допуск в части ГВС</v>
          </cell>
        </row>
        <row r="60">
          <cell r="A60">
            <v>56</v>
          </cell>
          <cell r="B60">
            <v>3</v>
          </cell>
          <cell r="C60" t="str">
            <v>ЭПК УГТУ-УПИ</v>
          </cell>
          <cell r="D60" t="str">
            <v>Комсомольская 51а</v>
          </cell>
          <cell r="E60" t="str">
            <v>ТМК-Н13-1.0</v>
          </cell>
          <cell r="F60">
            <v>0.114</v>
          </cell>
          <cell r="G60">
            <v>10.56</v>
          </cell>
          <cell r="H60">
            <v>61.123919999999998</v>
          </cell>
          <cell r="I60">
            <v>0</v>
          </cell>
          <cell r="J60" t="str">
            <v>нет данных</v>
          </cell>
          <cell r="K60" t="str">
            <v>нет данных</v>
          </cell>
          <cell r="L60" t="str">
            <v>нет данных</v>
          </cell>
          <cell r="M60" t="str">
            <v>нет данных</v>
          </cell>
          <cell r="N60">
            <v>327.36</v>
          </cell>
          <cell r="O60">
            <v>0</v>
          </cell>
          <cell r="P60" t="str">
            <v>нет данных</v>
          </cell>
          <cell r="Q60" t="str">
            <v>нет данных</v>
          </cell>
          <cell r="R60" t="str">
            <v>нет данных</v>
          </cell>
          <cell r="S60" t="str">
            <v>нет данных</v>
          </cell>
          <cell r="T60" t="str">
            <v>нет данных</v>
          </cell>
          <cell r="U60" t="str">
            <v>нет данных</v>
          </cell>
          <cell r="V60" t="str">
            <v xml:space="preserve"> </v>
          </cell>
          <cell r="W60" t="str">
            <v>да</v>
          </cell>
          <cell r="X60" t="str">
            <v>25.10 +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e">
            <v>#DIV/0!</v>
          </cell>
          <cell r="AD60" t="e">
            <v>#DIV/0!</v>
          </cell>
          <cell r="AE60" t="e">
            <v>#DIV/0!</v>
          </cell>
          <cell r="AF60" t="e">
            <v>#DIV/0!</v>
          </cell>
          <cell r="AG60">
            <v>0</v>
          </cell>
          <cell r="AH60">
            <v>0</v>
          </cell>
          <cell r="AI60">
            <v>40476</v>
          </cell>
          <cell r="AM60" t="str">
            <v>∆Q=G1(h1-hхи)-G2(h2-hхи), Qгвс учтена в ∆Q, tхи=5°С</v>
          </cell>
          <cell r="AN60" t="str">
            <v>с подающего или обратного трубопровода системы отопления через РТ, тупиковая</v>
          </cell>
          <cell r="AO60">
            <v>56</v>
          </cell>
          <cell r="AP60" t="str">
            <v>Комсомольская 51а</v>
          </cell>
          <cell r="AQ60" t="str">
            <v>ТМК-Н13-1.0</v>
          </cell>
          <cell r="AR60" t="str">
            <v>00061</v>
          </cell>
          <cell r="AS60" t="str">
            <v>25.10 +</v>
          </cell>
          <cell r="AZ60" t="str">
            <v/>
          </cell>
          <cell r="BA60">
            <v>0</v>
          </cell>
          <cell r="BC60" t="str">
            <v>'56'!$B$64</v>
          </cell>
          <cell r="BF60">
            <v>0</v>
          </cell>
          <cell r="BG60">
            <v>0</v>
          </cell>
          <cell r="BH60" t="str">
            <v>00061</v>
          </cell>
          <cell r="BI60" t="str">
            <v>допуск в части ЦО</v>
          </cell>
        </row>
        <row r="61">
          <cell r="A61">
            <v>57</v>
          </cell>
          <cell r="B61">
            <v>3</v>
          </cell>
          <cell r="C61" t="str">
            <v>ЭПК УГТУ-УПИ</v>
          </cell>
          <cell r="D61" t="str">
            <v>Комсомольская 55а</v>
          </cell>
          <cell r="E61" t="str">
            <v>ТМК-Н13-1.0</v>
          </cell>
          <cell r="F61">
            <v>8.4000000000000005E-2</v>
          </cell>
          <cell r="G61">
            <v>5.61</v>
          </cell>
          <cell r="H61">
            <v>41.000520000000002</v>
          </cell>
          <cell r="I61">
            <v>551.48256000000003</v>
          </cell>
          <cell r="J61">
            <v>510.48204000000004</v>
          </cell>
          <cell r="K61">
            <v>12.450623553067132</v>
          </cell>
          <cell r="L61">
            <v>0</v>
          </cell>
          <cell r="M61">
            <v>0</v>
          </cell>
          <cell r="N61">
            <v>173.91</v>
          </cell>
          <cell r="O61">
            <v>2880.1331199999991</v>
          </cell>
          <cell r="P61">
            <v>2706.2231199999992</v>
          </cell>
          <cell r="Q61">
            <v>15.561055258467018</v>
          </cell>
          <cell r="R61">
            <v>0</v>
          </cell>
          <cell r="S61">
            <v>0</v>
          </cell>
          <cell r="T61">
            <v>558.93066349767071</v>
          </cell>
          <cell r="U61">
            <v>1.3505601152048529E-2</v>
          </cell>
          <cell r="V61" t="str">
            <v xml:space="preserve"> </v>
          </cell>
          <cell r="W61" t="str">
            <v>да</v>
          </cell>
          <cell r="X61" t="str">
            <v>25.05 +</v>
          </cell>
          <cell r="Y61">
            <v>863.24900000000014</v>
          </cell>
          <cell r="Z61">
            <v>849.10900000000004</v>
          </cell>
          <cell r="AA61">
            <v>96.778666666666638</v>
          </cell>
          <cell r="AB61">
            <v>0</v>
          </cell>
          <cell r="AC61">
            <v>61.406666463216141</v>
          </cell>
          <cell r="AD61">
            <v>46.210666758219404</v>
          </cell>
          <cell r="AE61">
            <v>57.497333272298185</v>
          </cell>
          <cell r="AF61">
            <v>0</v>
          </cell>
          <cell r="AG61">
            <v>25</v>
          </cell>
          <cell r="AH61">
            <v>551.48256000000003</v>
          </cell>
          <cell r="AI61">
            <v>42088</v>
          </cell>
          <cell r="AM61" t="str">
            <v>Q=Qо+Qгвс, Qо=G1(h1-h2), Qгвс=G3(h3-hхи), tхи=5°С</v>
          </cell>
          <cell r="AN61" t="str">
            <v xml:space="preserve"> по отдельному трубопроводу, открытый водоразбор</v>
          </cell>
          <cell r="AO61">
            <v>57</v>
          </cell>
          <cell r="AP61" t="str">
            <v>Комсомольская 55а</v>
          </cell>
          <cell r="AQ61" t="str">
            <v>ТМК-Н13-1.0</v>
          </cell>
          <cell r="AR61" t="str">
            <v>00146</v>
          </cell>
          <cell r="AS61" t="str">
            <v>25.05 +</v>
          </cell>
          <cell r="AZ61" t="str">
            <v/>
          </cell>
          <cell r="BA61">
            <v>0</v>
          </cell>
          <cell r="BC61" t="str">
            <v>'57'!$B$64</v>
          </cell>
          <cell r="BF61">
            <v>0</v>
          </cell>
          <cell r="BG61">
            <v>0</v>
          </cell>
          <cell r="BH61" t="str">
            <v>00146</v>
          </cell>
          <cell r="BI61" t="str">
            <v>допуск в части ЦО</v>
          </cell>
        </row>
        <row r="62">
          <cell r="A62">
            <v>58</v>
          </cell>
          <cell r="B62">
            <v>3</v>
          </cell>
          <cell r="C62" t="str">
            <v>ЭПК УГТУ-УПИ</v>
          </cell>
          <cell r="D62" t="str">
            <v>Комсомольская 72</v>
          </cell>
          <cell r="E62" t="str">
            <v>ТМК-Н13-1.0</v>
          </cell>
          <cell r="F62">
            <v>0.13200000000000001</v>
          </cell>
          <cell r="G62">
            <v>12.04</v>
          </cell>
          <cell r="H62">
            <v>70.426559999999995</v>
          </cell>
          <cell r="I62">
            <v>969.09361777777781</v>
          </cell>
          <cell r="J62">
            <v>898.66705777777781</v>
          </cell>
          <cell r="K62">
            <v>12.760342941324664</v>
          </cell>
          <cell r="L62">
            <v>0</v>
          </cell>
          <cell r="M62">
            <v>0</v>
          </cell>
          <cell r="N62">
            <v>373.23999999999995</v>
          </cell>
          <cell r="O62">
            <v>4304.1810844444435</v>
          </cell>
          <cell r="P62">
            <v>3930.9410844444437</v>
          </cell>
          <cell r="Q62">
            <v>10.531939461055739</v>
          </cell>
          <cell r="R62">
            <v>0</v>
          </cell>
          <cell r="S62">
            <v>0</v>
          </cell>
          <cell r="T62">
            <v>983.69267644124704</v>
          </cell>
          <cell r="U62">
            <v>1.5064652573965187E-2</v>
          </cell>
          <cell r="V62" t="str">
            <v xml:space="preserve"> </v>
          </cell>
          <cell r="W62" t="str">
            <v>да</v>
          </cell>
          <cell r="X62" t="str">
            <v>25.05 +</v>
          </cell>
          <cell r="Y62">
            <v>1574.8381111111114</v>
          </cell>
          <cell r="Z62">
            <v>1553.0328148148149</v>
          </cell>
          <cell r="AA62">
            <v>144.62974074074071</v>
          </cell>
          <cell r="AB62">
            <v>0</v>
          </cell>
          <cell r="AC62">
            <v>59.778815036349833</v>
          </cell>
          <cell r="AD62">
            <v>44.088000120940045</v>
          </cell>
          <cell r="AE62">
            <v>56.796889151114001</v>
          </cell>
          <cell r="AF62">
            <v>0</v>
          </cell>
          <cell r="AG62">
            <v>25</v>
          </cell>
          <cell r="AH62">
            <v>969.09361777777781</v>
          </cell>
          <cell r="AI62">
            <v>42088</v>
          </cell>
          <cell r="AM62" t="str">
            <v>Учет тепловой энергии и ГВС организован как для 3-х трубной системы Q=Qо+Qгвс, Qо=G1(h1-h2), Qгвс=G3(h3-hхи), tхи=5°С</v>
          </cell>
          <cell r="AN62" t="str">
            <v>с подающего или обратного трубопровода системы отопления через РТ, тупиковая</v>
          </cell>
          <cell r="AO62">
            <v>58</v>
          </cell>
          <cell r="AP62" t="str">
            <v>Комсомольская 72</v>
          </cell>
          <cell r="AQ62" t="str">
            <v>ТМК-Н13-1.0</v>
          </cell>
          <cell r="AR62" t="str">
            <v>00154</v>
          </cell>
          <cell r="AS62" t="str">
            <v>25.05 +</v>
          </cell>
          <cell r="AZ62" t="str">
            <v/>
          </cell>
          <cell r="BA62">
            <v>0</v>
          </cell>
          <cell r="BC62" t="str">
            <v>'58'!$B$64</v>
          </cell>
          <cell r="BF62">
            <v>0</v>
          </cell>
          <cell r="BG62">
            <v>0</v>
          </cell>
          <cell r="BH62" t="str">
            <v>00154</v>
          </cell>
          <cell r="BI62" t="str">
            <v>допуск в части ЦО</v>
          </cell>
        </row>
        <row r="63">
          <cell r="A63">
            <v>59</v>
          </cell>
          <cell r="B63">
            <v>3</v>
          </cell>
          <cell r="C63" t="str">
            <v>ЭПК УГТУ-УПИ</v>
          </cell>
          <cell r="D63" t="str">
            <v>Курьинский  3 (ввод 1)</v>
          </cell>
          <cell r="E63" t="str">
            <v>ТМК-Н13-1.0</v>
          </cell>
          <cell r="F63">
            <v>0.17699999999999999</v>
          </cell>
          <cell r="G63">
            <v>25.44</v>
          </cell>
          <cell r="H63">
            <v>111.72515999999999</v>
          </cell>
          <cell r="I63">
            <v>0</v>
          </cell>
          <cell r="J63" t="str">
            <v>нет данных</v>
          </cell>
          <cell r="K63" t="str">
            <v>нет данных</v>
          </cell>
          <cell r="L63" t="str">
            <v>нет данных</v>
          </cell>
          <cell r="M63" t="str">
            <v>нет данных</v>
          </cell>
          <cell r="N63">
            <v>788.64</v>
          </cell>
          <cell r="O63">
            <v>0</v>
          </cell>
          <cell r="P63" t="str">
            <v>нет данных</v>
          </cell>
          <cell r="Q63" t="str">
            <v>нет данных</v>
          </cell>
          <cell r="R63" t="str">
            <v>нет данных</v>
          </cell>
          <cell r="S63" t="str">
            <v>нет данных</v>
          </cell>
          <cell r="T63" t="str">
            <v>нет данных</v>
          </cell>
          <cell r="U63" t="str">
            <v>нет данных</v>
          </cell>
          <cell r="V63" t="str">
            <v xml:space="preserve"> </v>
          </cell>
          <cell r="W63" t="str">
            <v>да</v>
          </cell>
          <cell r="X63" t="str">
            <v>25.05 +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 t="e">
            <v>#DIV/0!</v>
          </cell>
          <cell r="AD63" t="e">
            <v>#DIV/0!</v>
          </cell>
          <cell r="AE63" t="e">
            <v>#DIV/0!</v>
          </cell>
          <cell r="AF63" t="e">
            <v>#DIV/0!</v>
          </cell>
          <cell r="AG63">
            <v>0</v>
          </cell>
          <cell r="AH63">
            <v>0</v>
          </cell>
          <cell r="AI63">
            <v>42029</v>
          </cell>
          <cell r="AM63" t="str">
            <v>Q=Qо+Qгвс, Qо=G1(h1-h2), Qгвс=G3(h3-hхи), tхи=5°С</v>
          </cell>
          <cell r="AN63" t="str">
            <v xml:space="preserve"> по отдельному трубопроводу, открытый водоразбор</v>
          </cell>
          <cell r="AO63">
            <v>59</v>
          </cell>
          <cell r="AP63" t="str">
            <v>Курьинский  3 (ввод 1)</v>
          </cell>
          <cell r="AQ63" t="str">
            <v>ТМК-Н13-1.0</v>
          </cell>
          <cell r="AR63" t="str">
            <v>00062</v>
          </cell>
          <cell r="AS63" t="str">
            <v>25.05 +</v>
          </cell>
          <cell r="AZ63" t="str">
            <v/>
          </cell>
          <cell r="BA63">
            <v>0</v>
          </cell>
          <cell r="BC63" t="str">
            <v>'59'!$B$64</v>
          </cell>
          <cell r="BF63">
            <v>0</v>
          </cell>
          <cell r="BG63">
            <v>0</v>
          </cell>
          <cell r="BH63" t="str">
            <v>00062</v>
          </cell>
          <cell r="BI63" t="str">
            <v>допуск в части ЦО</v>
          </cell>
        </row>
        <row r="64">
          <cell r="A64">
            <v>60</v>
          </cell>
          <cell r="B64">
            <v>3</v>
          </cell>
          <cell r="C64" t="str">
            <v>ЭПК УГТУ-УПИ</v>
          </cell>
          <cell r="D64" t="str">
            <v>Курьинский  3 (ввод 2)</v>
          </cell>
          <cell r="E64" t="str">
            <v>ТМК-Н13-1.0</v>
          </cell>
          <cell r="F64">
            <v>0.17699999999999999</v>
          </cell>
          <cell r="G64">
            <v>25.44</v>
          </cell>
          <cell r="H64">
            <v>111.72515999999999</v>
          </cell>
          <cell r="I64">
            <v>0</v>
          </cell>
          <cell r="J64" t="str">
            <v>нет данных</v>
          </cell>
          <cell r="K64" t="str">
            <v>нет данных</v>
          </cell>
          <cell r="L64" t="str">
            <v>нет данных</v>
          </cell>
          <cell r="M64" t="str">
            <v>нет данных</v>
          </cell>
          <cell r="N64">
            <v>788.64</v>
          </cell>
          <cell r="O64">
            <v>0</v>
          </cell>
          <cell r="P64" t="str">
            <v>нет данных</v>
          </cell>
          <cell r="Q64" t="str">
            <v>нет данных</v>
          </cell>
          <cell r="R64" t="str">
            <v>нет данных</v>
          </cell>
          <cell r="S64" t="str">
            <v>нет данных</v>
          </cell>
          <cell r="T64" t="str">
            <v>нет данных</v>
          </cell>
          <cell r="U64" t="str">
            <v>нет данных</v>
          </cell>
          <cell r="V64" t="str">
            <v xml:space="preserve"> </v>
          </cell>
          <cell r="W64" t="str">
            <v>да</v>
          </cell>
          <cell r="X64" t="str">
            <v>25.05 +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e">
            <v>#DIV/0!</v>
          </cell>
          <cell r="AD64" t="e">
            <v>#DIV/0!</v>
          </cell>
          <cell r="AE64" t="e">
            <v>#DIV/0!</v>
          </cell>
          <cell r="AF64" t="e">
            <v>#DIV/0!</v>
          </cell>
          <cell r="AG64">
            <v>0</v>
          </cell>
          <cell r="AH64">
            <v>0</v>
          </cell>
          <cell r="AI64">
            <v>42029</v>
          </cell>
          <cell r="AM64" t="str">
            <v>Q=Qо+Qгвс, Qо=G1(h1-h2), Qгвс=G3(h3-hхи), tхи=5°С</v>
          </cell>
          <cell r="AN64" t="str">
            <v xml:space="preserve"> по отдельному трубопроводу, открытый водоразбор</v>
          </cell>
          <cell r="AO64">
            <v>60</v>
          </cell>
          <cell r="AP64" t="str">
            <v>Курьинский  3 (ввод 2)</v>
          </cell>
          <cell r="AQ64" t="str">
            <v>ТМК-Н13-1.0</v>
          </cell>
          <cell r="AR64" t="str">
            <v>00071</v>
          </cell>
          <cell r="AS64" t="str">
            <v>25.05 +</v>
          </cell>
          <cell r="AZ64" t="str">
            <v/>
          </cell>
          <cell r="BA64">
            <v>0</v>
          </cell>
          <cell r="BC64" t="str">
            <v>'60'!$B$64</v>
          </cell>
          <cell r="BF64">
            <v>0</v>
          </cell>
          <cell r="BG64">
            <v>0</v>
          </cell>
          <cell r="BH64" t="str">
            <v>00071</v>
          </cell>
          <cell r="BI64" t="str">
            <v>допуск в части ЦО</v>
          </cell>
        </row>
        <row r="65">
          <cell r="A65">
            <v>61</v>
          </cell>
          <cell r="B65">
            <v>3</v>
          </cell>
          <cell r="C65" t="str">
            <v>ЭПК УГТУ-УПИ</v>
          </cell>
          <cell r="D65" t="str">
            <v>Курьинский  4</v>
          </cell>
          <cell r="E65" t="str">
            <v>ТМК-Н13-1.0</v>
          </cell>
          <cell r="F65">
            <v>7.2999999999999995E-2</v>
          </cell>
          <cell r="G65">
            <v>9.36</v>
          </cell>
          <cell r="H65">
            <v>43.972839999999998</v>
          </cell>
          <cell r="I65">
            <v>1628.1045688888889</v>
          </cell>
          <cell r="J65">
            <v>1584.131728888889</v>
          </cell>
          <cell r="K65">
            <v>36.025231231116507</v>
          </cell>
          <cell r="L65">
            <v>0</v>
          </cell>
          <cell r="M65">
            <v>0</v>
          </cell>
          <cell r="N65">
            <v>290.15999999999997</v>
          </cell>
          <cell r="O65">
            <v>6643.406364444445</v>
          </cell>
          <cell r="P65">
            <v>6353.2463644444451</v>
          </cell>
          <cell r="Q65">
            <v>21.895665716999055</v>
          </cell>
          <cell r="R65">
            <v>0</v>
          </cell>
          <cell r="S65">
            <v>0</v>
          </cell>
          <cell r="T65">
            <v>1641.9526028447208</v>
          </cell>
          <cell r="U65">
            <v>8.5056170349565065E-3</v>
          </cell>
          <cell r="V65" t="str">
            <v xml:space="preserve"> </v>
          </cell>
          <cell r="W65" t="str">
            <v>да</v>
          </cell>
          <cell r="X65" t="str">
            <v>25.05 дог. наг. указана только для Курьинский 4, потому перетоп +</v>
          </cell>
          <cell r="Y65">
            <v>2750.9654444444441</v>
          </cell>
          <cell r="Z65">
            <v>2731.5323333333331</v>
          </cell>
          <cell r="AA65">
            <v>223.23274074074075</v>
          </cell>
          <cell r="AB65">
            <v>0</v>
          </cell>
          <cell r="AC65">
            <v>61.270815011483649</v>
          </cell>
          <cell r="AD65">
            <v>45.892740885416657</v>
          </cell>
          <cell r="AE65">
            <v>59.086666661015258</v>
          </cell>
          <cell r="AF65">
            <v>0</v>
          </cell>
          <cell r="AG65">
            <v>25</v>
          </cell>
          <cell r="AH65">
            <v>1628.1045688888889</v>
          </cell>
          <cell r="AI65">
            <v>42088</v>
          </cell>
          <cell r="AM65" t="str">
            <v>Q=Qо+Qгвс, Qо=G1(h1-h2), Qгвс=G3(h3-hхи), tхи=5°С</v>
          </cell>
          <cell r="AN65" t="str">
            <v xml:space="preserve"> по отдельному трубопроводу, открытый водоразбор</v>
          </cell>
          <cell r="AO65">
            <v>61</v>
          </cell>
          <cell r="AP65" t="str">
            <v>Курьинский  4</v>
          </cell>
          <cell r="AQ65" t="str">
            <v>ТМК-Н13-1.0</v>
          </cell>
          <cell r="AR65" t="str">
            <v>00073</v>
          </cell>
          <cell r="AS65" t="str">
            <v>25.05 дог. наг. указана только для Курьинский 4, потому перетоп +</v>
          </cell>
          <cell r="AZ65" t="str">
            <v/>
          </cell>
          <cell r="BA65">
            <v>0</v>
          </cell>
          <cell r="BC65" t="str">
            <v>'61'!$B$64</v>
          </cell>
          <cell r="BF65">
            <v>0</v>
          </cell>
          <cell r="BG65">
            <v>0</v>
          </cell>
          <cell r="BH65" t="str">
            <v>00073</v>
          </cell>
          <cell r="BI65" t="str">
            <v>допуск в части ЦО</v>
          </cell>
        </row>
        <row r="66">
          <cell r="A66">
            <v>62</v>
          </cell>
          <cell r="B66">
            <v>3</v>
          </cell>
          <cell r="C66" t="str">
            <v>ЭПК УГТУ-УПИ</v>
          </cell>
          <cell r="D66" t="str">
            <v>Курьинский  8</v>
          </cell>
          <cell r="E66" t="str">
            <v>ТМК-Н13-1.0</v>
          </cell>
          <cell r="F66">
            <v>9.6000000000000002E-2</v>
          </cell>
          <cell r="G66">
            <v>13.2</v>
          </cell>
          <cell r="H66">
            <v>59.484479999999998</v>
          </cell>
          <cell r="I66">
            <v>0</v>
          </cell>
          <cell r="J66" t="str">
            <v>нет данных</v>
          </cell>
          <cell r="K66" t="str">
            <v>нет данных</v>
          </cell>
          <cell r="L66" t="str">
            <v>нет данных</v>
          </cell>
          <cell r="M66" t="str">
            <v>нет данных</v>
          </cell>
          <cell r="N66">
            <v>409.2</v>
          </cell>
          <cell r="O66">
            <v>0</v>
          </cell>
          <cell r="P66" t="str">
            <v>нет данных</v>
          </cell>
          <cell r="Q66" t="str">
            <v>нет данных</v>
          </cell>
          <cell r="R66" t="str">
            <v>нет данных</v>
          </cell>
          <cell r="S66" t="str">
            <v>нет данных</v>
          </cell>
          <cell r="T66" t="str">
            <v>нет данных</v>
          </cell>
          <cell r="U66" t="str">
            <v>нет данных</v>
          </cell>
          <cell r="V66" t="str">
            <v xml:space="preserve"> </v>
          </cell>
          <cell r="W66" t="str">
            <v>да</v>
          </cell>
          <cell r="X66" t="str">
            <v>25.05 погр р-ров 4% +</v>
          </cell>
          <cell r="Y66" t="e">
            <v>#N/A</v>
          </cell>
          <cell r="Z66" t="e">
            <v>#N/A</v>
          </cell>
          <cell r="AA66" t="e">
            <v>#N/A</v>
          </cell>
          <cell r="AB66">
            <v>0</v>
          </cell>
          <cell r="AC66">
            <v>61.12933379561813</v>
          </cell>
          <cell r="AD66">
            <v>45.353481366192852</v>
          </cell>
          <cell r="AE66">
            <v>57.935703458432798</v>
          </cell>
          <cell r="AF66">
            <v>0</v>
          </cell>
          <cell r="AG66">
            <v>0</v>
          </cell>
          <cell r="AH66">
            <v>0</v>
          </cell>
          <cell r="AI66">
            <v>42088</v>
          </cell>
          <cell r="AM66" t="str">
            <v>Q=Qо+Qгвс, Qо=G1(h1-h2), Qгвс=G3(h3-hхи), tхи=5°С</v>
          </cell>
          <cell r="AN66" t="str">
            <v xml:space="preserve"> по отдельному трубопроводу, открытый водоразбор</v>
          </cell>
          <cell r="AO66">
            <v>62</v>
          </cell>
          <cell r="AP66" t="str">
            <v>Курьинский  8</v>
          </cell>
          <cell r="AQ66" t="str">
            <v>ТМК-Н13-1.0</v>
          </cell>
          <cell r="AR66" t="str">
            <v>00238</v>
          </cell>
          <cell r="AS66" t="str">
            <v>25.05 погр р-ров 4% +</v>
          </cell>
          <cell r="AZ66" t="str">
            <v/>
          </cell>
          <cell r="BA66">
            <v>0</v>
          </cell>
          <cell r="BC66" t="str">
            <v>'62'!$B$64</v>
          </cell>
          <cell r="BF66">
            <v>0</v>
          </cell>
          <cell r="BG66">
            <v>0</v>
          </cell>
          <cell r="BH66" t="str">
            <v>00238</v>
          </cell>
          <cell r="BI66" t="str">
            <v>допуск в части ЦО</v>
          </cell>
        </row>
        <row r="67">
          <cell r="A67">
            <v>63</v>
          </cell>
          <cell r="B67">
            <v>2</v>
          </cell>
          <cell r="C67" t="str">
            <v>ЭПК УГТУ-УПИ</v>
          </cell>
          <cell r="D67" t="str">
            <v>Курьинский  10 (под.1)</v>
          </cell>
          <cell r="E67" t="str">
            <v>ТМК-Н13-1.0</v>
          </cell>
          <cell r="F67">
            <v>0.1855</v>
          </cell>
          <cell r="G67">
            <v>25.92</v>
          </cell>
          <cell r="H67">
            <v>115.71093999999999</v>
          </cell>
          <cell r="I67">
            <v>0</v>
          </cell>
          <cell r="J67" t="str">
            <v>нет данных</v>
          </cell>
          <cell r="K67" t="str">
            <v>нет данных</v>
          </cell>
          <cell r="L67" t="str">
            <v>нет данных</v>
          </cell>
          <cell r="M67" t="str">
            <v>нет данных</v>
          </cell>
          <cell r="N67">
            <v>803.5200000000001</v>
          </cell>
          <cell r="O67">
            <v>0</v>
          </cell>
          <cell r="P67" t="str">
            <v>нет данных</v>
          </cell>
          <cell r="Q67" t="str">
            <v>нет данных</v>
          </cell>
          <cell r="R67" t="str">
            <v>нет данных</v>
          </cell>
          <cell r="S67" t="str">
            <v>нет данных</v>
          </cell>
          <cell r="T67" t="str">
            <v>нет данных</v>
          </cell>
          <cell r="U67" t="str">
            <v>нет данных</v>
          </cell>
          <cell r="V67" t="str">
            <v xml:space="preserve"> </v>
          </cell>
          <cell r="W67" t="str">
            <v>да</v>
          </cell>
          <cell r="X67" t="str">
            <v>25.05 не исправен G1, t1 в норме +</v>
          </cell>
          <cell r="Y67" t="e">
            <v>#N/A</v>
          </cell>
          <cell r="Z67" t="e">
            <v>#N/A</v>
          </cell>
          <cell r="AA67" t="e">
            <v>#N/A</v>
          </cell>
          <cell r="AB67">
            <v>0</v>
          </cell>
          <cell r="AC67">
            <v>61.209333343505861</v>
          </cell>
          <cell r="AD67">
            <v>43.215111185709638</v>
          </cell>
          <cell r="AE67">
            <v>57.737629405834056</v>
          </cell>
          <cell r="AF67">
            <v>0</v>
          </cell>
          <cell r="AG67">
            <v>0</v>
          </cell>
          <cell r="AH67">
            <v>0</v>
          </cell>
          <cell r="AI67">
            <v>42088</v>
          </cell>
          <cell r="AM67" t="str">
            <v>Q=Qо+Qгвс, Qо=G1(h1-h2), Qгвс=G3(h3-hхи), tхи=5°С</v>
          </cell>
          <cell r="AN67" t="str">
            <v xml:space="preserve"> по отдельному трубопроводу, открытый водоразбор</v>
          </cell>
          <cell r="AO67">
            <v>63</v>
          </cell>
          <cell r="AP67" t="str">
            <v>Курьинский  10 (под.1)</v>
          </cell>
          <cell r="AQ67" t="str">
            <v>ТМК-Н13-1.0</v>
          </cell>
          <cell r="AR67" t="str">
            <v>00203</v>
          </cell>
          <cell r="AS67" t="str">
            <v>25.05 не исправен G1, t1 в норме +</v>
          </cell>
          <cell r="AZ67" t="str">
            <v/>
          </cell>
          <cell r="BA67">
            <v>0</v>
          </cell>
          <cell r="BC67" t="str">
            <v>'63'!$B$64</v>
          </cell>
          <cell r="BF67">
            <v>0</v>
          </cell>
          <cell r="BG67">
            <v>0</v>
          </cell>
          <cell r="BH67" t="str">
            <v>00203</v>
          </cell>
          <cell r="BI67" t="str">
            <v>допуск в части ЦО; ЦО по договору (2 сут)</v>
          </cell>
        </row>
        <row r="68">
          <cell r="A68">
            <v>64</v>
          </cell>
          <cell r="B68">
            <v>2</v>
          </cell>
          <cell r="C68" t="str">
            <v>ЭПК УГТУ-УПИ</v>
          </cell>
          <cell r="D68" t="str">
            <v>Курьинский  10 (под.4)</v>
          </cell>
          <cell r="E68" t="str">
            <v>ТМК-Н13-1.0</v>
          </cell>
          <cell r="F68">
            <v>0.1855</v>
          </cell>
          <cell r="G68">
            <v>25.92</v>
          </cell>
          <cell r="H68">
            <v>115.71093999999999</v>
          </cell>
          <cell r="I68">
            <v>0</v>
          </cell>
          <cell r="J68" t="str">
            <v>нет данных</v>
          </cell>
          <cell r="K68" t="str">
            <v>нет данных</v>
          </cell>
          <cell r="L68" t="str">
            <v>нет данных</v>
          </cell>
          <cell r="M68" t="str">
            <v>нет данных</v>
          </cell>
          <cell r="N68">
            <v>803.5200000000001</v>
          </cell>
          <cell r="O68">
            <v>0</v>
          </cell>
          <cell r="P68" t="str">
            <v>нет данных</v>
          </cell>
          <cell r="Q68" t="str">
            <v>нет данных</v>
          </cell>
          <cell r="R68" t="str">
            <v>нет данных</v>
          </cell>
          <cell r="S68" t="str">
            <v>нет данных</v>
          </cell>
          <cell r="T68" t="str">
            <v>нет данных</v>
          </cell>
          <cell r="U68" t="str">
            <v>нет данных</v>
          </cell>
          <cell r="V68" t="str">
            <v xml:space="preserve"> </v>
          </cell>
          <cell r="W68" t="str">
            <v>да</v>
          </cell>
          <cell r="X68" t="str">
            <v>25.05 +</v>
          </cell>
          <cell r="Y68" t="e">
            <v>#N/A</v>
          </cell>
          <cell r="Z68" t="e">
            <v>#N/A</v>
          </cell>
          <cell r="AA68" t="e">
            <v>#N/A</v>
          </cell>
          <cell r="AB68">
            <v>0</v>
          </cell>
          <cell r="AC68">
            <v>60.321333064326524</v>
          </cell>
          <cell r="AD68">
            <v>45.558369965729888</v>
          </cell>
          <cell r="AE68">
            <v>56.929037040427872</v>
          </cell>
          <cell r="AF68">
            <v>0</v>
          </cell>
          <cell r="AG68">
            <v>0</v>
          </cell>
          <cell r="AH68">
            <v>0</v>
          </cell>
          <cell r="AI68">
            <v>42088</v>
          </cell>
          <cell r="AM68" t="str">
            <v>Q=Qо+Qгвс, Qо=G1(h1-h2), Qгвс=G3(h3-hхи), tхи=5°С</v>
          </cell>
          <cell r="AN68" t="str">
            <v xml:space="preserve"> по отдельному трубопроводу, открытый водоразбор</v>
          </cell>
          <cell r="AO68">
            <v>64</v>
          </cell>
          <cell r="AP68" t="str">
            <v>Курьинский  10 (под.4)</v>
          </cell>
          <cell r="AQ68" t="str">
            <v>ТМК-Н13-1.0</v>
          </cell>
          <cell r="AR68" t="str">
            <v>00202</v>
          </cell>
          <cell r="AS68" t="str">
            <v>25.05 +</v>
          </cell>
          <cell r="AZ68" t="str">
            <v/>
          </cell>
          <cell r="BA68">
            <v>0</v>
          </cell>
          <cell r="BC68" t="str">
            <v>'64'!$B$64</v>
          </cell>
          <cell r="BF68">
            <v>0</v>
          </cell>
          <cell r="BG68">
            <v>0</v>
          </cell>
          <cell r="BH68" t="str">
            <v>00202</v>
          </cell>
          <cell r="BI68" t="str">
            <v>допуск в части ЦО</v>
          </cell>
        </row>
        <row r="69">
          <cell r="A69">
            <v>65</v>
          </cell>
          <cell r="B69">
            <v>2</v>
          </cell>
          <cell r="C69" t="str">
            <v>ЕМУП ТС</v>
          </cell>
          <cell r="D69" t="str">
            <v>Ленина 60</v>
          </cell>
          <cell r="E69" t="str">
            <v>ТМК-Н13-1.0</v>
          </cell>
          <cell r="F69">
            <v>0.20200000000000001</v>
          </cell>
          <cell r="G69">
            <v>13.07</v>
          </cell>
          <cell r="H69">
            <v>97.813959999999994</v>
          </cell>
          <cell r="I69">
            <v>0</v>
          </cell>
          <cell r="J69" t="str">
            <v>нет данных</v>
          </cell>
          <cell r="K69" t="str">
            <v>нет данных</v>
          </cell>
          <cell r="L69" t="str">
            <v>нет данных</v>
          </cell>
          <cell r="M69" t="str">
            <v>нет данных</v>
          </cell>
          <cell r="N69">
            <v>405.17</v>
          </cell>
          <cell r="O69">
            <v>0</v>
          </cell>
          <cell r="P69" t="str">
            <v>нет данных</v>
          </cell>
          <cell r="Q69" t="str">
            <v>нет данных</v>
          </cell>
          <cell r="R69" t="str">
            <v>нет данных</v>
          </cell>
          <cell r="S69" t="str">
            <v>нет данных</v>
          </cell>
          <cell r="T69" t="str">
            <v>нет данных</v>
          </cell>
          <cell r="U69" t="str">
            <v>нет данных</v>
          </cell>
          <cell r="V69" t="str">
            <v xml:space="preserve"> </v>
          </cell>
          <cell r="W69" t="str">
            <v>да</v>
          </cell>
          <cell r="X69" t="str">
            <v>30.10 +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e">
            <v>#DIV/0!</v>
          </cell>
          <cell r="AD69" t="e">
            <v>#DIV/0!</v>
          </cell>
          <cell r="AE69" t="e">
            <v>#DIV/0!</v>
          </cell>
          <cell r="AF69" t="e">
            <v>#DIV/0!</v>
          </cell>
          <cell r="AG69">
            <v>0</v>
          </cell>
          <cell r="AH69">
            <v>0</v>
          </cell>
          <cell r="AI69">
            <v>40482</v>
          </cell>
          <cell r="AM69" t="str">
            <v>Q=Qо+Qгвс, Qо=G1(h1-h2), Qгвс=G3(h3-hхи), tхи=5°С</v>
          </cell>
          <cell r="AN69" t="str">
            <v xml:space="preserve"> по отдельному трубопроводу, открытый водоразбор</v>
          </cell>
          <cell r="AO69">
            <v>65</v>
          </cell>
          <cell r="AP69" t="str">
            <v>Ленина 60</v>
          </cell>
          <cell r="AQ69" t="str">
            <v>ТМК-Н13-1.0</v>
          </cell>
          <cell r="AR69" t="str">
            <v>00287</v>
          </cell>
          <cell r="AS69" t="str">
            <v>30.10 +</v>
          </cell>
          <cell r="AZ69" t="str">
            <v/>
          </cell>
          <cell r="BA69">
            <v>0</v>
          </cell>
          <cell r="BC69" t="str">
            <v>'65'!$B$64</v>
          </cell>
          <cell r="BF69">
            <v>0</v>
          </cell>
          <cell r="BG69">
            <v>0</v>
          </cell>
          <cell r="BH69" t="str">
            <v>00287</v>
          </cell>
          <cell r="BI69">
            <v>0</v>
          </cell>
        </row>
        <row r="70">
          <cell r="A70">
            <v>66</v>
          </cell>
          <cell r="B70">
            <v>2</v>
          </cell>
          <cell r="C70" t="str">
            <v>ЕМУП ТС</v>
          </cell>
          <cell r="D70" t="str">
            <v>Ленина 62/1,2,3</v>
          </cell>
          <cell r="E70" t="str">
            <v>ТМК-Н13-1.0</v>
          </cell>
          <cell r="F70">
            <v>0.35099999999999998</v>
          </cell>
          <cell r="G70">
            <v>36.96</v>
          </cell>
          <cell r="H70">
            <v>196.46747999999997</v>
          </cell>
          <cell r="I70">
            <v>0</v>
          </cell>
          <cell r="J70" t="str">
            <v>нет данных</v>
          </cell>
          <cell r="K70" t="str">
            <v>нет данных</v>
          </cell>
          <cell r="L70" t="str">
            <v>нет данных</v>
          </cell>
          <cell r="M70" t="str">
            <v>нет данных</v>
          </cell>
          <cell r="N70">
            <v>1145.76</v>
          </cell>
          <cell r="O70">
            <v>0</v>
          </cell>
          <cell r="P70" t="str">
            <v>нет данных</v>
          </cell>
          <cell r="Q70" t="str">
            <v>нет данных</v>
          </cell>
          <cell r="R70" t="str">
            <v>нет данных</v>
          </cell>
          <cell r="S70" t="str">
            <v>нет данных</v>
          </cell>
          <cell r="T70" t="str">
            <v>нет данных</v>
          </cell>
          <cell r="U70" t="str">
            <v>нет данных</v>
          </cell>
          <cell r="V70" t="str">
            <v xml:space="preserve"> </v>
          </cell>
          <cell r="W70" t="str">
            <v>да</v>
          </cell>
          <cell r="X70" t="str">
            <v>30.10 G1=0 +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 t="e">
            <v>#DIV/0!</v>
          </cell>
          <cell r="AD70" t="e">
            <v>#DIV/0!</v>
          </cell>
          <cell r="AE70" t="e">
            <v>#DIV/0!</v>
          </cell>
          <cell r="AF70" t="e">
            <v>#DIV/0!</v>
          </cell>
          <cell r="AG70">
            <v>0</v>
          </cell>
          <cell r="AH70">
            <v>0</v>
          </cell>
          <cell r="AI70">
            <v>40482</v>
          </cell>
          <cell r="AM70" t="str">
            <v>Q=Qо+Qгвс, Qо=G1(h1-h2), Qгвс=G3(h3-hхи), tхи=5°С</v>
          </cell>
          <cell r="AN70" t="str">
            <v xml:space="preserve"> по отдельному трубопроводу, открытый водоразбор</v>
          </cell>
          <cell r="AO70">
            <v>66</v>
          </cell>
          <cell r="AP70" t="str">
            <v>Ленина 62/1,2,3</v>
          </cell>
          <cell r="AQ70" t="str">
            <v>ТМК-Н13-1.0</v>
          </cell>
          <cell r="AR70" t="str">
            <v>00343</v>
          </cell>
          <cell r="AS70" t="str">
            <v>30.10 G1=0 +</v>
          </cell>
          <cell r="AZ70" t="str">
            <v>30.10 G1=0 +</v>
          </cell>
          <cell r="BA70">
            <v>0</v>
          </cell>
          <cell r="BC70" t="str">
            <v>'66'!$B$64</v>
          </cell>
          <cell r="BF70">
            <v>1</v>
          </cell>
          <cell r="BG70">
            <v>0</v>
          </cell>
          <cell r="BH70" t="str">
            <v>00343</v>
          </cell>
          <cell r="BI70" t="str">
            <v>ЦО и ГВС по договору</v>
          </cell>
        </row>
        <row r="71">
          <cell r="A71">
            <v>67</v>
          </cell>
          <cell r="B71">
            <v>2</v>
          </cell>
          <cell r="C71" t="str">
            <v>ЕМУП ТС</v>
          </cell>
          <cell r="D71" t="str">
            <v>Ленина 62/5</v>
          </cell>
          <cell r="E71" t="str">
            <v>ТМК-Н13-1.0</v>
          </cell>
          <cell r="F71">
            <v>0.161</v>
          </cell>
          <cell r="G71">
            <v>18.32</v>
          </cell>
          <cell r="H71">
            <v>92.659879999999987</v>
          </cell>
          <cell r="I71">
            <v>0</v>
          </cell>
          <cell r="J71" t="str">
            <v>нет данных</v>
          </cell>
          <cell r="K71" t="str">
            <v>нет данных</v>
          </cell>
          <cell r="L71" t="str">
            <v>нет данных</v>
          </cell>
          <cell r="M71" t="str">
            <v>нет данных</v>
          </cell>
          <cell r="N71">
            <v>567.91999999999996</v>
          </cell>
          <cell r="O71">
            <v>0</v>
          </cell>
          <cell r="P71" t="str">
            <v>нет данных</v>
          </cell>
          <cell r="Q71" t="str">
            <v>нет данных</v>
          </cell>
          <cell r="R71" t="str">
            <v>нет данных</v>
          </cell>
          <cell r="S71" t="str">
            <v>нет данных</v>
          </cell>
          <cell r="T71" t="str">
            <v>нет данных</v>
          </cell>
          <cell r="U71" t="str">
            <v>нет данных</v>
          </cell>
          <cell r="V71" t="str">
            <v xml:space="preserve"> </v>
          </cell>
          <cell r="W71" t="str">
            <v>да</v>
          </cell>
          <cell r="X71" t="str">
            <v>30.10 +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e">
            <v>#DIV/0!</v>
          </cell>
          <cell r="AD71" t="e">
            <v>#DIV/0!</v>
          </cell>
          <cell r="AE71" t="e">
            <v>#DIV/0!</v>
          </cell>
          <cell r="AF71" t="e">
            <v>#DIV/0!</v>
          </cell>
          <cell r="AG71">
            <v>0</v>
          </cell>
          <cell r="AH71">
            <v>0</v>
          </cell>
          <cell r="AI71">
            <v>40482</v>
          </cell>
          <cell r="AM71" t="str">
            <v>Q=Qо+Qгвс, Qо=G1(h1-h2), Qгвс=G3(h3-hхи), tхи=5°С</v>
          </cell>
          <cell r="AN71" t="str">
            <v xml:space="preserve"> по отдельному трубопроводу, открытый водоразбор</v>
          </cell>
          <cell r="AO71">
            <v>67</v>
          </cell>
          <cell r="AP71" t="str">
            <v>Ленина 62/5</v>
          </cell>
          <cell r="AQ71" t="str">
            <v>ТМК-Н13-1.0</v>
          </cell>
          <cell r="AR71" t="str">
            <v>00177</v>
          </cell>
          <cell r="AS71" t="str">
            <v>30.10 +</v>
          </cell>
          <cell r="AZ71" t="str">
            <v/>
          </cell>
          <cell r="BA71">
            <v>0</v>
          </cell>
          <cell r="BC71" t="str">
            <v>'67'!$B$64</v>
          </cell>
          <cell r="BF71">
            <v>0</v>
          </cell>
          <cell r="BG71">
            <v>0</v>
          </cell>
          <cell r="BH71" t="str">
            <v>00177</v>
          </cell>
          <cell r="BI71">
            <v>0</v>
          </cell>
        </row>
        <row r="72">
          <cell r="A72">
            <v>68</v>
          </cell>
          <cell r="B72">
            <v>2</v>
          </cell>
          <cell r="C72" t="str">
            <v>ЕМУП ТС</v>
          </cell>
          <cell r="D72" t="str">
            <v>Ленина 62/6</v>
          </cell>
          <cell r="E72" t="str">
            <v>ТМК-Н13-1.0</v>
          </cell>
          <cell r="F72">
            <v>0.16600000000000001</v>
          </cell>
          <cell r="G72">
            <v>18.48</v>
          </cell>
          <cell r="H72">
            <v>94.776880000000006</v>
          </cell>
          <cell r="I72">
            <v>0</v>
          </cell>
          <cell r="J72" t="str">
            <v>нет данных</v>
          </cell>
          <cell r="K72" t="str">
            <v>нет данных</v>
          </cell>
          <cell r="L72" t="str">
            <v>нет данных</v>
          </cell>
          <cell r="M72" t="str">
            <v>нет данных</v>
          </cell>
          <cell r="N72">
            <v>572.88</v>
          </cell>
          <cell r="O72">
            <v>0</v>
          </cell>
          <cell r="P72" t="str">
            <v>нет данных</v>
          </cell>
          <cell r="Q72" t="str">
            <v>нет данных</v>
          </cell>
          <cell r="R72" t="str">
            <v>нет данных</v>
          </cell>
          <cell r="S72" t="str">
            <v>нет данных</v>
          </cell>
          <cell r="T72" t="str">
            <v>нет данных</v>
          </cell>
          <cell r="U72" t="str">
            <v>нет данных</v>
          </cell>
          <cell r="V72" t="str">
            <v xml:space="preserve"> </v>
          </cell>
          <cell r="W72" t="str">
            <v>да</v>
          </cell>
          <cell r="X72" t="str">
            <v>30.10 +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e">
            <v>#DIV/0!</v>
          </cell>
          <cell r="AD72" t="e">
            <v>#DIV/0!</v>
          </cell>
          <cell r="AE72" t="e">
            <v>#DIV/0!</v>
          </cell>
          <cell r="AF72" t="e">
            <v>#DIV/0!</v>
          </cell>
          <cell r="AG72">
            <v>0</v>
          </cell>
          <cell r="AH72">
            <v>0</v>
          </cell>
          <cell r="AI72">
            <v>40482</v>
          </cell>
          <cell r="AM72" t="str">
            <v>Q=Qо+Qгвс, Qо=G1(h1-h2), Qгвс=G3(h3-hхи), tхи=5°С</v>
          </cell>
          <cell r="AN72" t="str">
            <v xml:space="preserve"> по отдельному трубопроводу, открытый водоразбор</v>
          </cell>
          <cell r="AO72">
            <v>68</v>
          </cell>
          <cell r="AP72" t="str">
            <v>Ленина 62/6</v>
          </cell>
          <cell r="AQ72" t="str">
            <v>ТМК-Н13-1.0</v>
          </cell>
          <cell r="AR72" t="str">
            <v>00204</v>
          </cell>
          <cell r="AS72" t="str">
            <v>30.10 +</v>
          </cell>
          <cell r="AZ72" t="str">
            <v/>
          </cell>
          <cell r="BA72">
            <v>0</v>
          </cell>
          <cell r="BC72" t="str">
            <v>'68'!$B$64</v>
          </cell>
          <cell r="BF72">
            <v>0</v>
          </cell>
          <cell r="BG72">
            <v>0</v>
          </cell>
          <cell r="BH72" t="str">
            <v>00204</v>
          </cell>
          <cell r="BI72">
            <v>0</v>
          </cell>
        </row>
        <row r="73">
          <cell r="A73">
            <v>69</v>
          </cell>
          <cell r="B73">
            <v>2</v>
          </cell>
          <cell r="C73" t="str">
            <v>ЕМУП ТС</v>
          </cell>
          <cell r="D73" t="str">
            <v>Ленина 62/7</v>
          </cell>
          <cell r="E73" t="str">
            <v>ТМК-Н13-1.0</v>
          </cell>
          <cell r="F73">
            <v>0.18</v>
          </cell>
          <cell r="G73">
            <v>20.46</v>
          </cell>
          <cell r="H73">
            <v>103.554</v>
          </cell>
          <cell r="I73">
            <v>0</v>
          </cell>
          <cell r="J73" t="str">
            <v>нет данных</v>
          </cell>
          <cell r="K73" t="str">
            <v>нет данных</v>
          </cell>
          <cell r="L73" t="str">
            <v>нет данных</v>
          </cell>
          <cell r="M73" t="str">
            <v>нет данных</v>
          </cell>
          <cell r="N73">
            <v>634.26</v>
          </cell>
          <cell r="O73">
            <v>0</v>
          </cell>
          <cell r="P73" t="str">
            <v>нет данных</v>
          </cell>
          <cell r="Q73" t="str">
            <v>нет данных</v>
          </cell>
          <cell r="R73" t="str">
            <v>нет данных</v>
          </cell>
          <cell r="S73" t="str">
            <v>нет данных</v>
          </cell>
          <cell r="T73" t="str">
            <v>нет данных</v>
          </cell>
          <cell r="U73" t="str">
            <v>нет данных</v>
          </cell>
          <cell r="V73" t="str">
            <v xml:space="preserve"> </v>
          </cell>
          <cell r="W73" t="str">
            <v>да</v>
          </cell>
          <cell r="X73" t="str">
            <v>30.10 G1&lt;G2 1,7% +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e">
            <v>#DIV/0!</v>
          </cell>
          <cell r="AD73" t="e">
            <v>#DIV/0!</v>
          </cell>
          <cell r="AE73" t="e">
            <v>#DIV/0!</v>
          </cell>
          <cell r="AF73" t="e">
            <v>#DIV/0!</v>
          </cell>
          <cell r="AG73">
            <v>0</v>
          </cell>
          <cell r="AH73">
            <v>0</v>
          </cell>
          <cell r="AI73">
            <v>40482</v>
          </cell>
          <cell r="AM73" t="str">
            <v>Q=Qо+Qгвс, Qо=G1(h1-h2), Qгвс=G3(h3-hхи), tхи=5°С</v>
          </cell>
          <cell r="AN73" t="str">
            <v xml:space="preserve"> по отдельному трубопроводу, открытый водоразбор</v>
          </cell>
          <cell r="AO73">
            <v>69</v>
          </cell>
          <cell r="AP73" t="str">
            <v>Ленина 62/7</v>
          </cell>
          <cell r="AQ73" t="str">
            <v>ТМК-Н13-1.0</v>
          </cell>
          <cell r="AR73" t="str">
            <v>00292</v>
          </cell>
          <cell r="AS73" t="str">
            <v>30.10 G1&lt;G2 1,7% +</v>
          </cell>
          <cell r="AZ73" t="str">
            <v/>
          </cell>
          <cell r="BA73">
            <v>0</v>
          </cell>
          <cell r="BC73" t="str">
            <v>'69'!$B$64</v>
          </cell>
          <cell r="BF73">
            <v>0</v>
          </cell>
          <cell r="BG73">
            <v>0</v>
          </cell>
          <cell r="BH73" t="str">
            <v>00292</v>
          </cell>
          <cell r="BI73">
            <v>0</v>
          </cell>
        </row>
        <row r="74">
          <cell r="A74">
            <v>70</v>
          </cell>
          <cell r="B74">
            <v>2</v>
          </cell>
          <cell r="C74" t="str">
            <v>ЕМУП ТС</v>
          </cell>
          <cell r="D74" t="str">
            <v>Ленина 62/8</v>
          </cell>
          <cell r="E74" t="str">
            <v>ТМК-Н13-1.0</v>
          </cell>
          <cell r="F74">
            <v>0.18</v>
          </cell>
          <cell r="G74">
            <v>19.64</v>
          </cell>
          <cell r="H74">
            <v>102.0288</v>
          </cell>
          <cell r="I74">
            <v>0</v>
          </cell>
          <cell r="J74" t="str">
            <v>нет данных</v>
          </cell>
          <cell r="K74" t="str">
            <v>нет данных</v>
          </cell>
          <cell r="L74" t="str">
            <v>нет данных</v>
          </cell>
          <cell r="M74" t="str">
            <v>нет данных</v>
          </cell>
          <cell r="N74">
            <v>608.84</v>
          </cell>
          <cell r="O74">
            <v>0</v>
          </cell>
          <cell r="P74" t="str">
            <v>нет данных</v>
          </cell>
          <cell r="Q74" t="str">
            <v>нет данных</v>
          </cell>
          <cell r="R74" t="str">
            <v>нет данных</v>
          </cell>
          <cell r="S74" t="str">
            <v>нет данных</v>
          </cell>
          <cell r="T74" t="e">
            <v>#DIV/0!</v>
          </cell>
          <cell r="U74" t="e">
            <v>#DIV/0!</v>
          </cell>
          <cell r="V74" t="e">
            <v>#DIV/0!</v>
          </cell>
          <cell r="W74" t="str">
            <v>да</v>
          </cell>
          <cell r="X74" t="str">
            <v>30.10 +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e">
            <v>#DIV/0!</v>
          </cell>
          <cell r="AD74" t="e">
            <v>#DIV/0!</v>
          </cell>
          <cell r="AE74" t="e">
            <v>#DIV/0!</v>
          </cell>
          <cell r="AF74">
            <v>0</v>
          </cell>
          <cell r="AG74">
            <v>0</v>
          </cell>
          <cell r="AH74">
            <v>0</v>
          </cell>
          <cell r="AI74">
            <v>40482</v>
          </cell>
          <cell r="AM74" t="str">
            <v>Q=Qо+Qгвс, Qо=G1(h1-h2), Qгвс=G3(h3-hхи)-G4(h4-hхи), tхи=5°С</v>
          </cell>
          <cell r="AN74" t="str">
            <v>отдельным трубопроводом по открытой схеме, с циркуляцией</v>
          </cell>
          <cell r="AO74">
            <v>70</v>
          </cell>
          <cell r="AP74" t="str">
            <v>Ленина 62/8</v>
          </cell>
          <cell r="AQ74" t="str">
            <v>ТМК-Н13-1.0</v>
          </cell>
          <cell r="AR74" t="str">
            <v>00176</v>
          </cell>
          <cell r="AS74" t="str">
            <v>30.10 +</v>
          </cell>
          <cell r="AZ74" t="str">
            <v/>
          </cell>
          <cell r="BA74">
            <v>0</v>
          </cell>
          <cell r="BC74" t="str">
            <v>'70'!$B$64</v>
          </cell>
          <cell r="BF74">
            <v>0</v>
          </cell>
          <cell r="BG74">
            <v>0</v>
          </cell>
          <cell r="BH74" t="str">
            <v>00176</v>
          </cell>
          <cell r="BI74">
            <v>0</v>
          </cell>
        </row>
        <row r="75">
          <cell r="A75">
            <v>71</v>
          </cell>
          <cell r="B75">
            <v>2</v>
          </cell>
          <cell r="C75" t="str">
            <v>ЕМУП ТС</v>
          </cell>
          <cell r="D75" t="str">
            <v>Ленина 62/9</v>
          </cell>
          <cell r="E75" t="str">
            <v>ТМК-Н13-1.0</v>
          </cell>
          <cell r="F75">
            <v>0.18</v>
          </cell>
          <cell r="G75">
            <v>19.47</v>
          </cell>
          <cell r="H75">
            <v>101.71260000000001</v>
          </cell>
          <cell r="I75">
            <v>0</v>
          </cell>
          <cell r="J75" t="str">
            <v>нет данных</v>
          </cell>
          <cell r="K75" t="str">
            <v>нет данных</v>
          </cell>
          <cell r="L75" t="str">
            <v>нет данных</v>
          </cell>
          <cell r="M75" t="str">
            <v>нет данных</v>
          </cell>
          <cell r="N75">
            <v>603.56999999999994</v>
          </cell>
          <cell r="O75">
            <v>0</v>
          </cell>
          <cell r="P75" t="str">
            <v>нет данных</v>
          </cell>
          <cell r="Q75" t="str">
            <v>нет данных</v>
          </cell>
          <cell r="R75" t="str">
            <v>нет данных</v>
          </cell>
          <cell r="S75" t="str">
            <v>нет данных</v>
          </cell>
          <cell r="T75" t="e">
            <v>#DIV/0!</v>
          </cell>
          <cell r="U75" t="e">
            <v>#DIV/0!</v>
          </cell>
          <cell r="V75" t="e">
            <v>#DIV/0!</v>
          </cell>
          <cell r="W75" t="str">
            <v>да</v>
          </cell>
          <cell r="X75" t="str">
            <v>30.10 G1&lt;G2 1,8% +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e">
            <v>#DIV/0!</v>
          </cell>
          <cell r="AD75" t="e">
            <v>#DIV/0!</v>
          </cell>
          <cell r="AE75" t="e">
            <v>#DIV/0!</v>
          </cell>
          <cell r="AF75">
            <v>0</v>
          </cell>
          <cell r="AG75">
            <v>0</v>
          </cell>
          <cell r="AH75">
            <v>0</v>
          </cell>
          <cell r="AI75">
            <v>40482</v>
          </cell>
          <cell r="AM75" t="str">
            <v>Q=Qо+Qгвс, Qо=G1(h1-h2), Qгвс=G3(h3-hхи), tхи=5°С</v>
          </cell>
          <cell r="AN75" t="str">
            <v>Учет организован как для 3х-трубной системы, по отдельному трубопроводу по открытой схеме, тупиковая схема</v>
          </cell>
          <cell r="AO75">
            <v>71</v>
          </cell>
          <cell r="AP75" t="str">
            <v>Ленина 62/9</v>
          </cell>
          <cell r="AQ75" t="str">
            <v>ТМК-Н13-1.0</v>
          </cell>
          <cell r="AR75" t="str">
            <v>00187</v>
          </cell>
          <cell r="AS75" t="str">
            <v>30.10 G1&lt;G2 1,8% +</v>
          </cell>
          <cell r="AZ75" t="str">
            <v/>
          </cell>
          <cell r="BA75">
            <v>0</v>
          </cell>
          <cell r="BC75" t="str">
            <v>'71'!$B$64</v>
          </cell>
          <cell r="BF75">
            <v>0</v>
          </cell>
          <cell r="BG75">
            <v>0</v>
          </cell>
          <cell r="BH75" t="str">
            <v>00187</v>
          </cell>
          <cell r="BI75">
            <v>0</v>
          </cell>
        </row>
        <row r="76">
          <cell r="A76">
            <v>72</v>
          </cell>
          <cell r="B76">
            <v>2</v>
          </cell>
          <cell r="C76" t="str">
            <v>ЕМУП ТС</v>
          </cell>
          <cell r="D76" t="str">
            <v>Ленина 64</v>
          </cell>
          <cell r="E76" t="str">
            <v>ТМК-Н13-1.0</v>
          </cell>
          <cell r="F76">
            <v>0.2</v>
          </cell>
          <cell r="G76">
            <v>17.329999999999998</v>
          </cell>
          <cell r="H76">
            <v>105.0098</v>
          </cell>
          <cell r="I76">
            <v>0</v>
          </cell>
          <cell r="J76" t="str">
            <v>нет данных</v>
          </cell>
          <cell r="K76" t="str">
            <v>нет данных</v>
          </cell>
          <cell r="L76" t="str">
            <v>нет данных</v>
          </cell>
          <cell r="M76" t="str">
            <v>нет данных</v>
          </cell>
          <cell r="N76">
            <v>537.2299999999999</v>
          </cell>
          <cell r="O76">
            <v>0</v>
          </cell>
          <cell r="P76" t="str">
            <v>нет данных</v>
          </cell>
          <cell r="Q76" t="str">
            <v>нет данных</v>
          </cell>
          <cell r="R76" t="str">
            <v>нет данных</v>
          </cell>
          <cell r="S76" t="str">
            <v>нет данных</v>
          </cell>
          <cell r="T76" t="str">
            <v>нет данных</v>
          </cell>
          <cell r="U76" t="str">
            <v>нет данных</v>
          </cell>
          <cell r="V76" t="str">
            <v xml:space="preserve"> </v>
          </cell>
          <cell r="W76" t="str">
            <v>да</v>
          </cell>
          <cell r="X76" t="str">
            <v>30.10 +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e">
            <v>#DIV/0!</v>
          </cell>
          <cell r="AD76" t="e">
            <v>#DIV/0!</v>
          </cell>
          <cell r="AE76" t="e">
            <v>#DIV/0!</v>
          </cell>
          <cell r="AF76">
            <v>0</v>
          </cell>
          <cell r="AG76">
            <v>0</v>
          </cell>
          <cell r="AH76">
            <v>0</v>
          </cell>
          <cell r="AI76">
            <v>40482</v>
          </cell>
          <cell r="AM76" t="str">
            <v>∆Q=G1(h1-hхи)-G2(h2-hхи), tхи=5°С</v>
          </cell>
          <cell r="AN76" t="str">
            <v>нет гвс (питание гвс через первый ввод)</v>
          </cell>
          <cell r="AO76">
            <v>72</v>
          </cell>
          <cell r="AP76" t="str">
            <v>Ленина 64</v>
          </cell>
          <cell r="AQ76" t="str">
            <v>ТМК-Н13-1.0</v>
          </cell>
          <cell r="AR76" t="str">
            <v>00281</v>
          </cell>
          <cell r="AS76" t="str">
            <v>30.10 +</v>
          </cell>
          <cell r="AZ76" t="str">
            <v/>
          </cell>
          <cell r="BA76">
            <v>0</v>
          </cell>
          <cell r="BC76" t="str">
            <v>'72'!$B$64</v>
          </cell>
          <cell r="BF76">
            <v>0</v>
          </cell>
          <cell r="BG76">
            <v>0</v>
          </cell>
          <cell r="BH76" t="str">
            <v>00281</v>
          </cell>
          <cell r="BI76">
            <v>0</v>
          </cell>
        </row>
        <row r="77">
          <cell r="A77">
            <v>73</v>
          </cell>
          <cell r="B77">
            <v>2</v>
          </cell>
          <cell r="C77" t="str">
            <v>ЕМУП ТС</v>
          </cell>
          <cell r="D77" t="str">
            <v xml:space="preserve">Ленина 68а </v>
          </cell>
          <cell r="E77" t="str">
            <v>ТМК-Н13-1.0</v>
          </cell>
          <cell r="F77">
            <v>0.189</v>
          </cell>
          <cell r="G77">
            <v>24.06</v>
          </cell>
          <cell r="H77">
            <v>113.52491999999999</v>
          </cell>
          <cell r="I77">
            <v>0</v>
          </cell>
          <cell r="J77" t="str">
            <v>нет данных</v>
          </cell>
          <cell r="K77" t="str">
            <v>нет данных</v>
          </cell>
          <cell r="L77" t="str">
            <v>нет данных</v>
          </cell>
          <cell r="M77" t="str">
            <v>нет данных</v>
          </cell>
          <cell r="N77">
            <v>745.86</v>
          </cell>
          <cell r="O77">
            <v>0</v>
          </cell>
          <cell r="P77" t="str">
            <v>нет данных</v>
          </cell>
          <cell r="Q77" t="str">
            <v>нет данных</v>
          </cell>
          <cell r="R77" t="str">
            <v>нет данных</v>
          </cell>
          <cell r="S77" t="str">
            <v>нет данных</v>
          </cell>
          <cell r="T77" t="str">
            <v>нет данных</v>
          </cell>
          <cell r="U77" t="str">
            <v>нет данных</v>
          </cell>
          <cell r="V77" t="str">
            <v xml:space="preserve"> </v>
          </cell>
          <cell r="W77" t="str">
            <v>да</v>
          </cell>
          <cell r="X77" t="str">
            <v>30.10 +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e">
            <v>#DIV/0!</v>
          </cell>
          <cell r="AD77" t="e">
            <v>#DIV/0!</v>
          </cell>
          <cell r="AE77" t="e">
            <v>#DIV/0!</v>
          </cell>
          <cell r="AF77" t="e">
            <v>#DIV/0!</v>
          </cell>
          <cell r="AG77">
            <v>0</v>
          </cell>
          <cell r="AH77">
            <v>0</v>
          </cell>
          <cell r="AI77">
            <v>40482</v>
          </cell>
          <cell r="AM77" t="str">
            <v>Q=Qо+Qгвс, Qо=G1(h1-h2), Qгвс=G3(h3-hхи), tхи=5°С</v>
          </cell>
          <cell r="AN77" t="str">
            <v xml:space="preserve"> по отдельному трубопроводу, открытый водоразбор</v>
          </cell>
          <cell r="AO77">
            <v>73</v>
          </cell>
          <cell r="AP77" t="str">
            <v xml:space="preserve">Ленина 68а </v>
          </cell>
          <cell r="AQ77" t="str">
            <v>ТМК-Н13-1.0</v>
          </cell>
          <cell r="AR77" t="str">
            <v>00366</v>
          </cell>
          <cell r="AS77" t="str">
            <v>30.10 +</v>
          </cell>
          <cell r="AZ77" t="str">
            <v/>
          </cell>
          <cell r="BA77">
            <v>0</v>
          </cell>
          <cell r="BC77" t="str">
            <v>'73'!$B$64</v>
          </cell>
          <cell r="BF77">
            <v>0</v>
          </cell>
          <cell r="BG77">
            <v>0</v>
          </cell>
          <cell r="BH77" t="str">
            <v>00366</v>
          </cell>
          <cell r="BI77">
            <v>0</v>
          </cell>
        </row>
        <row r="78">
          <cell r="A78">
            <v>74</v>
          </cell>
          <cell r="B78">
            <v>2</v>
          </cell>
          <cell r="C78" t="str">
            <v>ЕМУП ТС</v>
          </cell>
          <cell r="D78" t="str">
            <v>Ленина 68а вст</v>
          </cell>
          <cell r="E78" t="str">
            <v>ТМК-Н13-1.0</v>
          </cell>
          <cell r="F78">
            <v>0.219</v>
          </cell>
          <cell r="G78">
            <v>37.79</v>
          </cell>
          <cell r="H78">
            <v>149.97911999999999</v>
          </cell>
          <cell r="I78">
            <v>0</v>
          </cell>
          <cell r="J78" t="str">
            <v>нет данных</v>
          </cell>
          <cell r="K78" t="str">
            <v>нет данных</v>
          </cell>
          <cell r="L78" t="str">
            <v>нет данных</v>
          </cell>
          <cell r="M78" t="str">
            <v>нет данных</v>
          </cell>
          <cell r="N78">
            <v>1171.49</v>
          </cell>
          <cell r="O78">
            <v>0</v>
          </cell>
          <cell r="P78" t="str">
            <v>нет данных</v>
          </cell>
          <cell r="Q78" t="str">
            <v>нет данных</v>
          </cell>
          <cell r="R78" t="str">
            <v>нет данных</v>
          </cell>
          <cell r="S78" t="str">
            <v>нет данных</v>
          </cell>
          <cell r="T78" t="str">
            <v>нет данных</v>
          </cell>
          <cell r="U78" t="str">
            <v>нет данных</v>
          </cell>
          <cell r="V78" t="str">
            <v xml:space="preserve"> </v>
          </cell>
          <cell r="W78" t="str">
            <v>да</v>
          </cell>
          <cell r="X78" t="str">
            <v>30.10 +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e">
            <v>#DIV/0!</v>
          </cell>
          <cell r="AD78" t="e">
            <v>#DIV/0!</v>
          </cell>
          <cell r="AE78" t="e">
            <v>#DIV/0!</v>
          </cell>
          <cell r="AF78" t="e">
            <v>#DIV/0!</v>
          </cell>
          <cell r="AG78">
            <v>0</v>
          </cell>
          <cell r="AH78">
            <v>0</v>
          </cell>
          <cell r="AI78">
            <v>40482</v>
          </cell>
          <cell r="AM78" t="str">
            <v>∆Q=G1(h1-hхи)-G2(h2-hхи), Qгвс учтена в ∆Q, tхи=5°С</v>
          </cell>
          <cell r="AN78" t="str">
            <v>с подающего или обратного трубопровода системы отопления через РТ, тупиковая</v>
          </cell>
          <cell r="AO78">
            <v>74</v>
          </cell>
          <cell r="AP78" t="str">
            <v>Ленина 68а вст</v>
          </cell>
          <cell r="AQ78" t="str">
            <v>ТМК-Н13-1.0</v>
          </cell>
          <cell r="AR78" t="str">
            <v>00289</v>
          </cell>
          <cell r="AS78" t="str">
            <v>30.10 +</v>
          </cell>
          <cell r="AZ78" t="str">
            <v/>
          </cell>
          <cell r="BA78">
            <v>0</v>
          </cell>
          <cell r="BC78" t="str">
            <v>'74'!$B$64</v>
          </cell>
          <cell r="BF78">
            <v>0</v>
          </cell>
          <cell r="BG78">
            <v>0</v>
          </cell>
          <cell r="BH78" t="str">
            <v>00289</v>
          </cell>
          <cell r="BI78">
            <v>0</v>
          </cell>
        </row>
        <row r="79">
          <cell r="A79">
            <v>75</v>
          </cell>
          <cell r="B79">
            <v>2</v>
          </cell>
          <cell r="C79" t="str">
            <v>ЕМУП ТС</v>
          </cell>
          <cell r="D79" t="str">
            <v>Ленина 68б</v>
          </cell>
          <cell r="E79" t="str">
            <v>ТМК-Н13-1.0</v>
          </cell>
          <cell r="F79">
            <v>0.189</v>
          </cell>
          <cell r="G79">
            <v>23.6</v>
          </cell>
          <cell r="H79">
            <v>112.66932</v>
          </cell>
          <cell r="I79">
            <v>0</v>
          </cell>
          <cell r="J79" t="str">
            <v>нет данных</v>
          </cell>
          <cell r="K79" t="str">
            <v>нет данных</v>
          </cell>
          <cell r="L79" t="str">
            <v>нет данных</v>
          </cell>
          <cell r="M79" t="str">
            <v>нет данных</v>
          </cell>
          <cell r="N79">
            <v>731.6</v>
          </cell>
          <cell r="O79">
            <v>0</v>
          </cell>
          <cell r="P79" t="str">
            <v>нет данных</v>
          </cell>
          <cell r="Q79" t="str">
            <v>нет данных</v>
          </cell>
          <cell r="R79" t="str">
            <v>нет данных</v>
          </cell>
          <cell r="S79" t="str">
            <v>нет данных</v>
          </cell>
          <cell r="T79" t="str">
            <v>нет данных</v>
          </cell>
          <cell r="U79" t="str">
            <v>нет данных</v>
          </cell>
          <cell r="V79" t="str">
            <v xml:space="preserve"> </v>
          </cell>
          <cell r="W79" t="str">
            <v>да</v>
          </cell>
          <cell r="X79" t="str">
            <v>30.10 погрешность расходомеров 2,1% +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e">
            <v>#DIV/0!</v>
          </cell>
          <cell r="AD79" t="e">
            <v>#DIV/0!</v>
          </cell>
          <cell r="AE79" t="e">
            <v>#DIV/0!</v>
          </cell>
          <cell r="AF79" t="e">
            <v>#DIV/0!</v>
          </cell>
          <cell r="AG79">
            <v>0</v>
          </cell>
          <cell r="AH79">
            <v>0</v>
          </cell>
          <cell r="AI79">
            <v>40482</v>
          </cell>
          <cell r="AM79" t="str">
            <v>∆Q=G1(h1-hхи)-G2(h2-hхи), Qгвс учтена в ∆Q, tхи=5°С</v>
          </cell>
          <cell r="AN79" t="str">
            <v>с подающего или обратного трубопровода системы отопления через РТ, тупиковая</v>
          </cell>
          <cell r="AO79">
            <v>75</v>
          </cell>
          <cell r="AP79" t="str">
            <v>Ленина 68б</v>
          </cell>
          <cell r="AQ79" t="str">
            <v>ТМК-Н13-1.0</v>
          </cell>
          <cell r="AR79" t="str">
            <v>00284</v>
          </cell>
          <cell r="AS79" t="str">
            <v>30.10 погрешность расходомеров 2,1% +</v>
          </cell>
          <cell r="AZ79" t="str">
            <v/>
          </cell>
          <cell r="BA79">
            <v>0</v>
          </cell>
          <cell r="BC79" t="str">
            <v>'75'!$B$64</v>
          </cell>
          <cell r="BF79">
            <v>0</v>
          </cell>
          <cell r="BG79">
            <v>0</v>
          </cell>
          <cell r="BH79" t="str">
            <v>00284</v>
          </cell>
          <cell r="BI79">
            <v>0</v>
          </cell>
        </row>
        <row r="80">
          <cell r="A80">
            <v>76</v>
          </cell>
          <cell r="B80">
            <v>2</v>
          </cell>
          <cell r="C80" t="str">
            <v>ЕМУП ТС</v>
          </cell>
          <cell r="D80" t="str">
            <v>Ленина 70 (под.2)</v>
          </cell>
          <cell r="E80" t="str">
            <v>ТМК-Н3-1.2</v>
          </cell>
          <cell r="F80">
            <v>0.85699999999999998</v>
          </cell>
          <cell r="G80">
            <v>80.44</v>
          </cell>
          <cell r="H80">
            <v>461.46355999999997</v>
          </cell>
          <cell r="I80">
            <v>0</v>
          </cell>
          <cell r="J80" t="str">
            <v>нет данных</v>
          </cell>
          <cell r="K80" t="str">
            <v>нет данных</v>
          </cell>
          <cell r="L80" t="str">
            <v>нет данных</v>
          </cell>
          <cell r="M80" t="str">
            <v>нет данных</v>
          </cell>
          <cell r="N80">
            <v>2493.64</v>
          </cell>
          <cell r="O80">
            <v>0</v>
          </cell>
          <cell r="P80" t="str">
            <v>нет данных</v>
          </cell>
          <cell r="Q80" t="str">
            <v>нет данных</v>
          </cell>
          <cell r="R80" t="str">
            <v>нет данных</v>
          </cell>
          <cell r="S80" t="str">
            <v>нет данных</v>
          </cell>
          <cell r="T80" t="str">
            <v>нет данных</v>
          </cell>
          <cell r="U80" t="str">
            <v>нет данных</v>
          </cell>
          <cell r="V80" t="str">
            <v xml:space="preserve"> </v>
          </cell>
          <cell r="W80" t="str">
            <v>да</v>
          </cell>
          <cell r="X80" t="str">
            <v>30.10 неисправен ввод 1 +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e">
            <v>#DIV/0!</v>
          </cell>
          <cell r="AD80" t="e">
            <v>#DIV/0!</v>
          </cell>
          <cell r="AE80" t="e">
            <v>#DIV/0!</v>
          </cell>
          <cell r="AF80" t="e">
            <v>#DIV/0!</v>
          </cell>
          <cell r="AG80">
            <v>0</v>
          </cell>
          <cell r="AH80">
            <v>0</v>
          </cell>
          <cell r="AI80">
            <v>40482</v>
          </cell>
          <cell r="AM80" t="str">
            <v>∆Q=G1(h1-hхи)-G2(h2-hхи), Qгвс учтена в ∆Q, tхи=5°С</v>
          </cell>
          <cell r="AN80" t="str">
            <v>с подающего или обратного трубопровода системы отопления через РТ, тупиковая</v>
          </cell>
          <cell r="AO80">
            <v>76</v>
          </cell>
          <cell r="AP80" t="str">
            <v>Ленина 70 (под.2)</v>
          </cell>
          <cell r="AQ80" t="str">
            <v>ТМК-Н3-1.2</v>
          </cell>
          <cell r="AR80" t="str">
            <v>02028</v>
          </cell>
          <cell r="AS80" t="str">
            <v>30.10 неисправен ввод 1 +</v>
          </cell>
          <cell r="AZ80" t="str">
            <v/>
          </cell>
          <cell r="BA80">
            <v>0</v>
          </cell>
          <cell r="BC80" t="str">
            <v>'76'!$B$64</v>
          </cell>
          <cell r="BF80">
            <v>0</v>
          </cell>
          <cell r="BG80">
            <v>0</v>
          </cell>
          <cell r="BH80" t="str">
            <v>02028</v>
          </cell>
          <cell r="BI80">
            <v>0</v>
          </cell>
        </row>
        <row r="81">
          <cell r="A81">
            <v>77</v>
          </cell>
          <cell r="B81">
            <v>2</v>
          </cell>
          <cell r="C81" t="str">
            <v>ЕМУП ТС</v>
          </cell>
          <cell r="D81" t="str">
            <v>Ленина 70 (под.8)</v>
          </cell>
          <cell r="E81" t="str">
            <v>ТМК-Н13-1.0</v>
          </cell>
          <cell r="F81">
            <v>0.85699999999999998</v>
          </cell>
          <cell r="G81">
            <v>80.44</v>
          </cell>
          <cell r="H81">
            <v>461.46355999999997</v>
          </cell>
          <cell r="I81">
            <v>0</v>
          </cell>
          <cell r="J81" t="str">
            <v>нет данных</v>
          </cell>
          <cell r="K81" t="str">
            <v>нет данных</v>
          </cell>
          <cell r="L81" t="str">
            <v>нет данных</v>
          </cell>
          <cell r="M81" t="str">
            <v>нет данных</v>
          </cell>
          <cell r="N81">
            <v>2493.64</v>
          </cell>
          <cell r="O81">
            <v>0</v>
          </cell>
          <cell r="P81" t="str">
            <v>нет данных</v>
          </cell>
          <cell r="Q81" t="str">
            <v>нет данных</v>
          </cell>
          <cell r="R81" t="str">
            <v>нет данных</v>
          </cell>
          <cell r="S81" t="str">
            <v>нет данных</v>
          </cell>
          <cell r="T81" t="str">
            <v>нет данных</v>
          </cell>
          <cell r="U81" t="str">
            <v>нет данных</v>
          </cell>
          <cell r="V81" t="str">
            <v xml:space="preserve"> </v>
          </cell>
          <cell r="W81" t="str">
            <v>да</v>
          </cell>
          <cell r="X81" t="str">
            <v>30.10 G1=0 +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e">
            <v>#DIV/0!</v>
          </cell>
          <cell r="AD81" t="e">
            <v>#DIV/0!</v>
          </cell>
          <cell r="AE81" t="e">
            <v>#DIV/0!</v>
          </cell>
          <cell r="AF81" t="e">
            <v>#DIV/0!</v>
          </cell>
          <cell r="AG81">
            <v>0</v>
          </cell>
          <cell r="AH81">
            <v>0</v>
          </cell>
          <cell r="AI81">
            <v>40482</v>
          </cell>
          <cell r="AM81" t="str">
            <v>∆Q=G1(h1-hхи)-G2(h2-hхи), Qгвс учтена в ∆Q, tхи=5°С</v>
          </cell>
          <cell r="AN81" t="str">
            <v>с подающего или обратного трубопровода системы отопления через РТ, тупиковая</v>
          </cell>
          <cell r="AO81">
            <v>77</v>
          </cell>
          <cell r="AP81" t="str">
            <v>Ленина 70 (под.8)</v>
          </cell>
          <cell r="AQ81" t="str">
            <v>ТМК-Н13-1.0</v>
          </cell>
          <cell r="AR81" t="str">
            <v>00321</v>
          </cell>
          <cell r="AS81" t="str">
            <v>30.10 G1=0 +</v>
          </cell>
          <cell r="AZ81" t="str">
            <v>30.10 G1=0 +</v>
          </cell>
          <cell r="BA81">
            <v>0</v>
          </cell>
          <cell r="BC81" t="str">
            <v>'77'!$B$64</v>
          </cell>
          <cell r="BF81">
            <v>1</v>
          </cell>
          <cell r="BG81">
            <v>0</v>
          </cell>
          <cell r="BH81" t="str">
            <v>00321</v>
          </cell>
          <cell r="BI81" t="str">
            <v>ЦО и ГВС по договору</v>
          </cell>
        </row>
        <row r="82">
          <cell r="A82">
            <v>78</v>
          </cell>
          <cell r="B82">
            <v>3</v>
          </cell>
          <cell r="C82" t="str">
            <v>ЭПК УГТУ-УПИ</v>
          </cell>
          <cell r="D82" t="str">
            <v>Ленина 101</v>
          </cell>
          <cell r="E82" t="str">
            <v>ТМК-Н3-1.2</v>
          </cell>
          <cell r="F82">
            <v>0.504</v>
          </cell>
          <cell r="G82">
            <v>36.479999999999997</v>
          </cell>
          <cell r="H82">
            <v>251.24831999999998</v>
          </cell>
          <cell r="I82">
            <v>0</v>
          </cell>
          <cell r="J82" t="str">
            <v>нет данных</v>
          </cell>
          <cell r="K82" t="str">
            <v>нет данных</v>
          </cell>
          <cell r="L82" t="str">
            <v>нет данных</v>
          </cell>
          <cell r="M82" t="str">
            <v>нет данных</v>
          </cell>
          <cell r="N82">
            <v>1130.8799999999999</v>
          </cell>
          <cell r="O82">
            <v>0</v>
          </cell>
          <cell r="P82" t="str">
            <v>нет данных</v>
          </cell>
          <cell r="Q82" t="str">
            <v>нет данных</v>
          </cell>
          <cell r="R82" t="str">
            <v>нет данных</v>
          </cell>
          <cell r="S82" t="str">
            <v>нет данных</v>
          </cell>
          <cell r="T82" t="str">
            <v>нет данных</v>
          </cell>
          <cell r="U82" t="str">
            <v>нет данных</v>
          </cell>
          <cell r="V82" t="str">
            <v xml:space="preserve"> </v>
          </cell>
          <cell r="W82" t="str">
            <v>да</v>
          </cell>
          <cell r="X82" t="str">
            <v>25.05 G1&lt;&lt;&lt;G2  (погр р-ров 25%) +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e">
            <v>#DIV/0!</v>
          </cell>
          <cell r="AD82" t="e">
            <v>#DIV/0!</v>
          </cell>
          <cell r="AE82" t="e">
            <v>#DIV/0!</v>
          </cell>
          <cell r="AF82" t="e">
            <v>#DIV/0!</v>
          </cell>
          <cell r="AG82">
            <v>0</v>
          </cell>
          <cell r="AH82">
            <v>0</v>
          </cell>
          <cell r="AI82">
            <v>41995</v>
          </cell>
          <cell r="AM82" t="str">
            <v>Q=Qо+Qгвс, Qо=G1(h1-h2), Qгвс=G3(h3-hхи), tхи=5°С</v>
          </cell>
          <cell r="AN82" t="str">
            <v xml:space="preserve"> по отдельному трубопроводу, открытый водоразбор</v>
          </cell>
          <cell r="AO82">
            <v>78</v>
          </cell>
          <cell r="AP82" t="str">
            <v>Ленина 101</v>
          </cell>
          <cell r="AQ82" t="str">
            <v>ТМК-Н3-1.2</v>
          </cell>
          <cell r="AR82" t="str">
            <v>01921</v>
          </cell>
          <cell r="AS82" t="str">
            <v>25.05 G1&lt;&lt;&lt;G2  (погр р-ров 25%) +</v>
          </cell>
          <cell r="AZ82" t="str">
            <v/>
          </cell>
          <cell r="BA82">
            <v>0</v>
          </cell>
          <cell r="BC82" t="str">
            <v>'78'!$B$64</v>
          </cell>
          <cell r="BF82">
            <v>0</v>
          </cell>
          <cell r="BG82">
            <v>0</v>
          </cell>
          <cell r="BH82" t="str">
            <v>01921</v>
          </cell>
          <cell r="BI82" t="str">
            <v>допуск в части ГВС</v>
          </cell>
        </row>
        <row r="83">
          <cell r="A83">
            <v>79</v>
          </cell>
          <cell r="B83">
            <v>2</v>
          </cell>
          <cell r="C83" t="str">
            <v>ЭПК УГТУ-УПИ</v>
          </cell>
          <cell r="D83" t="str">
            <v>Лобачевского 3</v>
          </cell>
          <cell r="E83" t="str">
            <v>ТМК-Н13-1.0</v>
          </cell>
          <cell r="F83">
            <v>9.4E-2</v>
          </cell>
          <cell r="G83">
            <v>6.72</v>
          </cell>
          <cell r="H83">
            <v>46.703920000000004</v>
          </cell>
          <cell r="I83">
            <v>0</v>
          </cell>
          <cell r="J83" t="str">
            <v>нет данных</v>
          </cell>
          <cell r="K83" t="str">
            <v>нет данных</v>
          </cell>
          <cell r="L83" t="str">
            <v>нет данных</v>
          </cell>
          <cell r="M83" t="str">
            <v>нет данных</v>
          </cell>
          <cell r="N83">
            <v>208.32</v>
          </cell>
          <cell r="O83">
            <v>0</v>
          </cell>
          <cell r="P83" t="str">
            <v>нет данных</v>
          </cell>
          <cell r="Q83" t="str">
            <v>нет данных</v>
          </cell>
          <cell r="R83" t="str">
            <v>нет данных</v>
          </cell>
          <cell r="S83" t="str">
            <v>нет данных</v>
          </cell>
          <cell r="T83" t="str">
            <v>нет данных</v>
          </cell>
          <cell r="U83" t="str">
            <v>нет данных</v>
          </cell>
          <cell r="V83" t="str">
            <v xml:space="preserve"> </v>
          </cell>
          <cell r="W83" t="str">
            <v>да</v>
          </cell>
          <cell r="X83" t="str">
            <v>25.05 дог. наг. указана только для Лобачевского 3, потому перетоп +</v>
          </cell>
          <cell r="Y83" t="e">
            <v>#N/A</v>
          </cell>
          <cell r="Z83" t="e">
            <v>#N/A</v>
          </cell>
          <cell r="AA83">
            <v>0</v>
          </cell>
          <cell r="AB83">
            <v>0</v>
          </cell>
          <cell r="AC83">
            <v>61.193333949336292</v>
          </cell>
          <cell r="AD83">
            <v>41.888000273527922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42088</v>
          </cell>
          <cell r="AM83" t="str">
            <v>∆Q=G1(h1-hхи)-G2(h2-hхи), Qгвс учтена в ∆Q, tхи=5°С</v>
          </cell>
          <cell r="AN83" t="str">
            <v>с подающего или обратного трубопровода системы отопления через РТ, тупиковая</v>
          </cell>
          <cell r="AO83">
            <v>79</v>
          </cell>
          <cell r="AP83" t="str">
            <v>Лобачевского 3</v>
          </cell>
          <cell r="AQ83" t="str">
            <v>ТМК-Н13-1.0</v>
          </cell>
          <cell r="AR83" t="str">
            <v>00183</v>
          </cell>
          <cell r="AS83" t="str">
            <v>25.05 дог. наг. указана только для Лобачевского 3, потому перетоп +</v>
          </cell>
          <cell r="AZ83" t="str">
            <v/>
          </cell>
          <cell r="BA83">
            <v>0</v>
          </cell>
          <cell r="BC83" t="str">
            <v>'79'!$B$64</v>
          </cell>
          <cell r="BF83">
            <v>0</v>
          </cell>
          <cell r="BG83">
            <v>0</v>
          </cell>
          <cell r="BH83" t="str">
            <v>00183</v>
          </cell>
          <cell r="BI83" t="str">
            <v>допуск в части ЦО</v>
          </cell>
        </row>
        <row r="84">
          <cell r="A84">
            <v>80</v>
          </cell>
          <cell r="B84">
            <v>2</v>
          </cell>
          <cell r="C84" t="str">
            <v>ЭПК УГТУ-УПИ</v>
          </cell>
          <cell r="D84" t="str">
            <v>Лодыгина 11 (под.1)</v>
          </cell>
          <cell r="E84" t="str">
            <v>ТМК-Н3-1.0</v>
          </cell>
          <cell r="F84">
            <v>0.15242857142857141</v>
          </cell>
          <cell r="G84">
            <v>0</v>
          </cell>
          <cell r="H84">
            <v>55.465708571428564</v>
          </cell>
          <cell r="I84">
            <v>837.04298666666659</v>
          </cell>
          <cell r="J84">
            <v>781.57727809523806</v>
          </cell>
          <cell r="K84">
            <v>14.091179906026538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 t="str">
            <v>нет данных</v>
          </cell>
          <cell r="Q84" t="str">
            <v>нет данных</v>
          </cell>
          <cell r="R84" t="str">
            <v>нет данных</v>
          </cell>
          <cell r="S84" t="str">
            <v>нет данных</v>
          </cell>
          <cell r="T84">
            <v>820.44640176270411</v>
          </cell>
          <cell r="U84">
            <v>1.9827637490942497E-2</v>
          </cell>
          <cell r="V84" t="str">
            <v xml:space="preserve"> </v>
          </cell>
          <cell r="W84" t="str">
            <v>нет</v>
          </cell>
          <cell r="X84" t="str">
            <v>25.05 необход -</v>
          </cell>
          <cell r="Y84">
            <v>1689.5625925925929</v>
          </cell>
          <cell r="Z84">
            <v>1700.2551481481482</v>
          </cell>
          <cell r="AA84">
            <v>0</v>
          </cell>
          <cell r="AB84">
            <v>0</v>
          </cell>
          <cell r="AC84">
            <v>61.048444524694389</v>
          </cell>
          <cell r="AD84">
            <v>44.481481244122541</v>
          </cell>
          <cell r="AE84">
            <v>0</v>
          </cell>
          <cell r="AF84">
            <v>0</v>
          </cell>
          <cell r="AG84">
            <v>25</v>
          </cell>
          <cell r="AH84">
            <v>837.04298666666659</v>
          </cell>
          <cell r="AI84">
            <v>42088</v>
          </cell>
          <cell r="AM84" t="str">
            <v>Q=Qо+Qгвс, Qо=G1(h1-h2), Qгвс=G3(h3-hхи), tхи=5°С</v>
          </cell>
          <cell r="AN84" t="str">
            <v xml:space="preserve"> по отдельному трубопроводу, открытый водоразбор</v>
          </cell>
          <cell r="AO84">
            <v>80</v>
          </cell>
          <cell r="AP84" t="str">
            <v>Лодыгина 11 (под.1)</v>
          </cell>
          <cell r="AQ84" t="str">
            <v>ТМК-Н3-1.0</v>
          </cell>
          <cell r="AR84" t="str">
            <v>02042</v>
          </cell>
          <cell r="AS84" t="str">
            <v>25.05 необход -</v>
          </cell>
          <cell r="AZ84" t="str">
            <v/>
          </cell>
          <cell r="BA84">
            <v>0</v>
          </cell>
          <cell r="BC84" t="str">
            <v>'80'!$B$64</v>
          </cell>
          <cell r="BF84">
            <v>0</v>
          </cell>
          <cell r="BG84">
            <v>0</v>
          </cell>
          <cell r="BH84" t="str">
            <v>02042</v>
          </cell>
          <cell r="BI84" t="str">
            <v>к учёту не принимать</v>
          </cell>
        </row>
        <row r="85">
          <cell r="A85">
            <v>81</v>
          </cell>
          <cell r="B85">
            <v>4</v>
          </cell>
          <cell r="C85" t="str">
            <v>ЭПК УГТУ-УПИ</v>
          </cell>
          <cell r="D85" t="str">
            <v>Лодыгина 11 (под.2)</v>
          </cell>
          <cell r="E85" t="str">
            <v>ТМК-Н3-1.2</v>
          </cell>
          <cell r="F85">
            <v>0.15242857142857141</v>
          </cell>
          <cell r="G85">
            <v>76.319999999999993</v>
          </cell>
          <cell r="H85">
            <v>197.42090857142855</v>
          </cell>
          <cell r="I85">
            <v>0</v>
          </cell>
          <cell r="J85" t="str">
            <v>нет данных</v>
          </cell>
          <cell r="K85" t="str">
            <v>нет данных</v>
          </cell>
          <cell r="L85" t="str">
            <v>нет данных</v>
          </cell>
          <cell r="M85" t="str">
            <v>нет данных</v>
          </cell>
          <cell r="N85">
            <v>2365.9199999999996</v>
          </cell>
          <cell r="O85">
            <v>4536.7650051197124</v>
          </cell>
          <cell r="P85">
            <v>2170.8450051197128</v>
          </cell>
          <cell r="Q85">
            <v>0.91754793277867097</v>
          </cell>
          <cell r="R85">
            <v>0</v>
          </cell>
          <cell r="S85">
            <v>0</v>
          </cell>
          <cell r="T85" t="str">
            <v>нет данных</v>
          </cell>
          <cell r="U85" t="str">
            <v>нет данных</v>
          </cell>
          <cell r="V85" t="str">
            <v xml:space="preserve"> </v>
          </cell>
          <cell r="W85" t="str">
            <v>да</v>
          </cell>
          <cell r="X85" t="str">
            <v>25.05 +</v>
          </cell>
          <cell r="Y85">
            <v>0</v>
          </cell>
          <cell r="Z85">
            <v>1470.8054814814816</v>
          </cell>
          <cell r="AA85">
            <v>1492.7745555555553</v>
          </cell>
          <cell r="AB85">
            <v>0</v>
          </cell>
          <cell r="AC85">
            <v>110.4</v>
          </cell>
          <cell r="AD85">
            <v>61.028444524694386</v>
          </cell>
          <cell r="AE85">
            <v>18.07733349270292</v>
          </cell>
          <cell r="AF85">
            <v>48.295555306893803</v>
          </cell>
          <cell r="AG85">
            <v>244.80533333333335</v>
          </cell>
          <cell r="AH85">
            <v>0</v>
          </cell>
          <cell r="AI85">
            <v>42088</v>
          </cell>
          <cell r="AM85" t="str">
            <v>Q=Qо+Qгвс, Qо=G1(h1-h2), Qгвс=G3(h3-hхи), tхи=5°С</v>
          </cell>
          <cell r="AN85" t="str">
            <v xml:space="preserve"> по отдельному трубопроводу, открытый водоразбор</v>
          </cell>
          <cell r="AO85">
            <v>81</v>
          </cell>
          <cell r="AP85" t="str">
            <v>Лодыгина 11 (под.2)</v>
          </cell>
          <cell r="AQ85" t="str">
            <v>ТМК-Н3-1.2</v>
          </cell>
          <cell r="AR85" t="str">
            <v>01768</v>
          </cell>
          <cell r="AS85" t="str">
            <v>25.05 +</v>
          </cell>
          <cell r="AZ85" t="str">
            <v/>
          </cell>
          <cell r="BA85">
            <v>0</v>
          </cell>
          <cell r="BC85" t="str">
            <v>'81'!$B$64</v>
          </cell>
          <cell r="BF85">
            <v>0</v>
          </cell>
          <cell r="BG85">
            <v>0</v>
          </cell>
          <cell r="BH85" t="str">
            <v>01768</v>
          </cell>
          <cell r="BI85" t="str">
            <v>допуск в части ГВС</v>
          </cell>
        </row>
        <row r="86">
          <cell r="A86">
            <v>82</v>
          </cell>
          <cell r="B86">
            <v>2</v>
          </cell>
          <cell r="C86" t="str">
            <v>ЭПК УГТУ-УПИ</v>
          </cell>
          <cell r="D86" t="str">
            <v>Лодыгина 11 (под.3)</v>
          </cell>
          <cell r="E86" t="str">
            <v>ТМК-Н3-1.0</v>
          </cell>
          <cell r="F86">
            <v>0.15242857142857141</v>
          </cell>
          <cell r="G86">
            <v>0</v>
          </cell>
          <cell r="H86">
            <v>55.465708571428564</v>
          </cell>
          <cell r="I86">
            <v>0</v>
          </cell>
          <cell r="J86" t="str">
            <v>нет данных</v>
          </cell>
          <cell r="K86" t="str">
            <v>нет данных</v>
          </cell>
          <cell r="L86" t="str">
            <v>нет данных</v>
          </cell>
          <cell r="M86" t="str">
            <v>нет данных</v>
          </cell>
          <cell r="N86">
            <v>0</v>
          </cell>
          <cell r="O86">
            <v>0</v>
          </cell>
          <cell r="P86" t="str">
            <v>нет данных</v>
          </cell>
          <cell r="Q86" t="str">
            <v>нет данных</v>
          </cell>
          <cell r="R86" t="str">
            <v>нет данных</v>
          </cell>
          <cell r="S86" t="str">
            <v>нет данных</v>
          </cell>
          <cell r="T86" t="str">
            <v>нет данных</v>
          </cell>
          <cell r="U86" t="str">
            <v>нет данных</v>
          </cell>
          <cell r="V86" t="str">
            <v xml:space="preserve"> </v>
          </cell>
          <cell r="W86" t="str">
            <v>нет</v>
          </cell>
          <cell r="X86" t="str">
            <v>25.05 необход -</v>
          </cell>
          <cell r="AZ86" t="str">
            <v/>
          </cell>
          <cell r="BA86">
            <v>0</v>
          </cell>
          <cell r="BF86">
            <v>0</v>
          </cell>
          <cell r="BG86">
            <v>0</v>
          </cell>
          <cell r="BH86" t="str">
            <v>02047</v>
          </cell>
          <cell r="BI86" t="str">
            <v>к учёту не принимать</v>
          </cell>
        </row>
        <row r="87">
          <cell r="A87">
            <v>83</v>
          </cell>
          <cell r="B87">
            <v>2</v>
          </cell>
          <cell r="C87" t="str">
            <v>ЭПК УГТУ-УПИ</v>
          </cell>
          <cell r="D87" t="str">
            <v>Лодыгина 11 (под.4)</v>
          </cell>
          <cell r="E87" t="str">
            <v>ТМК-Н3-1.0</v>
          </cell>
          <cell r="F87">
            <v>0.15242857142857141</v>
          </cell>
          <cell r="G87">
            <v>0</v>
          </cell>
          <cell r="H87">
            <v>55.465708571428564</v>
          </cell>
          <cell r="I87" t="str">
            <v>К предъявлению в месяц</v>
          </cell>
          <cell r="J87" t="e">
            <v>#VALUE!</v>
          </cell>
          <cell r="K87" t="e">
            <v>#VALUE!</v>
          </cell>
          <cell r="L87" t="e">
            <v>#VALUE!</v>
          </cell>
          <cell r="M87" t="e">
            <v>#VALUE!</v>
          </cell>
          <cell r="N87">
            <v>0</v>
          </cell>
          <cell r="O87">
            <v>0</v>
          </cell>
          <cell r="P87" t="str">
            <v>нет данных</v>
          </cell>
          <cell r="Q87" t="str">
            <v>нет данных</v>
          </cell>
          <cell r="R87" t="str">
            <v>нет данных</v>
          </cell>
          <cell r="S87" t="str">
            <v>нет данных</v>
          </cell>
          <cell r="T87" t="e">
            <v>#DIV/0!</v>
          </cell>
          <cell r="U87" t="e">
            <v>#DIV/0!</v>
          </cell>
          <cell r="V87" t="e">
            <v>#VALUE!</v>
          </cell>
          <cell r="W87" t="str">
            <v>нет</v>
          </cell>
          <cell r="X87" t="str">
            <v>25.05 необход -</v>
          </cell>
          <cell r="AZ87" t="str">
            <v/>
          </cell>
          <cell r="BA87">
            <v>0</v>
          </cell>
          <cell r="BF87">
            <v>0</v>
          </cell>
          <cell r="BG87">
            <v>0</v>
          </cell>
          <cell r="BH87" t="str">
            <v>02057</v>
          </cell>
          <cell r="BI87" t="str">
            <v>к учёту не принимать</v>
          </cell>
        </row>
        <row r="88">
          <cell r="A88">
            <v>84</v>
          </cell>
          <cell r="B88">
            <v>2</v>
          </cell>
          <cell r="C88" t="str">
            <v>ЭПК УГТУ-УПИ</v>
          </cell>
          <cell r="D88" t="str">
            <v>Лодыгина 11 (под.5)</v>
          </cell>
          <cell r="E88" t="str">
            <v>ТМК-Н3-1.0</v>
          </cell>
          <cell r="F88">
            <v>0.15242857142857141</v>
          </cell>
          <cell r="G88">
            <v>0</v>
          </cell>
          <cell r="H88">
            <v>55.465708571428564</v>
          </cell>
          <cell r="I88" t="str">
            <v>отопление с учетом ГВС</v>
          </cell>
          <cell r="J88" t="e">
            <v>#VALUE!</v>
          </cell>
          <cell r="K88" t="e">
            <v>#VALUE!</v>
          </cell>
          <cell r="L88" t="e">
            <v>#VALUE!</v>
          </cell>
          <cell r="M88" t="e">
            <v>#VALUE!</v>
          </cell>
          <cell r="N88">
            <v>0</v>
          </cell>
          <cell r="O88" t="str">
            <v>ГВС</v>
          </cell>
          <cell r="P88" t="e">
            <v>#VALUE!</v>
          </cell>
          <cell r="Q88" t="e">
            <v>#VALUE!</v>
          </cell>
          <cell r="R88" t="e">
            <v>#VALUE!</v>
          </cell>
          <cell r="S88" t="e">
            <v>#VALUE!</v>
          </cell>
          <cell r="T88" t="e">
            <v>#DIV/0!</v>
          </cell>
          <cell r="U88" t="e">
            <v>#DIV/0!</v>
          </cell>
          <cell r="V88" t="e">
            <v>#VALUE!</v>
          </cell>
          <cell r="W88" t="str">
            <v>нет</v>
          </cell>
          <cell r="X88" t="str">
            <v>25.05 необход -</v>
          </cell>
          <cell r="AZ88" t="str">
            <v/>
          </cell>
          <cell r="BA88">
            <v>0</v>
          </cell>
          <cell r="BF88">
            <v>0</v>
          </cell>
          <cell r="BG88">
            <v>0</v>
          </cell>
          <cell r="BH88" t="str">
            <v>02013</v>
          </cell>
          <cell r="BI88" t="str">
            <v>к учёту не принимать</v>
          </cell>
        </row>
        <row r="89">
          <cell r="A89">
            <v>85</v>
          </cell>
          <cell r="B89">
            <v>4</v>
          </cell>
          <cell r="C89" t="str">
            <v>ЭПК УГТУ-УПИ</v>
          </cell>
          <cell r="D89" t="str">
            <v>Лодыгина 11 (под.6)</v>
          </cell>
          <cell r="E89" t="str">
            <v>ТМК-Н3-1.2</v>
          </cell>
          <cell r="F89">
            <v>0.15242857142857141</v>
          </cell>
          <cell r="G89">
            <v>76.319999999999993</v>
          </cell>
          <cell r="H89">
            <v>197.42090857142855</v>
          </cell>
          <cell r="I89" t="str">
            <v>Гкалл</v>
          </cell>
          <cell r="J89" t="e">
            <v>#VALUE!</v>
          </cell>
          <cell r="K89" t="e">
            <v>#VALUE!</v>
          </cell>
          <cell r="L89" t="e">
            <v>#VALUE!</v>
          </cell>
          <cell r="M89" t="e">
            <v>#VALUE!</v>
          </cell>
          <cell r="N89">
            <v>2365.9199999999996</v>
          </cell>
          <cell r="O89" t="str">
            <v>тонн</v>
          </cell>
          <cell r="P89" t="e">
            <v>#VALUE!</v>
          </cell>
          <cell r="Q89" t="e">
            <v>#VALUE!</v>
          </cell>
          <cell r="R89" t="e">
            <v>#VALUE!</v>
          </cell>
          <cell r="S89" t="e">
            <v>#VALUE!</v>
          </cell>
          <cell r="T89" t="e">
            <v>#DIV/0!</v>
          </cell>
          <cell r="U89" t="e">
            <v>#DIV/0!</v>
          </cell>
          <cell r="V89" t="e">
            <v>#VALUE!</v>
          </cell>
          <cell r="W89" t="str">
            <v>да</v>
          </cell>
          <cell r="X89" t="str">
            <v>25.05 G1=0 +</v>
          </cell>
          <cell r="AZ89" t="str">
            <v>25.05 G1=0 +</v>
          </cell>
          <cell r="BA89">
            <v>0</v>
          </cell>
          <cell r="BF89">
            <v>1</v>
          </cell>
          <cell r="BG89">
            <v>0</v>
          </cell>
          <cell r="BH89" t="str">
            <v>01911</v>
          </cell>
          <cell r="BI89" t="str">
            <v xml:space="preserve">допуск в части ГВС;ГВС по договору (4 сут) </v>
          </cell>
        </row>
        <row r="90">
          <cell r="A90">
            <v>86</v>
          </cell>
          <cell r="B90">
            <v>2</v>
          </cell>
          <cell r="C90" t="str">
            <v>ЭПК УГТУ-УПИ</v>
          </cell>
          <cell r="D90" t="str">
            <v>Лодыгина 11 (под.7)</v>
          </cell>
          <cell r="E90" t="str">
            <v>ТМК-Н3-1.0</v>
          </cell>
          <cell r="F90">
            <v>0.15242857142857141</v>
          </cell>
          <cell r="G90">
            <v>0</v>
          </cell>
          <cell r="H90">
            <v>55.465708571428564</v>
          </cell>
          <cell r="I90">
            <v>11800.766968888893</v>
          </cell>
          <cell r="J90">
            <v>11745.301260317465</v>
          </cell>
          <cell r="K90">
            <v>211.75788722128922</v>
          </cell>
          <cell r="L90">
            <v>0</v>
          </cell>
          <cell r="M90">
            <v>0</v>
          </cell>
          <cell r="N90">
            <v>0</v>
          </cell>
          <cell r="O90">
            <v>51298.192276230824</v>
          </cell>
          <cell r="P90">
            <v>51298.192276230824</v>
          </cell>
          <cell r="Q90">
            <v>0</v>
          </cell>
          <cell r="R90">
            <v>0</v>
          </cell>
          <cell r="S90">
            <v>0</v>
          </cell>
          <cell r="T90" t="e">
            <v>#DIV/0!</v>
          </cell>
          <cell r="U90" t="e">
            <v>#DIV/0!</v>
          </cell>
          <cell r="V90" t="e">
            <v>#DIV/0!</v>
          </cell>
          <cell r="W90" t="str">
            <v>нет</v>
          </cell>
          <cell r="X90" t="str">
            <v>25.05 необход -</v>
          </cell>
          <cell r="AZ90" t="str">
            <v/>
          </cell>
          <cell r="BA90">
            <v>0</v>
          </cell>
          <cell r="BF90">
            <v>0</v>
          </cell>
          <cell r="BG90">
            <v>0</v>
          </cell>
          <cell r="BH90" t="str">
            <v>02054</v>
          </cell>
          <cell r="BI90" t="str">
            <v>к учёту не принимать</v>
          </cell>
        </row>
        <row r="91">
          <cell r="A91">
            <v>87</v>
          </cell>
          <cell r="B91">
            <v>3</v>
          </cell>
          <cell r="C91" t="str">
            <v>ЭПК УГТУ-УПИ</v>
          </cell>
          <cell r="D91" t="str">
            <v>Лодыгина 16</v>
          </cell>
          <cell r="E91" t="str">
            <v>ТМК-Н3-1.0</v>
          </cell>
          <cell r="F91">
            <v>0.09</v>
          </cell>
          <cell r="G91">
            <v>10.08</v>
          </cell>
          <cell r="H91">
            <v>51.498000000000005</v>
          </cell>
          <cell r="I91">
            <v>0</v>
          </cell>
          <cell r="J91" t="str">
            <v>нет данных</v>
          </cell>
          <cell r="K91" t="str">
            <v>нет данных</v>
          </cell>
          <cell r="L91" t="str">
            <v>нет данных</v>
          </cell>
          <cell r="M91" t="str">
            <v>нет данных</v>
          </cell>
          <cell r="N91">
            <v>312.48</v>
          </cell>
          <cell r="O91">
            <v>0</v>
          </cell>
          <cell r="P91" t="str">
            <v>нет данных</v>
          </cell>
          <cell r="Q91" t="str">
            <v>нет данных</v>
          </cell>
          <cell r="R91" t="str">
            <v>нет данных</v>
          </cell>
          <cell r="S91" t="str">
            <v>нет данных</v>
          </cell>
          <cell r="T91" t="str">
            <v>нет данных</v>
          </cell>
          <cell r="U91" t="str">
            <v>нет данных</v>
          </cell>
          <cell r="V91" t="str">
            <v xml:space="preserve"> </v>
          </cell>
          <cell r="W91" t="str">
            <v>да</v>
          </cell>
          <cell r="X91" t="str">
            <v>25.05 погр р-ров 4% +</v>
          </cell>
          <cell r="AZ91" t="str">
            <v>25.05 погр р-ров 4% +</v>
          </cell>
          <cell r="BA91">
            <v>0</v>
          </cell>
          <cell r="BF91">
            <v>1</v>
          </cell>
          <cell r="BG91">
            <v>0</v>
          </cell>
          <cell r="BH91" t="str">
            <v>02044</v>
          </cell>
          <cell r="BI91" t="str">
            <v>допуск в части ГВС</v>
          </cell>
        </row>
        <row r="92">
          <cell r="A92">
            <v>88</v>
          </cell>
          <cell r="B92">
            <v>2</v>
          </cell>
          <cell r="C92" t="str">
            <v>ЕМУП ТС</v>
          </cell>
          <cell r="D92" t="str">
            <v>Малышева 109а</v>
          </cell>
          <cell r="E92" t="str">
            <v>ТМК-Н13-1.0</v>
          </cell>
          <cell r="F92">
            <v>0.23699999999999999</v>
          </cell>
          <cell r="G92">
            <v>22.29</v>
          </cell>
          <cell r="H92">
            <v>127.69896</v>
          </cell>
          <cell r="I92">
            <v>0</v>
          </cell>
          <cell r="J92" t="str">
            <v>нет данных</v>
          </cell>
          <cell r="K92" t="str">
            <v>нет данных</v>
          </cell>
          <cell r="L92" t="str">
            <v>нет данных</v>
          </cell>
          <cell r="M92" t="str">
            <v>нет данных</v>
          </cell>
          <cell r="N92">
            <v>690.99</v>
          </cell>
          <cell r="O92">
            <v>0</v>
          </cell>
          <cell r="P92" t="str">
            <v>нет данных</v>
          </cell>
          <cell r="Q92" t="str">
            <v>нет данных</v>
          </cell>
          <cell r="R92" t="str">
            <v>нет данных</v>
          </cell>
          <cell r="S92" t="str">
            <v>нет данных</v>
          </cell>
          <cell r="T92" t="str">
            <v>нет данных</v>
          </cell>
          <cell r="U92" t="str">
            <v>нет данных</v>
          </cell>
          <cell r="V92" t="str">
            <v xml:space="preserve"> </v>
          </cell>
          <cell r="W92" t="str">
            <v>да</v>
          </cell>
          <cell r="X92" t="str">
            <v>30.10 +</v>
          </cell>
          <cell r="AZ92" t="str">
            <v/>
          </cell>
          <cell r="BA92">
            <v>0</v>
          </cell>
          <cell r="BF92">
            <v>0</v>
          </cell>
          <cell r="BG92">
            <v>0</v>
          </cell>
          <cell r="BH92" t="str">
            <v>00322</v>
          </cell>
          <cell r="BI92">
            <v>0</v>
          </cell>
        </row>
        <row r="93">
          <cell r="A93">
            <v>89</v>
          </cell>
          <cell r="B93">
            <v>2</v>
          </cell>
          <cell r="C93" t="str">
            <v>ЕМУП ТС</v>
          </cell>
          <cell r="D93" t="str">
            <v>Малышева 111</v>
          </cell>
          <cell r="E93" t="str">
            <v>ТМК-Н13-1.0</v>
          </cell>
          <cell r="F93">
            <v>0.20799999999999999</v>
          </cell>
          <cell r="G93">
            <v>22.71</v>
          </cell>
          <cell r="H93">
            <v>117.92764</v>
          </cell>
          <cell r="I93">
            <v>0</v>
          </cell>
          <cell r="J93" t="str">
            <v>нет данных</v>
          </cell>
          <cell r="K93" t="str">
            <v>нет данных</v>
          </cell>
          <cell r="L93" t="str">
            <v>нет данных</v>
          </cell>
          <cell r="M93" t="str">
            <v>нет данных</v>
          </cell>
          <cell r="N93">
            <v>704.01</v>
          </cell>
          <cell r="O93">
            <v>0</v>
          </cell>
          <cell r="P93" t="str">
            <v>нет данных</v>
          </cell>
          <cell r="Q93" t="str">
            <v>нет данных</v>
          </cell>
          <cell r="R93" t="str">
            <v>нет данных</v>
          </cell>
          <cell r="S93" t="str">
            <v>нет данных</v>
          </cell>
          <cell r="T93" t="str">
            <v>нет данных</v>
          </cell>
          <cell r="U93" t="str">
            <v>нет данных</v>
          </cell>
          <cell r="V93" t="str">
            <v xml:space="preserve"> </v>
          </cell>
          <cell r="W93" t="str">
            <v>да</v>
          </cell>
          <cell r="X93" t="str">
            <v>30.10 +</v>
          </cell>
          <cell r="AZ93" t="str">
            <v/>
          </cell>
          <cell r="BA93">
            <v>0</v>
          </cell>
          <cell r="BF93">
            <v>0</v>
          </cell>
          <cell r="BG93">
            <v>0</v>
          </cell>
          <cell r="BH93" t="str">
            <v>00188</v>
          </cell>
          <cell r="BI93">
            <v>0</v>
          </cell>
        </row>
        <row r="94">
          <cell r="A94">
            <v>90</v>
          </cell>
          <cell r="B94">
            <v>2</v>
          </cell>
          <cell r="C94" t="str">
            <v>ЕМУП ТС</v>
          </cell>
          <cell r="D94" t="str">
            <v>Малышева 111б</v>
          </cell>
          <cell r="E94" t="str">
            <v>ТМК-Н13-1.0</v>
          </cell>
          <cell r="F94">
            <v>0.20599999999999999</v>
          </cell>
          <cell r="G94">
            <v>18.02</v>
          </cell>
          <cell r="H94">
            <v>108.47648</v>
          </cell>
          <cell r="I94">
            <v>0</v>
          </cell>
          <cell r="J94" t="str">
            <v>нет данных</v>
          </cell>
          <cell r="K94" t="str">
            <v>нет данных</v>
          </cell>
          <cell r="L94" t="str">
            <v>нет данных</v>
          </cell>
          <cell r="M94" t="str">
            <v>нет данных</v>
          </cell>
          <cell r="N94">
            <v>558.62</v>
          </cell>
          <cell r="O94">
            <v>0</v>
          </cell>
          <cell r="P94" t="str">
            <v>нет данных</v>
          </cell>
          <cell r="Q94" t="str">
            <v>нет данных</v>
          </cell>
          <cell r="R94" t="str">
            <v>нет данных</v>
          </cell>
          <cell r="S94" t="str">
            <v>нет данных</v>
          </cell>
          <cell r="T94" t="str">
            <v>нет данных</v>
          </cell>
          <cell r="U94" t="str">
            <v>нет данных</v>
          </cell>
          <cell r="V94" t="str">
            <v xml:space="preserve"> </v>
          </cell>
          <cell r="W94" t="str">
            <v>да</v>
          </cell>
          <cell r="X94" t="str">
            <v>30.10 необход +</v>
          </cell>
          <cell r="AZ94" t="str">
            <v/>
          </cell>
          <cell r="BA94">
            <v>0</v>
          </cell>
          <cell r="BF94">
            <v>0</v>
          </cell>
          <cell r="BG94">
            <v>0</v>
          </cell>
          <cell r="BH94" t="str">
            <v>00318</v>
          </cell>
          <cell r="BI94">
            <v>0</v>
          </cell>
        </row>
        <row r="95">
          <cell r="A95">
            <v>91</v>
          </cell>
          <cell r="B95">
            <v>3</v>
          </cell>
          <cell r="C95" t="str">
            <v>ЭПК УГТУ-УПИ</v>
          </cell>
          <cell r="D95" t="str">
            <v>Малышева 115</v>
          </cell>
          <cell r="E95" t="str">
            <v>ТМК-Н13-1.0</v>
          </cell>
          <cell r="F95">
            <v>0.16800000000000001</v>
          </cell>
          <cell r="G95">
            <v>16.559999999999999</v>
          </cell>
          <cell r="H95">
            <v>91.933440000000004</v>
          </cell>
          <cell r="I95">
            <v>0</v>
          </cell>
          <cell r="J95" t="str">
            <v>нет данных</v>
          </cell>
          <cell r="K95" t="str">
            <v>нет данных</v>
          </cell>
          <cell r="L95" t="str">
            <v>нет данных</v>
          </cell>
          <cell r="M95" t="str">
            <v>нет данных</v>
          </cell>
          <cell r="N95">
            <v>513.36</v>
          </cell>
          <cell r="O95">
            <v>0</v>
          </cell>
          <cell r="P95" t="str">
            <v>нет данных</v>
          </cell>
          <cell r="Q95" t="str">
            <v>нет данных</v>
          </cell>
          <cell r="R95" t="str">
            <v>нет данных</v>
          </cell>
          <cell r="S95" t="str">
            <v>нет данных</v>
          </cell>
          <cell r="T95" t="str">
            <v>нет данных</v>
          </cell>
          <cell r="U95" t="str">
            <v>нет данных</v>
          </cell>
          <cell r="V95" t="str">
            <v xml:space="preserve"> </v>
          </cell>
          <cell r="W95" t="str">
            <v>да</v>
          </cell>
          <cell r="X95" t="str">
            <v>25.10 +</v>
          </cell>
          <cell r="AZ95" t="str">
            <v/>
          </cell>
          <cell r="BA95">
            <v>0</v>
          </cell>
          <cell r="BF95">
            <v>0</v>
          </cell>
          <cell r="BG95">
            <v>0</v>
          </cell>
          <cell r="BH95" t="str">
            <v>00361</v>
          </cell>
          <cell r="BI95" t="str">
            <v>допуск в части ЦО</v>
          </cell>
        </row>
        <row r="96">
          <cell r="A96">
            <v>92</v>
          </cell>
          <cell r="B96">
            <v>3</v>
          </cell>
          <cell r="C96" t="str">
            <v>ЭПК УГТУ-УПИ</v>
          </cell>
          <cell r="D96" t="str">
            <v>Малышева 125</v>
          </cell>
          <cell r="E96" t="str">
            <v>ТМК-Н13-1.0</v>
          </cell>
          <cell r="F96">
            <v>0.23799999999999999</v>
          </cell>
          <cell r="G96">
            <v>27.84</v>
          </cell>
          <cell r="H96">
            <v>138.38584</v>
          </cell>
          <cell r="I96">
            <v>0</v>
          </cell>
          <cell r="J96" t="str">
            <v>нет данных</v>
          </cell>
          <cell r="K96" t="str">
            <v>нет данных</v>
          </cell>
          <cell r="L96" t="str">
            <v>нет данных</v>
          </cell>
          <cell r="M96" t="str">
            <v>нет данных</v>
          </cell>
          <cell r="N96">
            <v>863.04</v>
          </cell>
          <cell r="O96">
            <v>0</v>
          </cell>
          <cell r="P96" t="str">
            <v>нет данных</v>
          </cell>
          <cell r="Q96" t="str">
            <v>нет данных</v>
          </cell>
          <cell r="R96" t="str">
            <v>нет данных</v>
          </cell>
          <cell r="S96" t="str">
            <v>нет данных</v>
          </cell>
          <cell r="T96" t="str">
            <v>нет данных</v>
          </cell>
          <cell r="U96" t="str">
            <v>нет данных</v>
          </cell>
          <cell r="V96" t="str">
            <v xml:space="preserve"> </v>
          </cell>
          <cell r="W96" t="str">
            <v>да</v>
          </cell>
          <cell r="X96" t="str">
            <v>25.10 +</v>
          </cell>
          <cell r="AZ96" t="str">
            <v/>
          </cell>
          <cell r="BA96">
            <v>0</v>
          </cell>
          <cell r="BF96">
            <v>0</v>
          </cell>
          <cell r="BG96">
            <v>0</v>
          </cell>
          <cell r="BH96" t="str">
            <v>00147</v>
          </cell>
          <cell r="BI96" t="str">
            <v>допуск в части ЦО</v>
          </cell>
        </row>
        <row r="97">
          <cell r="A97">
            <v>93</v>
          </cell>
          <cell r="B97">
            <v>2</v>
          </cell>
          <cell r="C97" t="str">
            <v>ЭПК УГТУ-УПИ</v>
          </cell>
          <cell r="D97" t="str">
            <v>Малышева 125а</v>
          </cell>
          <cell r="E97" t="str">
            <v>ТМК-Н13-1.0</v>
          </cell>
          <cell r="F97">
            <v>0.246</v>
          </cell>
          <cell r="G97">
            <v>36.24</v>
          </cell>
          <cell r="H97">
            <v>156.92088000000001</v>
          </cell>
          <cell r="I97">
            <v>0</v>
          </cell>
          <cell r="J97" t="str">
            <v>нет данных</v>
          </cell>
          <cell r="K97" t="str">
            <v>нет данных</v>
          </cell>
          <cell r="L97" t="str">
            <v>нет данных</v>
          </cell>
          <cell r="M97" t="str">
            <v>нет данных</v>
          </cell>
          <cell r="N97">
            <v>1123.44</v>
          </cell>
          <cell r="O97">
            <v>0</v>
          </cell>
          <cell r="P97" t="str">
            <v>нет данных</v>
          </cell>
          <cell r="Q97" t="str">
            <v>нет данных</v>
          </cell>
          <cell r="R97" t="str">
            <v>нет данных</v>
          </cell>
          <cell r="S97" t="str">
            <v>нет данных</v>
          </cell>
          <cell r="T97" t="str">
            <v>нет данных</v>
          </cell>
          <cell r="U97" t="str">
            <v>нет данных</v>
          </cell>
          <cell r="V97" t="str">
            <v xml:space="preserve"> </v>
          </cell>
          <cell r="W97" t="str">
            <v>да</v>
          </cell>
          <cell r="X97" t="str">
            <v>25.10 +</v>
          </cell>
          <cell r="AZ97" t="str">
            <v/>
          </cell>
          <cell r="BA97">
            <v>0</v>
          </cell>
          <cell r="BF97">
            <v>0</v>
          </cell>
          <cell r="BG97">
            <v>0</v>
          </cell>
          <cell r="BH97" t="str">
            <v>00157</v>
          </cell>
          <cell r="BI97" t="str">
            <v>допуск в части ЦО</v>
          </cell>
        </row>
        <row r="98">
          <cell r="A98">
            <v>94</v>
          </cell>
          <cell r="B98">
            <v>2</v>
          </cell>
          <cell r="C98" t="str">
            <v>ЭПК УГТУ-УПИ</v>
          </cell>
          <cell r="D98" t="str">
            <v>Малышева 128</v>
          </cell>
          <cell r="E98" t="str">
            <v>ТМК-Н13-1.0</v>
          </cell>
          <cell r="F98">
            <v>0.45600000000000002</v>
          </cell>
          <cell r="G98">
            <v>42.96</v>
          </cell>
          <cell r="H98">
            <v>245.83488</v>
          </cell>
          <cell r="I98">
            <v>0</v>
          </cell>
          <cell r="J98" t="str">
            <v>нет данных</v>
          </cell>
          <cell r="K98" t="str">
            <v>нет данных</v>
          </cell>
          <cell r="L98" t="str">
            <v>нет данных</v>
          </cell>
          <cell r="M98" t="str">
            <v>нет данных</v>
          </cell>
          <cell r="N98">
            <v>1331.76</v>
          </cell>
          <cell r="O98">
            <v>0</v>
          </cell>
          <cell r="P98" t="str">
            <v>нет данных</v>
          </cell>
          <cell r="Q98" t="str">
            <v>нет данных</v>
          </cell>
          <cell r="R98" t="str">
            <v>нет данных</v>
          </cell>
          <cell r="S98" t="str">
            <v>нет данных</v>
          </cell>
          <cell r="T98" t="str">
            <v>нет данных</v>
          </cell>
          <cell r="U98" t="str">
            <v>нет данных</v>
          </cell>
          <cell r="V98" t="str">
            <v xml:space="preserve"> </v>
          </cell>
          <cell r="W98" t="str">
            <v>да</v>
          </cell>
          <cell r="X98" t="str">
            <v>25.05 погр р-ров 4% +</v>
          </cell>
          <cell r="AZ98" t="str">
            <v/>
          </cell>
          <cell r="BA98">
            <v>0</v>
          </cell>
          <cell r="BF98">
            <v>0</v>
          </cell>
          <cell r="BG98">
            <v>0</v>
          </cell>
          <cell r="BH98" t="str">
            <v>00145</v>
          </cell>
          <cell r="BI98" t="str">
            <v>допуск в части ГВС</v>
          </cell>
        </row>
        <row r="99">
          <cell r="A99">
            <v>95</v>
          </cell>
          <cell r="B99">
            <v>3</v>
          </cell>
          <cell r="C99" t="str">
            <v>ЭПК УГТУ-УПИ</v>
          </cell>
          <cell r="D99" t="str">
            <v>Малышева 129</v>
          </cell>
          <cell r="E99" t="str">
            <v>ТМК-Н13-1.0</v>
          </cell>
          <cell r="F99">
            <v>0.19800000000000001</v>
          </cell>
          <cell r="G99">
            <v>11.52</v>
          </cell>
          <cell r="H99">
            <v>93.475440000000006</v>
          </cell>
          <cell r="I99">
            <v>0</v>
          </cell>
          <cell r="J99" t="str">
            <v>нет данных</v>
          </cell>
          <cell r="K99" t="str">
            <v>нет данных</v>
          </cell>
          <cell r="L99" t="str">
            <v>нет данных</v>
          </cell>
          <cell r="M99" t="str">
            <v>нет данных</v>
          </cell>
          <cell r="N99">
            <v>357.12</v>
          </cell>
          <cell r="O99">
            <v>0</v>
          </cell>
          <cell r="P99" t="str">
            <v>нет данных</v>
          </cell>
          <cell r="Q99" t="str">
            <v>нет данных</v>
          </cell>
          <cell r="R99" t="str">
            <v>нет данных</v>
          </cell>
          <cell r="S99" t="str">
            <v>нет данных</v>
          </cell>
          <cell r="T99" t="str">
            <v>нет данных</v>
          </cell>
          <cell r="U99" t="str">
            <v>нет данных</v>
          </cell>
          <cell r="V99" t="str">
            <v xml:space="preserve"> </v>
          </cell>
          <cell r="W99" t="str">
            <v>да</v>
          </cell>
          <cell r="X99" t="str">
            <v>25.05 сгорел блок питания ГВС, (пересчёт на исходнике) +</v>
          </cell>
          <cell r="AZ99" t="str">
            <v>25.05 сгорел блок питания ГВС, (пересчёт на исходнике) +</v>
          </cell>
          <cell r="BA99">
            <v>0</v>
          </cell>
          <cell r="BF99">
            <v>1</v>
          </cell>
          <cell r="BG99">
            <v>1</v>
          </cell>
          <cell r="BH99" t="str">
            <v>00197</v>
          </cell>
          <cell r="BI99" t="str">
            <v>допуск в части ЦО</v>
          </cell>
        </row>
        <row r="100">
          <cell r="A100">
            <v>96</v>
          </cell>
          <cell r="B100">
            <v>2</v>
          </cell>
          <cell r="C100" t="str">
            <v>ЭПК УГТУ-УПИ</v>
          </cell>
          <cell r="D100" t="str">
            <v>Малышева 130а</v>
          </cell>
          <cell r="E100" t="str">
            <v>ТМК-Н13-1.0</v>
          </cell>
          <cell r="F100">
            <v>0.13200000000000001</v>
          </cell>
          <cell r="G100">
            <v>14.64</v>
          </cell>
          <cell r="H100">
            <v>75.262560000000008</v>
          </cell>
          <cell r="I100">
            <v>0</v>
          </cell>
          <cell r="J100" t="str">
            <v>нет данных</v>
          </cell>
          <cell r="K100" t="str">
            <v>нет данных</v>
          </cell>
          <cell r="L100" t="str">
            <v>нет данных</v>
          </cell>
          <cell r="M100" t="str">
            <v>нет данных</v>
          </cell>
          <cell r="N100">
            <v>453.84000000000003</v>
          </cell>
          <cell r="O100">
            <v>0</v>
          </cell>
          <cell r="P100" t="str">
            <v>нет данных</v>
          </cell>
          <cell r="Q100" t="str">
            <v>нет данных</v>
          </cell>
          <cell r="R100" t="str">
            <v>нет данных</v>
          </cell>
          <cell r="S100" t="str">
            <v>нет данных</v>
          </cell>
          <cell r="T100" t="str">
            <v>нет данных</v>
          </cell>
          <cell r="U100" t="str">
            <v>нет данных</v>
          </cell>
          <cell r="V100" t="str">
            <v xml:space="preserve"> </v>
          </cell>
          <cell r="W100" t="str">
            <v>да</v>
          </cell>
          <cell r="X100" t="str">
            <v>25.05 +</v>
          </cell>
          <cell r="AZ100" t="str">
            <v/>
          </cell>
          <cell r="BA100" t="str">
            <v>проверить расчётный объём</v>
          </cell>
          <cell r="BF100">
            <v>0</v>
          </cell>
          <cell r="BG100">
            <v>0</v>
          </cell>
          <cell r="BH100" t="str">
            <v>00148</v>
          </cell>
          <cell r="BI100" t="str">
            <v>допуск в части ГВС</v>
          </cell>
        </row>
        <row r="101">
          <cell r="A101">
            <v>97</v>
          </cell>
          <cell r="B101">
            <v>2</v>
          </cell>
          <cell r="C101" t="str">
            <v>ЭПК УГТУ-УПИ</v>
          </cell>
          <cell r="D101" t="str">
            <v>Малышева 130б</v>
          </cell>
          <cell r="E101" t="str">
            <v>ТМК-Н13-1.0</v>
          </cell>
          <cell r="F101">
            <v>0.186</v>
          </cell>
          <cell r="G101">
            <v>31.2</v>
          </cell>
          <cell r="H101">
            <v>125.71368</v>
          </cell>
          <cell r="I101">
            <v>0</v>
          </cell>
          <cell r="J101" t="str">
            <v>нет данных</v>
          </cell>
          <cell r="K101" t="str">
            <v>нет данных</v>
          </cell>
          <cell r="L101" t="str">
            <v>нет данных</v>
          </cell>
          <cell r="M101" t="str">
            <v>нет данных</v>
          </cell>
          <cell r="N101">
            <v>967.19999999999993</v>
          </cell>
          <cell r="O101">
            <v>0</v>
          </cell>
          <cell r="P101" t="str">
            <v>нет данных</v>
          </cell>
          <cell r="Q101" t="str">
            <v>нет данных</v>
          </cell>
          <cell r="R101" t="str">
            <v>нет данных</v>
          </cell>
          <cell r="S101" t="str">
            <v>нет данных</v>
          </cell>
          <cell r="T101" t="str">
            <v>нет данных</v>
          </cell>
          <cell r="U101" t="str">
            <v>нет данных</v>
          </cell>
          <cell r="V101" t="str">
            <v xml:space="preserve"> </v>
          </cell>
          <cell r="W101" t="str">
            <v>да</v>
          </cell>
          <cell r="X101" t="str">
            <v>25.05 с 17.05 G3=0, t3=0 +</v>
          </cell>
          <cell r="AZ101" t="str">
            <v>25.05 с 17.05 G3=0, t3=0 +</v>
          </cell>
          <cell r="BA101">
            <v>0</v>
          </cell>
          <cell r="BF101">
            <v>1</v>
          </cell>
          <cell r="BG101">
            <v>1</v>
          </cell>
          <cell r="BH101" t="str">
            <v>00149</v>
          </cell>
          <cell r="BI101" t="str">
            <v>допуск в части ЦО; ГВС по договору (7 сут)</v>
          </cell>
        </row>
        <row r="102">
          <cell r="A102">
            <v>98</v>
          </cell>
          <cell r="B102">
            <v>3</v>
          </cell>
          <cell r="C102" t="str">
            <v>ЭПК УГТУ-УПИ</v>
          </cell>
          <cell r="D102" t="str">
            <v>Малышева 131</v>
          </cell>
          <cell r="E102" t="str">
            <v>ТМК-Н13-1.0</v>
          </cell>
          <cell r="F102">
            <v>7.1999999999999995E-2</v>
          </cell>
          <cell r="G102">
            <v>1.2</v>
          </cell>
          <cell r="H102">
            <v>28.431359999999998</v>
          </cell>
          <cell r="I102">
            <v>0</v>
          </cell>
          <cell r="J102" t="str">
            <v>нет данных</v>
          </cell>
          <cell r="K102" t="str">
            <v>нет данных</v>
          </cell>
          <cell r="L102" t="str">
            <v>нет данных</v>
          </cell>
          <cell r="M102" t="str">
            <v>нет данных</v>
          </cell>
          <cell r="N102">
            <v>37.199999999999996</v>
          </cell>
          <cell r="O102">
            <v>0</v>
          </cell>
          <cell r="P102" t="str">
            <v>нет данных</v>
          </cell>
          <cell r="Q102" t="str">
            <v>нет данных</v>
          </cell>
          <cell r="R102" t="str">
            <v>нет данных</v>
          </cell>
          <cell r="S102" t="str">
            <v>нет данных</v>
          </cell>
          <cell r="T102" t="str">
            <v>нет данных</v>
          </cell>
          <cell r="U102" t="str">
            <v>нет данных</v>
          </cell>
          <cell r="V102" t="str">
            <v xml:space="preserve"> </v>
          </cell>
          <cell r="W102" t="str">
            <v>да</v>
          </cell>
          <cell r="X102" t="str">
            <v>25.05 +</v>
          </cell>
          <cell r="AZ102" t="str">
            <v/>
          </cell>
          <cell r="BA102">
            <v>0</v>
          </cell>
          <cell r="BF102">
            <v>0</v>
          </cell>
          <cell r="BG102">
            <v>0</v>
          </cell>
          <cell r="BH102" t="str">
            <v>00246</v>
          </cell>
          <cell r="BI102" t="str">
            <v>допуск в части ГВС; расчёт Qотоп по Gпод</v>
          </cell>
        </row>
        <row r="103">
          <cell r="A103">
            <v>99</v>
          </cell>
          <cell r="B103">
            <v>2</v>
          </cell>
          <cell r="C103" t="str">
            <v>ЭПК УГТУ-УПИ</v>
          </cell>
          <cell r="D103" t="str">
            <v>Малышева 139</v>
          </cell>
          <cell r="E103" t="str">
            <v>ТМК-Н13-1.0</v>
          </cell>
          <cell r="F103">
            <v>7.1999999999999995E-2</v>
          </cell>
          <cell r="G103">
            <v>5.76</v>
          </cell>
          <cell r="H103">
            <v>36.912959999999998</v>
          </cell>
          <cell r="I103">
            <v>0</v>
          </cell>
          <cell r="J103" t="str">
            <v>нет данных</v>
          </cell>
          <cell r="K103" t="str">
            <v>нет данных</v>
          </cell>
          <cell r="L103" t="str">
            <v>нет данных</v>
          </cell>
          <cell r="M103" t="str">
            <v>нет данных</v>
          </cell>
          <cell r="N103">
            <v>178.56</v>
          </cell>
          <cell r="O103">
            <v>0</v>
          </cell>
          <cell r="P103" t="str">
            <v>нет данных</v>
          </cell>
          <cell r="Q103" t="str">
            <v>нет данных</v>
          </cell>
          <cell r="R103" t="str">
            <v>нет данных</v>
          </cell>
          <cell r="S103" t="str">
            <v>нет данных</v>
          </cell>
          <cell r="T103" t="str">
            <v>нет данных</v>
          </cell>
          <cell r="U103" t="str">
            <v>нет данных</v>
          </cell>
          <cell r="V103" t="str">
            <v xml:space="preserve"> </v>
          </cell>
          <cell r="W103" t="str">
            <v>да</v>
          </cell>
          <cell r="X103" t="str">
            <v>25.10 +</v>
          </cell>
          <cell r="AZ103" t="str">
            <v/>
          </cell>
          <cell r="BA103">
            <v>0</v>
          </cell>
          <cell r="BF103">
            <v>0</v>
          </cell>
          <cell r="BG103">
            <v>0</v>
          </cell>
          <cell r="BH103" t="str">
            <v>00185</v>
          </cell>
          <cell r="BI103" t="str">
            <v>допуск в части ЦО</v>
          </cell>
        </row>
        <row r="104">
          <cell r="A104">
            <v>100</v>
          </cell>
          <cell r="B104">
            <v>3</v>
          </cell>
          <cell r="C104" t="str">
            <v>ЭПК УГТУ-УПИ</v>
          </cell>
          <cell r="D104" t="str">
            <v>Малышева 141</v>
          </cell>
          <cell r="E104" t="str">
            <v>ТМК-Н13-1.0</v>
          </cell>
          <cell r="F104">
            <v>7.1999999999999995E-2</v>
          </cell>
          <cell r="G104">
            <v>2.88</v>
          </cell>
          <cell r="H104">
            <v>31.556159999999998</v>
          </cell>
          <cell r="I104">
            <v>0</v>
          </cell>
          <cell r="J104" t="str">
            <v>нет данных</v>
          </cell>
          <cell r="K104" t="str">
            <v>нет данных</v>
          </cell>
          <cell r="L104" t="str">
            <v>нет данных</v>
          </cell>
          <cell r="M104" t="str">
            <v>нет данных</v>
          </cell>
          <cell r="N104">
            <v>89.28</v>
          </cell>
          <cell r="O104">
            <v>0</v>
          </cell>
          <cell r="P104" t="str">
            <v>нет данных</v>
          </cell>
          <cell r="Q104" t="str">
            <v>нет данных</v>
          </cell>
          <cell r="R104" t="str">
            <v>нет данных</v>
          </cell>
          <cell r="S104" t="str">
            <v>нет данных</v>
          </cell>
          <cell r="T104" t="str">
            <v>нет данных</v>
          </cell>
          <cell r="U104" t="str">
            <v>нет данных</v>
          </cell>
          <cell r="V104" t="str">
            <v xml:space="preserve"> </v>
          </cell>
          <cell r="W104" t="str">
            <v>да</v>
          </cell>
          <cell r="X104" t="str">
            <v>25.10 +</v>
          </cell>
          <cell r="AZ104" t="str">
            <v/>
          </cell>
          <cell r="BA104">
            <v>0</v>
          </cell>
          <cell r="BF104">
            <v>0</v>
          </cell>
          <cell r="BG104">
            <v>0</v>
          </cell>
          <cell r="BH104" t="str">
            <v>00369</v>
          </cell>
          <cell r="BI104" t="str">
            <v>допуск в части ЦО</v>
          </cell>
        </row>
        <row r="105">
          <cell r="A105">
            <v>101</v>
          </cell>
          <cell r="B105">
            <v>4</v>
          </cell>
          <cell r="C105" t="str">
            <v>ЭПК УГТУ-УПИ</v>
          </cell>
          <cell r="D105" t="str">
            <v>Малышева 152</v>
          </cell>
          <cell r="E105" t="str">
            <v>ТМК-Н13-1.0</v>
          </cell>
          <cell r="F105">
            <v>0.24299999999999999</v>
          </cell>
          <cell r="G105">
            <v>36.24</v>
          </cell>
          <cell r="H105">
            <v>155.82924</v>
          </cell>
          <cell r="I105">
            <v>0</v>
          </cell>
          <cell r="J105" t="str">
            <v>нет данных</v>
          </cell>
          <cell r="K105" t="str">
            <v>нет данных</v>
          </cell>
          <cell r="L105" t="str">
            <v>нет данных</v>
          </cell>
          <cell r="M105" t="str">
            <v>нет данных</v>
          </cell>
          <cell r="N105">
            <v>1123.44</v>
          </cell>
          <cell r="O105">
            <v>0</v>
          </cell>
          <cell r="P105" t="str">
            <v>нет данных</v>
          </cell>
          <cell r="Q105" t="str">
            <v>нет данных</v>
          </cell>
          <cell r="R105" t="str">
            <v>нет данных</v>
          </cell>
          <cell r="S105" t="str">
            <v>нет данных</v>
          </cell>
          <cell r="T105" t="str">
            <v>нет данных</v>
          </cell>
          <cell r="U105" t="str">
            <v>нет данных</v>
          </cell>
          <cell r="V105" t="str">
            <v xml:space="preserve"> </v>
          </cell>
          <cell r="W105" t="str">
            <v>да</v>
          </cell>
          <cell r="X105" t="str">
            <v>25.10 +</v>
          </cell>
          <cell r="AZ105" t="str">
            <v/>
          </cell>
          <cell r="BA105">
            <v>0</v>
          </cell>
          <cell r="BF105">
            <v>0</v>
          </cell>
          <cell r="BG105">
            <v>0</v>
          </cell>
          <cell r="BH105" t="str">
            <v>00367</v>
          </cell>
          <cell r="BI105" t="str">
            <v>допуск в части ЦО</v>
          </cell>
        </row>
        <row r="106">
          <cell r="A106">
            <v>102</v>
          </cell>
          <cell r="B106">
            <v>4</v>
          </cell>
          <cell r="C106" t="str">
            <v>ЭПК УГТУ-УПИ</v>
          </cell>
          <cell r="D106" t="str">
            <v>Малышева 154</v>
          </cell>
          <cell r="E106" t="str">
            <v>ТМК-Н3-1.2</v>
          </cell>
          <cell r="F106">
            <v>0.504</v>
          </cell>
          <cell r="G106">
            <v>68.88</v>
          </cell>
          <cell r="H106">
            <v>311.51231999999999</v>
          </cell>
          <cell r="I106">
            <v>0</v>
          </cell>
          <cell r="J106" t="str">
            <v>нет данных</v>
          </cell>
          <cell r="K106" t="str">
            <v>нет данных</v>
          </cell>
          <cell r="L106" t="str">
            <v>нет данных</v>
          </cell>
          <cell r="M106" t="str">
            <v>нет данных</v>
          </cell>
          <cell r="N106">
            <v>2135.2799999999997</v>
          </cell>
          <cell r="O106">
            <v>0</v>
          </cell>
          <cell r="P106" t="str">
            <v>нет данных</v>
          </cell>
          <cell r="Q106" t="str">
            <v>нет данных</v>
          </cell>
          <cell r="R106" t="str">
            <v>нет данных</v>
          </cell>
          <cell r="S106" t="str">
            <v>нет данных</v>
          </cell>
          <cell r="T106" t="str">
            <v>нет данных</v>
          </cell>
          <cell r="U106" t="str">
            <v>нет данных</v>
          </cell>
          <cell r="V106" t="str">
            <v xml:space="preserve"> </v>
          </cell>
          <cell r="W106" t="str">
            <v>да</v>
          </cell>
          <cell r="X106" t="str">
            <v>25.05 +</v>
          </cell>
          <cell r="AZ106" t="str">
            <v/>
          </cell>
          <cell r="BA106">
            <v>0</v>
          </cell>
          <cell r="BF106">
            <v>0</v>
          </cell>
          <cell r="BG106">
            <v>0</v>
          </cell>
          <cell r="BH106" t="str">
            <v>02031</v>
          </cell>
          <cell r="BI106" t="str">
            <v>допуск в части ГВС</v>
          </cell>
        </row>
        <row r="107">
          <cell r="A107">
            <v>103</v>
          </cell>
          <cell r="B107">
            <v>2</v>
          </cell>
          <cell r="C107" t="str">
            <v>ЭПК УГТУ-УПИ</v>
          </cell>
          <cell r="D107" t="str">
            <v>Мира 31 (под.1)</v>
          </cell>
          <cell r="E107" t="str">
            <v>ТМК-Н3-1.0</v>
          </cell>
          <cell r="F107">
            <v>0.19799999999999998</v>
          </cell>
          <cell r="G107">
            <v>0</v>
          </cell>
          <cell r="H107">
            <v>72.048239999999993</v>
          </cell>
          <cell r="I107">
            <v>0</v>
          </cell>
          <cell r="J107" t="str">
            <v>нет данных</v>
          </cell>
          <cell r="K107" t="str">
            <v>нет данных</v>
          </cell>
          <cell r="L107" t="str">
            <v>нет данных</v>
          </cell>
          <cell r="M107" t="str">
            <v>нет данных</v>
          </cell>
          <cell r="N107">
            <v>0</v>
          </cell>
          <cell r="O107">
            <v>0</v>
          </cell>
          <cell r="P107" t="str">
            <v>нет данных</v>
          </cell>
          <cell r="Q107" t="str">
            <v>нет данных</v>
          </cell>
          <cell r="R107" t="str">
            <v>нет данных</v>
          </cell>
          <cell r="S107" t="str">
            <v>нет данных</v>
          </cell>
          <cell r="T107" t="str">
            <v>нет данных</v>
          </cell>
          <cell r="U107" t="str">
            <v>нет данных</v>
          </cell>
          <cell r="V107" t="str">
            <v xml:space="preserve"> </v>
          </cell>
          <cell r="W107" t="str">
            <v>нет</v>
          </cell>
          <cell r="X107" t="str">
            <v>25.05 необход -</v>
          </cell>
          <cell r="AZ107" t="str">
            <v/>
          </cell>
          <cell r="BA107">
            <v>0</v>
          </cell>
          <cell r="BF107">
            <v>0</v>
          </cell>
          <cell r="BG107">
            <v>0</v>
          </cell>
          <cell r="BH107" t="str">
            <v>02034</v>
          </cell>
          <cell r="BI107" t="str">
            <v>к учёту не принимать</v>
          </cell>
        </row>
        <row r="108">
          <cell r="A108">
            <v>104</v>
          </cell>
          <cell r="B108">
            <v>2</v>
          </cell>
          <cell r="C108" t="str">
            <v>ЭПК УГТУ-УПИ</v>
          </cell>
          <cell r="D108" t="str">
            <v>Мира 31 (под.4)</v>
          </cell>
          <cell r="E108" t="str">
            <v>ТМК-Н3-1.0</v>
          </cell>
          <cell r="F108">
            <v>0.19799999999999998</v>
          </cell>
          <cell r="G108">
            <v>0</v>
          </cell>
          <cell r="H108">
            <v>72.048239999999993</v>
          </cell>
          <cell r="I108">
            <v>0</v>
          </cell>
          <cell r="J108" t="str">
            <v>нет данных</v>
          </cell>
          <cell r="K108" t="str">
            <v>нет данных</v>
          </cell>
          <cell r="L108" t="str">
            <v>нет данных</v>
          </cell>
          <cell r="M108" t="str">
            <v>нет данных</v>
          </cell>
          <cell r="N108">
            <v>0</v>
          </cell>
          <cell r="O108">
            <v>0</v>
          </cell>
          <cell r="P108" t="str">
            <v>нет данных</v>
          </cell>
          <cell r="Q108" t="str">
            <v>нет данных</v>
          </cell>
          <cell r="R108" t="str">
            <v>нет данных</v>
          </cell>
          <cell r="S108" t="str">
            <v>нет данных</v>
          </cell>
          <cell r="T108" t="str">
            <v>нет данных</v>
          </cell>
          <cell r="U108" t="str">
            <v>нет данных</v>
          </cell>
          <cell r="V108" t="str">
            <v xml:space="preserve"> </v>
          </cell>
          <cell r="W108" t="str">
            <v>нет</v>
          </cell>
          <cell r="X108" t="str">
            <v>25.05 необход -</v>
          </cell>
          <cell r="AZ108" t="str">
            <v/>
          </cell>
          <cell r="BA108">
            <v>0</v>
          </cell>
          <cell r="BF108">
            <v>0</v>
          </cell>
          <cell r="BG108">
            <v>0</v>
          </cell>
          <cell r="BH108" t="str">
            <v>02009</v>
          </cell>
          <cell r="BI108" t="str">
            <v>к учёту не принимать</v>
          </cell>
        </row>
        <row r="109">
          <cell r="A109">
            <v>105</v>
          </cell>
          <cell r="B109">
            <v>2</v>
          </cell>
          <cell r="C109" t="str">
            <v>ЭПК УГТУ-УПИ</v>
          </cell>
          <cell r="D109" t="str">
            <v>Мира 31 (под.6)</v>
          </cell>
          <cell r="E109" t="str">
            <v>ТМК-Н3-1.2</v>
          </cell>
          <cell r="F109">
            <v>0.19799999999999998</v>
          </cell>
          <cell r="G109">
            <v>116.4</v>
          </cell>
          <cell r="H109">
            <v>288.55223999999998</v>
          </cell>
          <cell r="I109">
            <v>0</v>
          </cell>
          <cell r="J109" t="str">
            <v>нет данных</v>
          </cell>
          <cell r="K109" t="str">
            <v>нет данных</v>
          </cell>
          <cell r="L109" t="str">
            <v>нет данных</v>
          </cell>
          <cell r="M109" t="str">
            <v>нет данных</v>
          </cell>
          <cell r="N109">
            <v>3608.4</v>
          </cell>
          <cell r="O109">
            <v>0</v>
          </cell>
          <cell r="P109" t="str">
            <v>нет данных</v>
          </cell>
          <cell r="Q109" t="str">
            <v>нет данных</v>
          </cell>
          <cell r="R109" t="str">
            <v>нет данных</v>
          </cell>
          <cell r="S109" t="str">
            <v>нет данных</v>
          </cell>
          <cell r="T109" t="str">
            <v>нет данных</v>
          </cell>
          <cell r="U109" t="str">
            <v>нет данных</v>
          </cell>
          <cell r="V109" t="str">
            <v xml:space="preserve"> </v>
          </cell>
          <cell r="W109" t="str">
            <v>да</v>
          </cell>
          <cell r="X109" t="str">
            <v>25.05 +</v>
          </cell>
          <cell r="AZ109" t="str">
            <v/>
          </cell>
          <cell r="BA109">
            <v>0</v>
          </cell>
          <cell r="BF109">
            <v>0</v>
          </cell>
          <cell r="BG109">
            <v>0</v>
          </cell>
          <cell r="BH109" t="str">
            <v>02026</v>
          </cell>
          <cell r="BI109" t="str">
            <v>допуск в части ГВС</v>
          </cell>
        </row>
        <row r="110">
          <cell r="A110">
            <v>106</v>
          </cell>
          <cell r="B110">
            <v>3</v>
          </cell>
          <cell r="C110" t="str">
            <v>ЭПК УГТУ-УПИ</v>
          </cell>
          <cell r="D110" t="str">
            <v>Мира 35</v>
          </cell>
          <cell r="E110" t="str">
            <v>ТМК-Н13-1.0</v>
          </cell>
          <cell r="F110">
            <v>0.318</v>
          </cell>
          <cell r="G110">
            <v>34.32</v>
          </cell>
          <cell r="H110">
            <v>179.54904000000002</v>
          </cell>
          <cell r="I110">
            <v>0</v>
          </cell>
          <cell r="J110" t="str">
            <v>нет данных</v>
          </cell>
          <cell r="K110" t="str">
            <v>нет данных</v>
          </cell>
          <cell r="L110" t="str">
            <v>нет данных</v>
          </cell>
          <cell r="M110" t="str">
            <v>нет данных</v>
          </cell>
          <cell r="N110">
            <v>1063.92</v>
          </cell>
          <cell r="O110">
            <v>0</v>
          </cell>
          <cell r="P110" t="str">
            <v>нет данных</v>
          </cell>
          <cell r="Q110" t="str">
            <v>нет данных</v>
          </cell>
          <cell r="R110" t="str">
            <v>нет данных</v>
          </cell>
          <cell r="S110" t="str">
            <v>нет данных</v>
          </cell>
          <cell r="T110" t="str">
            <v>нет данных</v>
          </cell>
          <cell r="U110" t="str">
            <v>нет данных</v>
          </cell>
          <cell r="V110" t="str">
            <v xml:space="preserve"> </v>
          </cell>
          <cell r="W110" t="str">
            <v>да</v>
          </cell>
          <cell r="X110" t="str">
            <v>25.05 G3=0 с 20.05, t3 в норме; погр р-ров 2,5% +</v>
          </cell>
          <cell r="AZ110" t="str">
            <v>25.05 G3=0 с 20.05, t3 в норме; погр р-ров 2,5% +</v>
          </cell>
          <cell r="BA110">
            <v>0</v>
          </cell>
          <cell r="BF110">
            <v>1</v>
          </cell>
          <cell r="BG110">
            <v>1</v>
          </cell>
          <cell r="BH110" t="str">
            <v>00237</v>
          </cell>
          <cell r="BI110" t="str">
            <v>допуск в части ГВС; ГВС по договору (4 сут)</v>
          </cell>
        </row>
        <row r="111">
          <cell r="A111">
            <v>107</v>
          </cell>
          <cell r="B111">
            <v>2</v>
          </cell>
          <cell r="C111" t="str">
            <v>ЭПК УГТУ-УПИ</v>
          </cell>
          <cell r="D111" t="str">
            <v>Мира 37</v>
          </cell>
          <cell r="E111" t="str">
            <v>ТМК-Н13-1.0</v>
          </cell>
          <cell r="F111">
            <v>0.21</v>
          </cell>
          <cell r="G111">
            <v>33.840000000000003</v>
          </cell>
          <cell r="H111">
            <v>139.35720000000001</v>
          </cell>
          <cell r="I111">
            <v>0</v>
          </cell>
          <cell r="J111" t="str">
            <v>нет данных</v>
          </cell>
          <cell r="K111" t="str">
            <v>нет данных</v>
          </cell>
          <cell r="L111" t="str">
            <v>нет данных</v>
          </cell>
          <cell r="M111" t="str">
            <v>нет данных</v>
          </cell>
          <cell r="N111">
            <v>1049.0400000000002</v>
          </cell>
          <cell r="O111">
            <v>0</v>
          </cell>
          <cell r="P111" t="str">
            <v>нет данных</v>
          </cell>
          <cell r="Q111" t="str">
            <v>нет данных</v>
          </cell>
          <cell r="R111" t="str">
            <v>нет данных</v>
          </cell>
          <cell r="S111" t="str">
            <v>нет данных</v>
          </cell>
          <cell r="T111" t="str">
            <v>нет данных</v>
          </cell>
          <cell r="U111" t="str">
            <v>нет данных</v>
          </cell>
          <cell r="V111" t="str">
            <v xml:space="preserve"> </v>
          </cell>
          <cell r="W111" t="str">
            <v>да</v>
          </cell>
          <cell r="X111" t="str">
            <v>25.05 +</v>
          </cell>
          <cell r="AZ111" t="str">
            <v/>
          </cell>
          <cell r="BA111">
            <v>0</v>
          </cell>
          <cell r="BF111">
            <v>0</v>
          </cell>
          <cell r="BG111">
            <v>0</v>
          </cell>
          <cell r="BH111" t="str">
            <v>00179</v>
          </cell>
          <cell r="BI111" t="str">
            <v>допуск в части ГВС</v>
          </cell>
        </row>
        <row r="112">
          <cell r="A112">
            <v>108</v>
          </cell>
          <cell r="B112">
            <v>3</v>
          </cell>
          <cell r="C112" t="str">
            <v>ЭПК УГТУ-УПИ</v>
          </cell>
          <cell r="D112" t="str">
            <v>Мира 37а</v>
          </cell>
          <cell r="E112" t="str">
            <v>ТМК-Н13-1.0</v>
          </cell>
          <cell r="F112">
            <v>0.222</v>
          </cell>
          <cell r="G112">
            <v>39.840000000000003</v>
          </cell>
          <cell r="H112">
            <v>154.88376</v>
          </cell>
          <cell r="I112">
            <v>0</v>
          </cell>
          <cell r="J112" t="str">
            <v>нет данных</v>
          </cell>
          <cell r="K112" t="str">
            <v>нет данных</v>
          </cell>
          <cell r="L112" t="str">
            <v>нет данных</v>
          </cell>
          <cell r="M112" t="str">
            <v>нет данных</v>
          </cell>
          <cell r="N112">
            <v>1235.0400000000002</v>
          </cell>
          <cell r="O112">
            <v>0</v>
          </cell>
          <cell r="P112" t="str">
            <v>нет данных</v>
          </cell>
          <cell r="Q112" t="str">
            <v>нет данных</v>
          </cell>
          <cell r="R112" t="str">
            <v>нет данных</v>
          </cell>
          <cell r="S112" t="str">
            <v>нет данных</v>
          </cell>
          <cell r="T112" t="str">
            <v>нет данных</v>
          </cell>
          <cell r="U112" t="str">
            <v>нет данных</v>
          </cell>
          <cell r="V112" t="str">
            <v xml:space="preserve"> </v>
          </cell>
          <cell r="W112" t="str">
            <v>да</v>
          </cell>
          <cell r="X112" t="str">
            <v>25.05 +</v>
          </cell>
          <cell r="AZ112" t="str">
            <v/>
          </cell>
          <cell r="BA112">
            <v>0</v>
          </cell>
          <cell r="BF112">
            <v>0</v>
          </cell>
          <cell r="BG112">
            <v>0</v>
          </cell>
          <cell r="BH112" t="str">
            <v>00198</v>
          </cell>
          <cell r="BI112" t="str">
            <v>допуск в части ГВС</v>
          </cell>
        </row>
        <row r="113">
          <cell r="A113">
            <v>109</v>
          </cell>
          <cell r="B113">
            <v>3</v>
          </cell>
          <cell r="C113" t="str">
            <v>ЭПК УГТУ-УПИ</v>
          </cell>
          <cell r="D113" t="str">
            <v>Мира 38</v>
          </cell>
          <cell r="E113" t="str">
            <v>ТМК-Н3-1.2</v>
          </cell>
          <cell r="F113">
            <v>0.53400000000000003</v>
          </cell>
          <cell r="G113">
            <v>64.8</v>
          </cell>
          <cell r="H113">
            <v>314.83992000000001</v>
          </cell>
          <cell r="I113">
            <v>0</v>
          </cell>
          <cell r="J113" t="str">
            <v>нет данных</v>
          </cell>
          <cell r="K113" t="str">
            <v>нет данных</v>
          </cell>
          <cell r="L113" t="str">
            <v>нет данных</v>
          </cell>
          <cell r="M113" t="str">
            <v>нет данных</v>
          </cell>
          <cell r="N113">
            <v>2008.8</v>
          </cell>
          <cell r="O113">
            <v>0</v>
          </cell>
          <cell r="P113" t="str">
            <v>нет данных</v>
          </cell>
          <cell r="Q113" t="str">
            <v>нет данных</v>
          </cell>
          <cell r="R113" t="str">
            <v>нет данных</v>
          </cell>
          <cell r="S113" t="str">
            <v>нет данных</v>
          </cell>
          <cell r="T113" t="str">
            <v>нет данных</v>
          </cell>
          <cell r="U113" t="str">
            <v>нет данных</v>
          </cell>
          <cell r="V113" t="str">
            <v xml:space="preserve"> </v>
          </cell>
          <cell r="W113" t="str">
            <v>да</v>
          </cell>
          <cell r="X113" t="str">
            <v>25.05 +</v>
          </cell>
          <cell r="AZ113" t="str">
            <v/>
          </cell>
          <cell r="BA113">
            <v>0</v>
          </cell>
          <cell r="BF113">
            <v>0</v>
          </cell>
          <cell r="BG113">
            <v>0</v>
          </cell>
          <cell r="BH113" t="str">
            <v>00354</v>
          </cell>
          <cell r="BI113" t="str">
            <v>допуск в части ЦО</v>
          </cell>
        </row>
        <row r="114">
          <cell r="A114">
            <v>110</v>
          </cell>
          <cell r="B114">
            <v>3</v>
          </cell>
          <cell r="C114" t="str">
            <v>ЭПК УГТУ-УПИ</v>
          </cell>
          <cell r="D114" t="str">
            <v>Мира 40</v>
          </cell>
          <cell r="E114" t="str">
            <v>ТМК-Н13-1.0</v>
          </cell>
          <cell r="F114">
            <v>0.21</v>
          </cell>
          <cell r="G114">
            <v>21.53</v>
          </cell>
          <cell r="H114">
            <v>116.4606</v>
          </cell>
          <cell r="I114">
            <v>0</v>
          </cell>
          <cell r="J114" t="str">
            <v>нет данных</v>
          </cell>
          <cell r="K114" t="str">
            <v>нет данных</v>
          </cell>
          <cell r="L114" t="str">
            <v>нет данных</v>
          </cell>
          <cell r="M114" t="str">
            <v>нет данных</v>
          </cell>
          <cell r="N114">
            <v>667.43000000000006</v>
          </cell>
          <cell r="O114">
            <v>0</v>
          </cell>
          <cell r="P114" t="str">
            <v>нет данных</v>
          </cell>
          <cell r="Q114" t="str">
            <v>нет данных</v>
          </cell>
          <cell r="R114" t="str">
            <v>нет данных</v>
          </cell>
          <cell r="S114" t="str">
            <v>нет данных</v>
          </cell>
          <cell r="T114" t="str">
            <v>нет данных</v>
          </cell>
          <cell r="U114" t="str">
            <v>нет данных</v>
          </cell>
          <cell r="V114" t="str">
            <v xml:space="preserve"> </v>
          </cell>
          <cell r="W114" t="str">
            <v>да</v>
          </cell>
          <cell r="X114" t="str">
            <v>25.10 +</v>
          </cell>
          <cell r="AZ114" t="str">
            <v/>
          </cell>
          <cell r="BA114">
            <v>0</v>
          </cell>
          <cell r="BF114">
            <v>0</v>
          </cell>
          <cell r="BG114">
            <v>0</v>
          </cell>
          <cell r="BH114" t="str">
            <v>00236</v>
          </cell>
          <cell r="BI114" t="str">
            <v>допуск в части ЦО</v>
          </cell>
        </row>
        <row r="115">
          <cell r="A115">
            <v>111</v>
          </cell>
          <cell r="B115">
            <v>3</v>
          </cell>
          <cell r="C115" t="str">
            <v>ЭПК УГТУ-УПИ</v>
          </cell>
          <cell r="D115" t="str">
            <v>Мира 42</v>
          </cell>
          <cell r="E115" t="str">
            <v>ТМК-Н3-1.0</v>
          </cell>
          <cell r="F115">
            <v>0.57599999999999996</v>
          </cell>
          <cell r="G115">
            <v>37.54</v>
          </cell>
          <cell r="H115">
            <v>279.41927999999996</v>
          </cell>
          <cell r="I115">
            <v>0</v>
          </cell>
          <cell r="J115" t="str">
            <v>нет данных</v>
          </cell>
          <cell r="K115" t="str">
            <v>нет данных</v>
          </cell>
          <cell r="L115" t="str">
            <v>нет данных</v>
          </cell>
          <cell r="M115" t="str">
            <v>нет данных</v>
          </cell>
          <cell r="N115">
            <v>1163.74</v>
          </cell>
          <cell r="O115">
            <v>0</v>
          </cell>
          <cell r="P115" t="str">
            <v>нет данных</v>
          </cell>
          <cell r="Q115" t="str">
            <v>нет данных</v>
          </cell>
          <cell r="R115" t="str">
            <v>нет данных</v>
          </cell>
          <cell r="S115" t="str">
            <v>нет данных</v>
          </cell>
          <cell r="T115" t="str">
            <v>нет данных</v>
          </cell>
          <cell r="U115" t="str">
            <v>нет данных</v>
          </cell>
          <cell r="V115" t="str">
            <v xml:space="preserve"> </v>
          </cell>
          <cell r="W115" t="str">
            <v>да</v>
          </cell>
          <cell r="X115" t="str">
            <v>25.10 +</v>
          </cell>
          <cell r="AZ115" t="str">
            <v/>
          </cell>
          <cell r="BA115">
            <v>0</v>
          </cell>
          <cell r="BF115">
            <v>0</v>
          </cell>
          <cell r="BG115">
            <v>0</v>
          </cell>
          <cell r="BH115" t="str">
            <v>01418</v>
          </cell>
          <cell r="BI115" t="str">
            <v>допуск в части ЦО</v>
          </cell>
        </row>
        <row r="116">
          <cell r="A116">
            <v>112</v>
          </cell>
          <cell r="B116">
            <v>3</v>
          </cell>
          <cell r="C116" t="str">
            <v>ЭПК УГТУ-УПИ</v>
          </cell>
          <cell r="D116" t="str">
            <v>Мира 44</v>
          </cell>
          <cell r="E116" t="str">
            <v>ТМК-Н13-1.0</v>
          </cell>
          <cell r="F116">
            <v>0.14399999999999999</v>
          </cell>
          <cell r="G116">
            <v>5.7</v>
          </cell>
          <cell r="H116">
            <v>63.000720000000001</v>
          </cell>
          <cell r="I116">
            <v>0</v>
          </cell>
          <cell r="J116" t="str">
            <v>нет данных</v>
          </cell>
          <cell r="K116" t="str">
            <v>нет данных</v>
          </cell>
          <cell r="L116" t="str">
            <v>нет данных</v>
          </cell>
          <cell r="M116" t="str">
            <v>нет данных</v>
          </cell>
          <cell r="N116">
            <v>176.70000000000002</v>
          </cell>
          <cell r="O116">
            <v>0</v>
          </cell>
          <cell r="P116" t="str">
            <v>нет данных</v>
          </cell>
          <cell r="Q116" t="str">
            <v>нет данных</v>
          </cell>
          <cell r="R116" t="str">
            <v>нет данных</v>
          </cell>
          <cell r="S116" t="str">
            <v>нет данных</v>
          </cell>
          <cell r="T116" t="str">
            <v>нет данных</v>
          </cell>
          <cell r="U116" t="str">
            <v>нет данных</v>
          </cell>
          <cell r="V116" t="str">
            <v xml:space="preserve"> </v>
          </cell>
          <cell r="W116" t="str">
            <v>да</v>
          </cell>
          <cell r="X116" t="str">
            <v>25.05 +</v>
          </cell>
          <cell r="AZ116" t="str">
            <v/>
          </cell>
          <cell r="BA116">
            <v>0</v>
          </cell>
          <cell r="BF116">
            <v>0</v>
          </cell>
          <cell r="BG116">
            <v>0</v>
          </cell>
          <cell r="BH116" t="str">
            <v>00201</v>
          </cell>
          <cell r="BI116" t="str">
            <v>допуск в части ЦО</v>
          </cell>
        </row>
        <row r="117">
          <cell r="A117">
            <v>113</v>
          </cell>
          <cell r="B117">
            <v>3</v>
          </cell>
          <cell r="C117" t="str">
            <v>ЭПК УГТУ-УПИ</v>
          </cell>
          <cell r="D117" t="str">
            <v>Мира 50</v>
          </cell>
          <cell r="E117" t="str">
            <v>ТМК-Н13-1.0</v>
          </cell>
          <cell r="F117">
            <v>0.221</v>
          </cell>
          <cell r="G117">
            <v>11.52</v>
          </cell>
          <cell r="H117">
            <v>101.84468</v>
          </cell>
          <cell r="I117">
            <v>0</v>
          </cell>
          <cell r="J117" t="str">
            <v>нет данных</v>
          </cell>
          <cell r="K117" t="str">
            <v>нет данных</v>
          </cell>
          <cell r="L117" t="str">
            <v>нет данных</v>
          </cell>
          <cell r="M117" t="str">
            <v>нет данных</v>
          </cell>
          <cell r="N117">
            <v>357.12</v>
          </cell>
          <cell r="O117">
            <v>0</v>
          </cell>
          <cell r="P117" t="str">
            <v>нет данных</v>
          </cell>
          <cell r="Q117" t="str">
            <v>нет данных</v>
          </cell>
          <cell r="R117" t="str">
            <v>нет данных</v>
          </cell>
          <cell r="S117" t="str">
            <v>нет данных</v>
          </cell>
          <cell r="T117" t="str">
            <v>нет данных</v>
          </cell>
          <cell r="U117" t="str">
            <v>нет данных</v>
          </cell>
          <cell r="V117" t="str">
            <v xml:space="preserve"> </v>
          </cell>
          <cell r="W117" t="str">
            <v>да</v>
          </cell>
          <cell r="X117" t="str">
            <v>25.05 +</v>
          </cell>
          <cell r="AZ117" t="str">
            <v/>
          </cell>
          <cell r="BA117">
            <v>0</v>
          </cell>
          <cell r="BF117">
            <v>0</v>
          </cell>
          <cell r="BG117">
            <v>0</v>
          </cell>
          <cell r="BH117" t="str">
            <v>00194</v>
          </cell>
          <cell r="BI117" t="str">
            <v>допуск в части ГВС</v>
          </cell>
        </row>
        <row r="118">
          <cell r="A118">
            <v>114</v>
          </cell>
          <cell r="B118">
            <v>4</v>
          </cell>
          <cell r="C118" t="str">
            <v>ЭПК УГТУ-УПИ</v>
          </cell>
          <cell r="D118" t="str">
            <v>Педагогическая 2</v>
          </cell>
          <cell r="E118" t="str">
            <v>ТМК-Н13-1.0</v>
          </cell>
          <cell r="F118">
            <v>0.14399999999999999</v>
          </cell>
          <cell r="G118">
            <v>16.079999999999998</v>
          </cell>
          <cell r="H118">
            <v>82.307519999999997</v>
          </cell>
          <cell r="I118">
            <v>0</v>
          </cell>
          <cell r="J118" t="str">
            <v>нет данных</v>
          </cell>
          <cell r="K118" t="str">
            <v>нет данных</v>
          </cell>
          <cell r="L118" t="str">
            <v>нет данных</v>
          </cell>
          <cell r="M118" t="str">
            <v>нет данных</v>
          </cell>
          <cell r="N118">
            <v>498.47999999999996</v>
          </cell>
          <cell r="O118">
            <v>0</v>
          </cell>
          <cell r="P118" t="str">
            <v>нет данных</v>
          </cell>
          <cell r="Q118" t="str">
            <v>нет данных</v>
          </cell>
          <cell r="R118" t="str">
            <v>нет данных</v>
          </cell>
          <cell r="S118" t="str">
            <v>нет данных</v>
          </cell>
          <cell r="T118" t="str">
            <v>нет данных</v>
          </cell>
          <cell r="U118" t="str">
            <v>нет данных</v>
          </cell>
          <cell r="V118" t="str">
            <v xml:space="preserve"> </v>
          </cell>
          <cell r="W118" t="str">
            <v>да</v>
          </cell>
          <cell r="X118" t="str">
            <v>25.05 авария на трассе +</v>
          </cell>
          <cell r="AZ118" t="str">
            <v/>
          </cell>
          <cell r="BA118">
            <v>0</v>
          </cell>
          <cell r="BF118">
            <v>0</v>
          </cell>
          <cell r="BG118">
            <v>0</v>
          </cell>
          <cell r="BH118" t="str">
            <v>00205</v>
          </cell>
          <cell r="BI118" t="str">
            <v>допуск в части ГВС</v>
          </cell>
        </row>
        <row r="119">
          <cell r="A119">
            <v>115</v>
          </cell>
          <cell r="B119">
            <v>3</v>
          </cell>
          <cell r="C119" t="str">
            <v>ЭПК УГТУ-УПИ</v>
          </cell>
          <cell r="D119" t="str">
            <v>Педагогическая 8</v>
          </cell>
          <cell r="E119" t="str">
            <v>ТМК-Н13-1.0</v>
          </cell>
          <cell r="F119">
            <v>0.192</v>
          </cell>
          <cell r="G119">
            <v>40.1</v>
          </cell>
          <cell r="H119">
            <v>144.45096000000001</v>
          </cell>
          <cell r="I119">
            <v>0</v>
          </cell>
          <cell r="J119" t="str">
            <v>нет данных</v>
          </cell>
          <cell r="K119" t="str">
            <v>нет данных</v>
          </cell>
          <cell r="L119" t="str">
            <v>нет данных</v>
          </cell>
          <cell r="M119" t="str">
            <v>нет данных</v>
          </cell>
          <cell r="N119">
            <v>1243.1000000000001</v>
          </cell>
          <cell r="O119">
            <v>0</v>
          </cell>
          <cell r="P119" t="str">
            <v>нет данных</v>
          </cell>
          <cell r="Q119" t="str">
            <v>нет данных</v>
          </cell>
          <cell r="R119" t="str">
            <v>нет данных</v>
          </cell>
          <cell r="S119" t="str">
            <v>нет данных</v>
          </cell>
          <cell r="T119" t="str">
            <v>нет данных</v>
          </cell>
          <cell r="U119" t="str">
            <v>нет данных</v>
          </cell>
          <cell r="V119" t="str">
            <v xml:space="preserve"> </v>
          </cell>
          <cell r="W119" t="str">
            <v>да</v>
          </cell>
          <cell r="X119" t="str">
            <v>25.05 авария на трассе +</v>
          </cell>
          <cell r="AZ119" t="str">
            <v/>
          </cell>
          <cell r="BA119">
            <v>0</v>
          </cell>
          <cell r="BF119">
            <v>0</v>
          </cell>
          <cell r="BG119">
            <v>0</v>
          </cell>
          <cell r="BH119" t="str">
            <v>00241</v>
          </cell>
          <cell r="BI119" t="str">
            <v>допуск в части ГВС</v>
          </cell>
        </row>
        <row r="120">
          <cell r="A120">
            <v>116</v>
          </cell>
          <cell r="B120">
            <v>3</v>
          </cell>
          <cell r="C120" t="str">
            <v>ЭПК УГТУ-УПИ</v>
          </cell>
          <cell r="D120" t="str">
            <v>Педагогическая 13</v>
          </cell>
          <cell r="E120" t="str">
            <v>ТМК-Н13-1.0</v>
          </cell>
          <cell r="F120">
            <v>9.6000000000000002E-2</v>
          </cell>
          <cell r="G120">
            <v>13.92</v>
          </cell>
          <cell r="H120">
            <v>60.823679999999996</v>
          </cell>
          <cell r="I120">
            <v>0</v>
          </cell>
          <cell r="J120" t="str">
            <v>нет данных</v>
          </cell>
          <cell r="K120" t="str">
            <v>нет данных</v>
          </cell>
          <cell r="L120" t="str">
            <v>нет данных</v>
          </cell>
          <cell r="M120" t="str">
            <v>нет данных</v>
          </cell>
          <cell r="N120">
            <v>431.52</v>
          </cell>
          <cell r="O120">
            <v>0</v>
          </cell>
          <cell r="P120" t="str">
            <v>нет данных</v>
          </cell>
          <cell r="Q120" t="str">
            <v>нет данных</v>
          </cell>
          <cell r="R120" t="str">
            <v>нет данных</v>
          </cell>
          <cell r="S120" t="str">
            <v>нет данных</v>
          </cell>
          <cell r="T120" t="str">
            <v>нет данных</v>
          </cell>
          <cell r="U120" t="str">
            <v>нет данных</v>
          </cell>
          <cell r="V120" t="str">
            <v xml:space="preserve"> </v>
          </cell>
          <cell r="W120" t="str">
            <v>да</v>
          </cell>
          <cell r="X120" t="str">
            <v>25.05 +</v>
          </cell>
          <cell r="AZ120" t="str">
            <v/>
          </cell>
          <cell r="BA120">
            <v>0</v>
          </cell>
          <cell r="BF120">
            <v>0</v>
          </cell>
          <cell r="BG120">
            <v>0</v>
          </cell>
          <cell r="BH120" t="str">
            <v>00251</v>
          </cell>
          <cell r="BI120" t="str">
            <v>допуск в части ГВС</v>
          </cell>
        </row>
        <row r="121">
          <cell r="A121">
            <v>117</v>
          </cell>
          <cell r="B121">
            <v>3</v>
          </cell>
          <cell r="C121" t="str">
            <v>ЭПК УГТУ-УПИ</v>
          </cell>
          <cell r="D121" t="str">
            <v>Педагогическая 15</v>
          </cell>
          <cell r="E121" t="str">
            <v>ТМК-Н3-1.2</v>
          </cell>
          <cell r="F121">
            <v>0.18</v>
          </cell>
          <cell r="G121">
            <v>29.28</v>
          </cell>
          <cell r="H121">
            <v>119.95920000000001</v>
          </cell>
          <cell r="I121">
            <v>0</v>
          </cell>
          <cell r="J121" t="str">
            <v>нет данных</v>
          </cell>
          <cell r="K121" t="str">
            <v>нет данных</v>
          </cell>
          <cell r="L121" t="str">
            <v>нет данных</v>
          </cell>
          <cell r="M121" t="str">
            <v>нет данных</v>
          </cell>
          <cell r="N121">
            <v>907.68000000000006</v>
          </cell>
          <cell r="O121">
            <v>0</v>
          </cell>
          <cell r="P121" t="str">
            <v>нет данных</v>
          </cell>
          <cell r="Q121" t="str">
            <v>нет данных</v>
          </cell>
          <cell r="R121" t="str">
            <v>нет данных</v>
          </cell>
          <cell r="S121" t="str">
            <v>нет данных</v>
          </cell>
          <cell r="T121" t="str">
            <v>нет данных</v>
          </cell>
          <cell r="U121" t="str">
            <v>нет данных</v>
          </cell>
          <cell r="V121" t="str">
            <v xml:space="preserve"> </v>
          </cell>
          <cell r="W121" t="str">
            <v>да</v>
          </cell>
          <cell r="X121" t="str">
            <v>25.05 +</v>
          </cell>
          <cell r="AZ121" t="str">
            <v/>
          </cell>
          <cell r="BA121">
            <v>0</v>
          </cell>
          <cell r="BF121">
            <v>0</v>
          </cell>
          <cell r="BG121">
            <v>0</v>
          </cell>
          <cell r="BH121" t="str">
            <v>02040</v>
          </cell>
          <cell r="BI121" t="str">
            <v>допуск в части ЦО</v>
          </cell>
        </row>
        <row r="122">
          <cell r="A122">
            <v>118</v>
          </cell>
          <cell r="B122">
            <v>3</v>
          </cell>
          <cell r="C122" t="str">
            <v>ЭПК УГТУ-УПИ</v>
          </cell>
          <cell r="D122" t="str">
            <v>Педагогическая 18</v>
          </cell>
          <cell r="E122" t="str">
            <v>ТМК-Н13-1.0</v>
          </cell>
          <cell r="F122">
            <v>0.18</v>
          </cell>
          <cell r="G122">
            <v>35.28</v>
          </cell>
          <cell r="H122">
            <v>131.11920000000001</v>
          </cell>
          <cell r="I122">
            <v>0</v>
          </cell>
          <cell r="J122" t="str">
            <v>нет данных</v>
          </cell>
          <cell r="K122" t="str">
            <v>нет данных</v>
          </cell>
          <cell r="L122" t="str">
            <v>нет данных</v>
          </cell>
          <cell r="M122" t="str">
            <v>нет данных</v>
          </cell>
          <cell r="N122">
            <v>1093.68</v>
          </cell>
          <cell r="O122">
            <v>0</v>
          </cell>
          <cell r="P122" t="str">
            <v>нет данных</v>
          </cell>
          <cell r="Q122" t="str">
            <v>нет данных</v>
          </cell>
          <cell r="R122" t="str">
            <v>нет данных</v>
          </cell>
          <cell r="S122" t="str">
            <v>нет данных</v>
          </cell>
          <cell r="T122" t="str">
            <v>нет данных</v>
          </cell>
          <cell r="U122" t="str">
            <v>нет данных</v>
          </cell>
          <cell r="V122" t="str">
            <v xml:space="preserve"> </v>
          </cell>
          <cell r="W122" t="str">
            <v>да</v>
          </cell>
          <cell r="X122" t="str">
            <v>25.05 +</v>
          </cell>
          <cell r="AZ122" t="str">
            <v/>
          </cell>
          <cell r="BA122">
            <v>0</v>
          </cell>
          <cell r="BF122">
            <v>0</v>
          </cell>
          <cell r="BG122">
            <v>0</v>
          </cell>
          <cell r="BH122" t="str">
            <v>00242</v>
          </cell>
          <cell r="BI122" t="str">
            <v>допуск в части ЦО</v>
          </cell>
        </row>
        <row r="123">
          <cell r="A123">
            <v>119</v>
          </cell>
          <cell r="B123">
            <v>4</v>
          </cell>
          <cell r="C123" t="str">
            <v>ЭПК УГТУ-УПИ</v>
          </cell>
          <cell r="D123" t="str">
            <v>Педагогическая 20 (РУ 1)</v>
          </cell>
          <cell r="E123" t="str">
            <v>ТМК-Н13-1.0</v>
          </cell>
          <cell r="F123">
            <v>0.192</v>
          </cell>
          <cell r="G123">
            <v>77.61</v>
          </cell>
          <cell r="H123">
            <v>214.21956</v>
          </cell>
          <cell r="I123">
            <v>0</v>
          </cell>
          <cell r="J123" t="str">
            <v>нет данных</v>
          </cell>
          <cell r="K123" t="str">
            <v>нет данных</v>
          </cell>
          <cell r="L123" t="str">
            <v>нет данных</v>
          </cell>
          <cell r="M123" t="str">
            <v>нет данных</v>
          </cell>
          <cell r="N123">
            <v>2405.91</v>
          </cell>
          <cell r="O123">
            <v>0</v>
          </cell>
          <cell r="P123" t="str">
            <v>нет данных</v>
          </cell>
          <cell r="Q123" t="str">
            <v>нет данных</v>
          </cell>
          <cell r="R123" t="str">
            <v>нет данных</v>
          </cell>
          <cell r="S123" t="str">
            <v>нет данных</v>
          </cell>
          <cell r="T123" t="str">
            <v>нет данных</v>
          </cell>
          <cell r="U123" t="str">
            <v>нет данных</v>
          </cell>
          <cell r="V123" t="str">
            <v xml:space="preserve"> </v>
          </cell>
          <cell r="W123" t="str">
            <v>да</v>
          </cell>
          <cell r="X123" t="str">
            <v>25.05 низкие температуры +</v>
          </cell>
          <cell r="AZ123" t="str">
            <v>25.05 низкие температуры +</v>
          </cell>
          <cell r="BA123">
            <v>0</v>
          </cell>
          <cell r="BF123">
            <v>1</v>
          </cell>
          <cell r="BG123">
            <v>0</v>
          </cell>
          <cell r="BH123" t="str">
            <v>00643</v>
          </cell>
          <cell r="BI123" t="str">
            <v>допуск в части ГВС</v>
          </cell>
        </row>
        <row r="124">
          <cell r="A124">
            <v>120</v>
          </cell>
          <cell r="B124">
            <v>2</v>
          </cell>
          <cell r="C124" t="str">
            <v>ЭПК УГТУ-УПИ</v>
          </cell>
          <cell r="D124" t="str">
            <v>Педагогическая 20 (РУ 2)</v>
          </cell>
          <cell r="E124" t="str">
            <v>ТМК-Н13-1.0</v>
          </cell>
          <cell r="F124">
            <v>0.192</v>
          </cell>
          <cell r="G124">
            <v>0</v>
          </cell>
          <cell r="H124">
            <v>69.864959999999996</v>
          </cell>
          <cell r="I124">
            <v>0</v>
          </cell>
          <cell r="J124" t="str">
            <v>нет данных</v>
          </cell>
          <cell r="K124" t="str">
            <v>нет данных</v>
          </cell>
          <cell r="L124" t="str">
            <v>нет данных</v>
          </cell>
          <cell r="M124" t="str">
            <v>нет данных</v>
          </cell>
          <cell r="N124">
            <v>0</v>
          </cell>
          <cell r="O124">
            <v>0</v>
          </cell>
          <cell r="P124" t="str">
            <v>нет данных</v>
          </cell>
          <cell r="Q124" t="str">
            <v>нет данных</v>
          </cell>
          <cell r="R124" t="str">
            <v>нет данных</v>
          </cell>
          <cell r="S124" t="str">
            <v>нет данных</v>
          </cell>
          <cell r="T124" t="str">
            <v>нет данных</v>
          </cell>
          <cell r="U124" t="str">
            <v>нет данных</v>
          </cell>
          <cell r="V124" t="str">
            <v xml:space="preserve"> </v>
          </cell>
          <cell r="W124" t="str">
            <v>нет</v>
          </cell>
          <cell r="X124" t="str">
            <v>25.05 необход -</v>
          </cell>
          <cell r="AZ124" t="str">
            <v/>
          </cell>
          <cell r="BA124">
            <v>0</v>
          </cell>
          <cell r="BF124">
            <v>0</v>
          </cell>
          <cell r="BG124">
            <v>0</v>
          </cell>
          <cell r="BH124" t="str">
            <v>00324</v>
          </cell>
          <cell r="BI124" t="str">
            <v>к учёту не принимать</v>
          </cell>
        </row>
        <row r="125">
          <cell r="A125">
            <v>121</v>
          </cell>
          <cell r="B125">
            <v>3</v>
          </cell>
          <cell r="C125" t="str">
            <v>ЭПК УГТУ-УПИ</v>
          </cell>
          <cell r="D125" t="str">
            <v>Педагогическая 21</v>
          </cell>
          <cell r="E125" t="str">
            <v>ТМК-Н13-1.0</v>
          </cell>
          <cell r="F125">
            <v>0.15</v>
          </cell>
          <cell r="G125">
            <v>22.32</v>
          </cell>
          <cell r="H125">
            <v>96.097200000000001</v>
          </cell>
          <cell r="I125">
            <v>0</v>
          </cell>
          <cell r="J125" t="str">
            <v>нет данных</v>
          </cell>
          <cell r="K125" t="str">
            <v>нет данных</v>
          </cell>
          <cell r="L125" t="str">
            <v>нет данных</v>
          </cell>
          <cell r="M125" t="str">
            <v>нет данных</v>
          </cell>
          <cell r="N125">
            <v>691.92</v>
          </cell>
          <cell r="O125">
            <v>0</v>
          </cell>
          <cell r="P125" t="str">
            <v>нет данных</v>
          </cell>
          <cell r="Q125" t="str">
            <v>нет данных</v>
          </cell>
          <cell r="R125" t="str">
            <v>нет данных</v>
          </cell>
          <cell r="S125" t="str">
            <v>нет данных</v>
          </cell>
          <cell r="T125" t="str">
            <v>нет данных</v>
          </cell>
          <cell r="U125" t="str">
            <v>нет данных</v>
          </cell>
          <cell r="V125" t="str">
            <v xml:space="preserve"> </v>
          </cell>
          <cell r="W125" t="str">
            <v>да</v>
          </cell>
          <cell r="X125" t="str">
            <v>25.05 +</v>
          </cell>
          <cell r="AZ125" t="str">
            <v/>
          </cell>
          <cell r="BA125">
            <v>0</v>
          </cell>
          <cell r="BF125">
            <v>0</v>
          </cell>
          <cell r="BG125">
            <v>0</v>
          </cell>
          <cell r="BH125" t="str">
            <v>00186</v>
          </cell>
          <cell r="BI125" t="str">
            <v>допуск в части ГВС</v>
          </cell>
        </row>
        <row r="126">
          <cell r="A126">
            <v>122</v>
          </cell>
          <cell r="B126">
            <v>2</v>
          </cell>
          <cell r="C126" t="str">
            <v xml:space="preserve"> ООО "СТК"</v>
          </cell>
          <cell r="D126" t="str">
            <v>Первомайская 62/2</v>
          </cell>
          <cell r="E126" t="str">
            <v>ТМК-Н3-1.0</v>
          </cell>
          <cell r="H126">
            <v>0</v>
          </cell>
          <cell r="I126">
            <v>0</v>
          </cell>
          <cell r="J126" t="str">
            <v>нет данных</v>
          </cell>
          <cell r="K126" t="str">
            <v>нет данных</v>
          </cell>
          <cell r="L126" t="str">
            <v>нет данных</v>
          </cell>
          <cell r="M126" t="str">
            <v>нет данных</v>
          </cell>
          <cell r="N126">
            <v>0</v>
          </cell>
          <cell r="O126">
            <v>0</v>
          </cell>
          <cell r="P126" t="str">
            <v>нет данных</v>
          </cell>
          <cell r="Q126" t="str">
            <v>нет данных</v>
          </cell>
          <cell r="R126" t="str">
            <v>нет данных</v>
          </cell>
          <cell r="S126" t="str">
            <v>нет данных</v>
          </cell>
          <cell r="T126" t="str">
            <v>нет данных</v>
          </cell>
          <cell r="U126" t="str">
            <v>нет данных</v>
          </cell>
          <cell r="V126" t="str">
            <v xml:space="preserve"> </v>
          </cell>
          <cell r="X126">
            <v>0</v>
          </cell>
          <cell r="AZ126" t="str">
            <v/>
          </cell>
          <cell r="BA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</row>
        <row r="127">
          <cell r="A127">
            <v>123</v>
          </cell>
          <cell r="B127">
            <v>2</v>
          </cell>
          <cell r="C127" t="str">
            <v>ЕМУП ТС</v>
          </cell>
          <cell r="D127" t="str">
            <v>Первомайская 66</v>
          </cell>
          <cell r="E127" t="str">
            <v>ТМК-Н13-1.0</v>
          </cell>
          <cell r="F127">
            <v>0.27</v>
          </cell>
          <cell r="G127">
            <v>21.26</v>
          </cell>
          <cell r="H127">
            <v>137.7912</v>
          </cell>
          <cell r="I127">
            <v>0</v>
          </cell>
          <cell r="J127" t="str">
            <v>нет данных</v>
          </cell>
          <cell r="K127" t="str">
            <v>нет данных</v>
          </cell>
          <cell r="L127" t="str">
            <v>нет данных</v>
          </cell>
          <cell r="M127" t="str">
            <v>нет данных</v>
          </cell>
          <cell r="N127">
            <v>659.06000000000006</v>
          </cell>
          <cell r="O127">
            <v>0</v>
          </cell>
          <cell r="P127" t="str">
            <v>нет данных</v>
          </cell>
          <cell r="Q127" t="str">
            <v>нет данных</v>
          </cell>
          <cell r="R127" t="str">
            <v>нет данных</v>
          </cell>
          <cell r="S127" t="str">
            <v>нет данных</v>
          </cell>
          <cell r="T127" t="str">
            <v>нет данных</v>
          </cell>
          <cell r="U127" t="str">
            <v>нет данных</v>
          </cell>
          <cell r="V127" t="str">
            <v xml:space="preserve"> </v>
          </cell>
          <cell r="W127" t="str">
            <v>да</v>
          </cell>
          <cell r="X127" t="str">
            <v>30.10 +</v>
          </cell>
          <cell r="AZ127" t="str">
            <v/>
          </cell>
          <cell r="BA127">
            <v>0</v>
          </cell>
          <cell r="BF127">
            <v>0</v>
          </cell>
          <cell r="BG127">
            <v>0</v>
          </cell>
          <cell r="BH127" t="str">
            <v>00288</v>
          </cell>
          <cell r="BI127">
            <v>0</v>
          </cell>
        </row>
        <row r="128">
          <cell r="A128">
            <v>124</v>
          </cell>
          <cell r="B128">
            <v>2</v>
          </cell>
          <cell r="C128" t="str">
            <v>ЕМУП ТС</v>
          </cell>
          <cell r="D128" t="str">
            <v>Первомайская 67</v>
          </cell>
          <cell r="E128" t="str">
            <v>ТМК-Н13-1.0</v>
          </cell>
          <cell r="F128">
            <v>0.254</v>
          </cell>
          <cell r="G128">
            <v>22.92</v>
          </cell>
          <cell r="H128">
            <v>135.05672000000001</v>
          </cell>
          <cell r="I128">
            <v>0</v>
          </cell>
          <cell r="J128" t="str">
            <v>нет данных</v>
          </cell>
          <cell r="K128" t="str">
            <v>нет данных</v>
          </cell>
          <cell r="L128" t="str">
            <v>нет данных</v>
          </cell>
          <cell r="M128" t="str">
            <v>нет данных</v>
          </cell>
          <cell r="N128">
            <v>710.5200000000001</v>
          </cell>
          <cell r="O128">
            <v>0</v>
          </cell>
          <cell r="P128" t="str">
            <v>нет данных</v>
          </cell>
          <cell r="Q128" t="str">
            <v>нет данных</v>
          </cell>
          <cell r="R128" t="str">
            <v>нет данных</v>
          </cell>
          <cell r="S128" t="str">
            <v>нет данных</v>
          </cell>
          <cell r="T128" t="str">
            <v>нет данных</v>
          </cell>
          <cell r="U128" t="str">
            <v>нет данных</v>
          </cell>
          <cell r="V128" t="str">
            <v xml:space="preserve"> </v>
          </cell>
          <cell r="W128" t="str">
            <v>да</v>
          </cell>
          <cell r="X128" t="str">
            <v>30.10 +</v>
          </cell>
          <cell r="AZ128" t="str">
            <v/>
          </cell>
          <cell r="BA128">
            <v>0</v>
          </cell>
          <cell r="BF128">
            <v>0</v>
          </cell>
          <cell r="BG128">
            <v>0</v>
          </cell>
          <cell r="BH128" t="str">
            <v>00286</v>
          </cell>
          <cell r="BI128">
            <v>0</v>
          </cell>
        </row>
        <row r="129">
          <cell r="A129">
            <v>125</v>
          </cell>
          <cell r="B129">
            <v>2</v>
          </cell>
          <cell r="C129" t="str">
            <v>ЕМУП ТС</v>
          </cell>
          <cell r="D129" t="str">
            <v>Первомайская 68</v>
          </cell>
          <cell r="E129" t="str">
            <v>ТМК-Н13-1.0</v>
          </cell>
          <cell r="F129">
            <v>0.18</v>
          </cell>
          <cell r="G129">
            <v>18.48</v>
          </cell>
          <cell r="H129">
            <v>99.871200000000002</v>
          </cell>
          <cell r="I129">
            <v>0</v>
          </cell>
          <cell r="J129" t="str">
            <v>нет данных</v>
          </cell>
          <cell r="K129" t="str">
            <v>нет данных</v>
          </cell>
          <cell r="L129" t="str">
            <v>нет данных</v>
          </cell>
          <cell r="M129" t="str">
            <v>нет данных</v>
          </cell>
          <cell r="N129">
            <v>572.88</v>
          </cell>
          <cell r="O129">
            <v>0</v>
          </cell>
          <cell r="P129" t="str">
            <v>нет данных</v>
          </cell>
          <cell r="Q129" t="str">
            <v>нет данных</v>
          </cell>
          <cell r="R129" t="str">
            <v>нет данных</v>
          </cell>
          <cell r="S129" t="str">
            <v>нет данных</v>
          </cell>
          <cell r="T129" t="str">
            <v>нет данных</v>
          </cell>
          <cell r="U129" t="str">
            <v>нет данных</v>
          </cell>
          <cell r="V129" t="str">
            <v xml:space="preserve"> </v>
          </cell>
          <cell r="W129" t="str">
            <v>да</v>
          </cell>
          <cell r="X129" t="str">
            <v>30.10 G1=0 c 04.10 +</v>
          </cell>
          <cell r="AZ129" t="str">
            <v>30.10 G1=0 c 04.10 +</v>
          </cell>
          <cell r="BA129">
            <v>0</v>
          </cell>
          <cell r="BF129">
            <v>1</v>
          </cell>
          <cell r="BG129">
            <v>0</v>
          </cell>
          <cell r="BH129" t="str">
            <v>00345</v>
          </cell>
          <cell r="BI129" t="str">
            <v>ЦО и ГВС по договору (28 сут)</v>
          </cell>
        </row>
        <row r="130">
          <cell r="A130">
            <v>126</v>
          </cell>
          <cell r="B130">
            <v>2</v>
          </cell>
          <cell r="C130" t="str">
            <v>ЕМУП ТС</v>
          </cell>
          <cell r="D130" t="str">
            <v>Первомайская 69</v>
          </cell>
          <cell r="E130" t="str">
            <v>ТМК-Н3-1.2</v>
          </cell>
          <cell r="F130">
            <v>0.83899999999999997</v>
          </cell>
          <cell r="G130">
            <v>36.29</v>
          </cell>
          <cell r="H130">
            <v>372.79471999999998</v>
          </cell>
          <cell r="I130">
            <v>0</v>
          </cell>
          <cell r="J130" t="str">
            <v>нет данных</v>
          </cell>
          <cell r="K130" t="str">
            <v>нет данных</v>
          </cell>
          <cell r="L130" t="str">
            <v>нет данных</v>
          </cell>
          <cell r="M130" t="str">
            <v>нет данных</v>
          </cell>
          <cell r="N130">
            <v>1124.99</v>
          </cell>
          <cell r="O130">
            <v>0</v>
          </cell>
          <cell r="P130" t="str">
            <v>нет данных</v>
          </cell>
          <cell r="Q130" t="str">
            <v>нет данных</v>
          </cell>
          <cell r="R130" t="str">
            <v>нет данных</v>
          </cell>
          <cell r="S130" t="str">
            <v>нет данных</v>
          </cell>
          <cell r="T130" t="str">
            <v>нет данных</v>
          </cell>
          <cell r="U130" t="str">
            <v>нет данных</v>
          </cell>
          <cell r="V130" t="str">
            <v xml:space="preserve"> </v>
          </cell>
          <cell r="W130" t="str">
            <v>да</v>
          </cell>
          <cell r="X130" t="str">
            <v>30.10 большой объём теплоносителя, установить шайбу +</v>
          </cell>
          <cell r="AZ130" t="str">
            <v>30.10 большой объём теплоносителя, установить шайбу +</v>
          </cell>
          <cell r="BA130">
            <v>0</v>
          </cell>
          <cell r="BF130">
            <v>1</v>
          </cell>
          <cell r="BG130">
            <v>0</v>
          </cell>
          <cell r="BH130" t="str">
            <v>01912</v>
          </cell>
          <cell r="BI130">
            <v>0</v>
          </cell>
        </row>
        <row r="131">
          <cell r="A131">
            <v>127</v>
          </cell>
          <cell r="B131">
            <v>3</v>
          </cell>
          <cell r="C131" t="str">
            <v>ЭПК УГТУ-УПИ</v>
          </cell>
          <cell r="D131" t="str">
            <v>Первомайская 90</v>
          </cell>
          <cell r="E131" t="str">
            <v>ТМК-Н13-1.0</v>
          </cell>
          <cell r="F131">
            <v>0.21</v>
          </cell>
          <cell r="G131">
            <v>15.36</v>
          </cell>
          <cell r="H131">
            <v>104.98439999999999</v>
          </cell>
          <cell r="I131">
            <v>0</v>
          </cell>
          <cell r="J131" t="str">
            <v>нет данных</v>
          </cell>
          <cell r="K131" t="str">
            <v>нет данных</v>
          </cell>
          <cell r="L131" t="str">
            <v>нет данных</v>
          </cell>
          <cell r="M131" t="str">
            <v>нет данных</v>
          </cell>
          <cell r="N131">
            <v>476.15999999999997</v>
          </cell>
          <cell r="O131">
            <v>0</v>
          </cell>
          <cell r="P131" t="str">
            <v>нет данных</v>
          </cell>
          <cell r="Q131" t="str">
            <v>нет данных</v>
          </cell>
          <cell r="R131" t="str">
            <v>нет данных</v>
          </cell>
          <cell r="S131" t="str">
            <v>нет данных</v>
          </cell>
          <cell r="T131" t="str">
            <v>нет данных</v>
          </cell>
          <cell r="U131" t="str">
            <v>нет данных</v>
          </cell>
          <cell r="V131" t="str">
            <v xml:space="preserve"> </v>
          </cell>
          <cell r="W131" t="str">
            <v>да</v>
          </cell>
          <cell r="X131" t="str">
            <v>25.05 погр р-ров 4% +</v>
          </cell>
          <cell r="AZ131" t="str">
            <v/>
          </cell>
          <cell r="BA131">
            <v>0</v>
          </cell>
          <cell r="BF131">
            <v>0</v>
          </cell>
          <cell r="BG131">
            <v>0</v>
          </cell>
          <cell r="BH131" t="str">
            <v>00163</v>
          </cell>
          <cell r="BI131" t="str">
            <v>допуск в части ГВС</v>
          </cell>
        </row>
        <row r="132">
          <cell r="A132">
            <v>128</v>
          </cell>
          <cell r="B132">
            <v>3</v>
          </cell>
          <cell r="C132" t="str">
            <v>ЭПК УГТУ-УПИ</v>
          </cell>
          <cell r="D132" t="str">
            <v>Первомайская 92</v>
          </cell>
          <cell r="E132" t="str">
            <v>ТМК-Н13-1.0</v>
          </cell>
          <cell r="F132">
            <v>0.26400000000000001</v>
          </cell>
          <cell r="G132">
            <v>21.39</v>
          </cell>
          <cell r="H132">
            <v>135.84971999999999</v>
          </cell>
          <cell r="I132">
            <v>0</v>
          </cell>
          <cell r="J132" t="str">
            <v>нет данных</v>
          </cell>
          <cell r="K132" t="str">
            <v>нет данных</v>
          </cell>
          <cell r="L132" t="str">
            <v>нет данных</v>
          </cell>
          <cell r="M132" t="str">
            <v>нет данных</v>
          </cell>
          <cell r="N132">
            <v>663.09</v>
          </cell>
          <cell r="O132">
            <v>0</v>
          </cell>
          <cell r="P132" t="str">
            <v>нет данных</v>
          </cell>
          <cell r="Q132" t="str">
            <v>нет данных</v>
          </cell>
          <cell r="R132" t="str">
            <v>нет данных</v>
          </cell>
          <cell r="S132" t="str">
            <v>нет данных</v>
          </cell>
          <cell r="T132" t="str">
            <v>нет данных</v>
          </cell>
          <cell r="U132" t="str">
            <v>нет данных</v>
          </cell>
          <cell r="V132" t="str">
            <v xml:space="preserve"> </v>
          </cell>
          <cell r="W132" t="str">
            <v>да</v>
          </cell>
          <cell r="X132" t="str">
            <v>25.05 +</v>
          </cell>
          <cell r="AZ132" t="str">
            <v/>
          </cell>
          <cell r="BA132">
            <v>0</v>
          </cell>
          <cell r="BF132">
            <v>0</v>
          </cell>
          <cell r="BG132">
            <v>0</v>
          </cell>
          <cell r="BH132" t="str">
            <v>00317</v>
          </cell>
          <cell r="BI132" t="str">
            <v>допуск в части ГВС</v>
          </cell>
        </row>
        <row r="133">
          <cell r="A133">
            <v>129</v>
          </cell>
          <cell r="B133">
            <v>3</v>
          </cell>
          <cell r="C133" t="str">
            <v>ЭПК УГТУ-УПИ</v>
          </cell>
          <cell r="D133" t="str">
            <v>Первомайская 96</v>
          </cell>
          <cell r="E133" t="str">
            <v>ТМК-Н13-1.0</v>
          </cell>
          <cell r="F133">
            <v>0.14399999999999999</v>
          </cell>
          <cell r="G133">
            <v>11.82</v>
          </cell>
          <cell r="H133">
            <v>74.383920000000003</v>
          </cell>
          <cell r="I133">
            <v>0</v>
          </cell>
          <cell r="J133" t="str">
            <v>нет данных</v>
          </cell>
          <cell r="K133" t="str">
            <v>нет данных</v>
          </cell>
          <cell r="L133" t="str">
            <v>нет данных</v>
          </cell>
          <cell r="M133" t="str">
            <v>нет данных</v>
          </cell>
          <cell r="N133">
            <v>366.42</v>
          </cell>
          <cell r="O133">
            <v>0</v>
          </cell>
          <cell r="P133" t="str">
            <v>нет данных</v>
          </cell>
          <cell r="Q133" t="str">
            <v>нет данных</v>
          </cell>
          <cell r="R133" t="str">
            <v>нет данных</v>
          </cell>
          <cell r="S133" t="str">
            <v>нет данных</v>
          </cell>
          <cell r="T133" t="str">
            <v>нет данных</v>
          </cell>
          <cell r="U133" t="str">
            <v>нет данных</v>
          </cell>
          <cell r="V133" t="str">
            <v xml:space="preserve"> </v>
          </cell>
          <cell r="W133" t="str">
            <v>да</v>
          </cell>
          <cell r="X133" t="str">
            <v>25.05 +</v>
          </cell>
          <cell r="AZ133" t="str">
            <v/>
          </cell>
          <cell r="BA133">
            <v>0</v>
          </cell>
          <cell r="BF133">
            <v>0</v>
          </cell>
          <cell r="BG133">
            <v>0</v>
          </cell>
          <cell r="BH133" t="str">
            <v>00323</v>
          </cell>
          <cell r="BI133" t="str">
            <v>допуск в части ЦО</v>
          </cell>
        </row>
        <row r="134">
          <cell r="A134">
            <v>130</v>
          </cell>
          <cell r="B134">
            <v>3</v>
          </cell>
          <cell r="C134" t="str">
            <v>ЭПК УГТУ-УПИ</v>
          </cell>
          <cell r="D134" t="str">
            <v>Первомайская 98</v>
          </cell>
          <cell r="E134" t="str">
            <v>ТМК-Н13-1.0</v>
          </cell>
          <cell r="F134">
            <v>0.192</v>
          </cell>
          <cell r="G134">
            <v>18.649999999999999</v>
          </cell>
          <cell r="H134">
            <v>104.55395999999999</v>
          </cell>
          <cell r="I134">
            <v>0</v>
          </cell>
          <cell r="J134" t="str">
            <v>нет данных</v>
          </cell>
          <cell r="K134" t="str">
            <v>нет данных</v>
          </cell>
          <cell r="L134" t="str">
            <v>нет данных</v>
          </cell>
          <cell r="M134" t="str">
            <v>нет данных</v>
          </cell>
          <cell r="N134">
            <v>578.15</v>
          </cell>
          <cell r="O134">
            <v>0</v>
          </cell>
          <cell r="P134" t="str">
            <v>нет данных</v>
          </cell>
          <cell r="Q134" t="str">
            <v>нет данных</v>
          </cell>
          <cell r="R134" t="str">
            <v>нет данных</v>
          </cell>
          <cell r="S134" t="str">
            <v>нет данных</v>
          </cell>
          <cell r="T134" t="str">
            <v>нет данных</v>
          </cell>
          <cell r="U134" t="str">
            <v>нет данных</v>
          </cell>
          <cell r="V134" t="str">
            <v xml:space="preserve"> </v>
          </cell>
          <cell r="W134" t="str">
            <v>да</v>
          </cell>
          <cell r="X134" t="str">
            <v>25.05 +</v>
          </cell>
          <cell r="AZ134" t="str">
            <v/>
          </cell>
          <cell r="BA134">
            <v>0</v>
          </cell>
          <cell r="BF134">
            <v>0</v>
          </cell>
          <cell r="BG134">
            <v>0</v>
          </cell>
          <cell r="BH134" t="str">
            <v>00316</v>
          </cell>
          <cell r="BI134" t="str">
            <v>допуск в части ГВС</v>
          </cell>
        </row>
        <row r="135">
          <cell r="A135">
            <v>131</v>
          </cell>
          <cell r="B135">
            <v>4</v>
          </cell>
          <cell r="C135" t="str">
            <v>ЭПК УГТУ-УПИ</v>
          </cell>
          <cell r="D135" t="str">
            <v>С.Ковалевской 1 (под.1)</v>
          </cell>
          <cell r="E135" t="str">
            <v>ТМК-Н13-1.0</v>
          </cell>
          <cell r="F135">
            <v>0.25800000000000001</v>
          </cell>
          <cell r="G135">
            <v>44.27</v>
          </cell>
          <cell r="H135">
            <v>176.22324</v>
          </cell>
          <cell r="I135">
            <v>0</v>
          </cell>
          <cell r="J135" t="str">
            <v>нет данных</v>
          </cell>
          <cell r="K135" t="str">
            <v>нет данных</v>
          </cell>
          <cell r="L135" t="str">
            <v>нет данных</v>
          </cell>
          <cell r="M135" t="str">
            <v>нет данных</v>
          </cell>
          <cell r="N135">
            <v>1372.3700000000001</v>
          </cell>
          <cell r="O135">
            <v>0</v>
          </cell>
          <cell r="P135" t="str">
            <v>нет данных</v>
          </cell>
          <cell r="Q135" t="str">
            <v>нет данных</v>
          </cell>
          <cell r="R135" t="str">
            <v>нет данных</v>
          </cell>
          <cell r="S135" t="str">
            <v>нет данных</v>
          </cell>
          <cell r="T135" t="str">
            <v>нет данных</v>
          </cell>
          <cell r="U135" t="str">
            <v>нет данных</v>
          </cell>
          <cell r="V135" t="str">
            <v xml:space="preserve"> </v>
          </cell>
          <cell r="W135" t="str">
            <v>нет</v>
          </cell>
          <cell r="X135" t="str">
            <v>25.05 G1&lt;&lt;&lt;G2 (существует рабочая циркуляция) -</v>
          </cell>
          <cell r="AZ135" t="str">
            <v/>
          </cell>
          <cell r="BA135" t="str">
            <v>пересчитать</v>
          </cell>
          <cell r="BF135">
            <v>0</v>
          </cell>
          <cell r="BG135">
            <v>0</v>
          </cell>
          <cell r="BH135" t="str">
            <v>00243</v>
          </cell>
          <cell r="BI135" t="str">
            <v>к учёту не принимать</v>
          </cell>
        </row>
        <row r="136">
          <cell r="A136">
            <v>132</v>
          </cell>
          <cell r="B136">
            <v>2</v>
          </cell>
          <cell r="C136" t="str">
            <v>ЭПК УГТУ-УПИ</v>
          </cell>
          <cell r="D136" t="str">
            <v>С.Ковалевской 1 (под.2)</v>
          </cell>
          <cell r="E136" t="str">
            <v>ТМК-Н13-1.0</v>
          </cell>
          <cell r="F136">
            <v>0.25800000000000001</v>
          </cell>
          <cell r="G136">
            <v>0</v>
          </cell>
          <cell r="H136">
            <v>93.881039999999999</v>
          </cell>
          <cell r="I136">
            <v>0</v>
          </cell>
          <cell r="J136" t="str">
            <v>нет данных</v>
          </cell>
          <cell r="K136" t="str">
            <v>нет данных</v>
          </cell>
          <cell r="L136" t="str">
            <v>нет данных</v>
          </cell>
          <cell r="M136" t="str">
            <v>нет данных</v>
          </cell>
          <cell r="N136">
            <v>0</v>
          </cell>
          <cell r="O136">
            <v>0</v>
          </cell>
          <cell r="P136" t="str">
            <v>нет данных</v>
          </cell>
          <cell r="Q136" t="str">
            <v>нет данных</v>
          </cell>
          <cell r="R136" t="str">
            <v>нет данных</v>
          </cell>
          <cell r="S136" t="str">
            <v>нет данных</v>
          </cell>
          <cell r="T136" t="str">
            <v>нет данных</v>
          </cell>
          <cell r="U136" t="str">
            <v>нет данных</v>
          </cell>
          <cell r="V136" t="str">
            <v xml:space="preserve"> </v>
          </cell>
          <cell r="W136" t="str">
            <v>нет</v>
          </cell>
          <cell r="X136" t="str">
            <v>25.05 не принят первый ввод -</v>
          </cell>
          <cell r="AZ136" t="str">
            <v/>
          </cell>
          <cell r="BA136">
            <v>0</v>
          </cell>
          <cell r="BF136">
            <v>0</v>
          </cell>
          <cell r="BG136">
            <v>0</v>
          </cell>
          <cell r="BH136" t="str">
            <v>00191</v>
          </cell>
          <cell r="BI136" t="str">
            <v>к учёту не принимать</v>
          </cell>
        </row>
        <row r="137">
          <cell r="A137">
            <v>133</v>
          </cell>
          <cell r="B137">
            <v>4</v>
          </cell>
          <cell r="C137" t="str">
            <v xml:space="preserve"> ООО "СТК"</v>
          </cell>
          <cell r="D137" t="str">
            <v>Советская 52</v>
          </cell>
          <cell r="E137" t="str">
            <v>ТМК-Н3-1.2</v>
          </cell>
          <cell r="H137">
            <v>0</v>
          </cell>
          <cell r="I137">
            <v>0</v>
          </cell>
          <cell r="J137" t="str">
            <v>нет данных</v>
          </cell>
          <cell r="K137" t="str">
            <v>нет данных</v>
          </cell>
          <cell r="L137" t="str">
            <v>нет данных</v>
          </cell>
          <cell r="M137" t="str">
            <v>нет данных</v>
          </cell>
          <cell r="N137">
            <v>0</v>
          </cell>
          <cell r="O137">
            <v>0</v>
          </cell>
          <cell r="P137" t="str">
            <v>нет данных</v>
          </cell>
          <cell r="Q137" t="str">
            <v>нет данных</v>
          </cell>
          <cell r="R137" t="str">
            <v>нет данных</v>
          </cell>
          <cell r="S137" t="str">
            <v>нет данных</v>
          </cell>
          <cell r="T137" t="str">
            <v>нет данных</v>
          </cell>
          <cell r="U137" t="str">
            <v>нет данных</v>
          </cell>
          <cell r="V137" t="str">
            <v xml:space="preserve"> </v>
          </cell>
          <cell r="X137">
            <v>0</v>
          </cell>
          <cell r="AZ137" t="str">
            <v/>
          </cell>
          <cell r="BA137">
            <v>0</v>
          </cell>
          <cell r="BF137">
            <v>0</v>
          </cell>
          <cell r="BG137">
            <v>0</v>
          </cell>
          <cell r="BH137" t="str">
            <v>02025</v>
          </cell>
          <cell r="BI137">
            <v>0</v>
          </cell>
        </row>
        <row r="138">
          <cell r="A138">
            <v>134</v>
          </cell>
          <cell r="B138">
            <v>4</v>
          </cell>
          <cell r="C138" t="str">
            <v xml:space="preserve"> ООО "СТК"</v>
          </cell>
          <cell r="D138" t="str">
            <v>Советская 54</v>
          </cell>
          <cell r="E138" t="str">
            <v>ТМК-Н3-1.2</v>
          </cell>
          <cell r="H138">
            <v>0</v>
          </cell>
          <cell r="I138">
            <v>0</v>
          </cell>
          <cell r="J138" t="str">
            <v>нет данных</v>
          </cell>
          <cell r="K138" t="str">
            <v>нет данных</v>
          </cell>
          <cell r="L138" t="str">
            <v>нет данных</v>
          </cell>
          <cell r="M138" t="str">
            <v>нет данных</v>
          </cell>
          <cell r="N138">
            <v>0</v>
          </cell>
          <cell r="O138">
            <v>0</v>
          </cell>
          <cell r="P138" t="str">
            <v>нет данных</v>
          </cell>
          <cell r="Q138" t="str">
            <v>нет данных</v>
          </cell>
          <cell r="R138" t="str">
            <v>нет данных</v>
          </cell>
          <cell r="S138" t="str">
            <v>нет данных</v>
          </cell>
          <cell r="T138" t="str">
            <v>нет данных</v>
          </cell>
          <cell r="U138" t="str">
            <v>нет данных</v>
          </cell>
          <cell r="V138" t="str">
            <v xml:space="preserve"> </v>
          </cell>
          <cell r="X138">
            <v>0</v>
          </cell>
          <cell r="AZ138" t="str">
            <v/>
          </cell>
          <cell r="BA138">
            <v>0</v>
          </cell>
          <cell r="BF138">
            <v>0</v>
          </cell>
          <cell r="BG138">
            <v>0</v>
          </cell>
          <cell r="BH138" t="str">
            <v>01923</v>
          </cell>
          <cell r="BI138">
            <v>0</v>
          </cell>
        </row>
        <row r="139">
          <cell r="A139">
            <v>135</v>
          </cell>
          <cell r="B139">
            <v>4</v>
          </cell>
          <cell r="C139" t="str">
            <v xml:space="preserve"> ООО "СТК"</v>
          </cell>
          <cell r="D139" t="str">
            <v>Советская 56</v>
          </cell>
          <cell r="E139" t="str">
            <v>ТМК-Н3-1.2</v>
          </cell>
          <cell r="H139">
            <v>0</v>
          </cell>
          <cell r="I139">
            <v>0</v>
          </cell>
          <cell r="J139" t="str">
            <v>нет данных</v>
          </cell>
          <cell r="K139" t="str">
            <v>нет данных</v>
          </cell>
          <cell r="L139" t="str">
            <v>нет данных</v>
          </cell>
          <cell r="M139" t="str">
            <v>нет данных</v>
          </cell>
          <cell r="N139">
            <v>0</v>
          </cell>
          <cell r="O139">
            <v>0</v>
          </cell>
          <cell r="P139" t="str">
            <v>нет данных</v>
          </cell>
          <cell r="Q139" t="str">
            <v>нет данных</v>
          </cell>
          <cell r="R139" t="str">
            <v>нет данных</v>
          </cell>
          <cell r="S139" t="str">
            <v>нет данных</v>
          </cell>
          <cell r="T139" t="str">
            <v>нет данных</v>
          </cell>
          <cell r="U139" t="str">
            <v>нет данных</v>
          </cell>
          <cell r="V139" t="str">
            <v xml:space="preserve"> </v>
          </cell>
          <cell r="X139">
            <v>0</v>
          </cell>
          <cell r="AZ139" t="str">
            <v/>
          </cell>
          <cell r="BA139">
            <v>0</v>
          </cell>
          <cell r="BF139">
            <v>0</v>
          </cell>
          <cell r="BG139">
            <v>0</v>
          </cell>
          <cell r="BH139" t="str">
            <v>01922</v>
          </cell>
          <cell r="BI139">
            <v>0</v>
          </cell>
        </row>
        <row r="140">
          <cell r="A140">
            <v>136</v>
          </cell>
          <cell r="B140">
            <v>4</v>
          </cell>
          <cell r="C140" t="str">
            <v xml:space="preserve"> ООО "СТК"</v>
          </cell>
          <cell r="D140" t="str">
            <v>Советская 58 (под.1)</v>
          </cell>
          <cell r="E140" t="str">
            <v>ТМК-Н3-1.2</v>
          </cell>
          <cell r="H140">
            <v>0</v>
          </cell>
          <cell r="I140">
            <v>0</v>
          </cell>
          <cell r="J140" t="str">
            <v>нет данных</v>
          </cell>
          <cell r="K140" t="str">
            <v>нет данных</v>
          </cell>
          <cell r="L140" t="str">
            <v>нет данных</v>
          </cell>
          <cell r="M140" t="str">
            <v>нет данных</v>
          </cell>
          <cell r="N140">
            <v>0</v>
          </cell>
          <cell r="O140">
            <v>0</v>
          </cell>
          <cell r="P140" t="str">
            <v>нет данных</v>
          </cell>
          <cell r="Q140" t="str">
            <v>нет данных</v>
          </cell>
          <cell r="R140" t="str">
            <v>нет данных</v>
          </cell>
          <cell r="S140" t="str">
            <v>нет данных</v>
          </cell>
          <cell r="T140" t="str">
            <v>нет данных</v>
          </cell>
          <cell r="U140" t="str">
            <v>нет данных</v>
          </cell>
          <cell r="V140" t="str">
            <v xml:space="preserve"> </v>
          </cell>
          <cell r="X140">
            <v>0</v>
          </cell>
          <cell r="AZ140" t="str">
            <v/>
          </cell>
          <cell r="BA140">
            <v>0</v>
          </cell>
          <cell r="BF140">
            <v>0</v>
          </cell>
          <cell r="BG140">
            <v>0</v>
          </cell>
          <cell r="BH140" t="str">
            <v>02030</v>
          </cell>
          <cell r="BI140">
            <v>0</v>
          </cell>
        </row>
        <row r="141">
          <cell r="A141">
            <v>137</v>
          </cell>
          <cell r="B141">
            <v>4</v>
          </cell>
          <cell r="C141" t="str">
            <v xml:space="preserve"> ООО "СТК"</v>
          </cell>
          <cell r="D141" t="str">
            <v>Советская 58 (м/у 4 и 5)</v>
          </cell>
          <cell r="E141" t="str">
            <v>ТМК-Н13-1.0</v>
          </cell>
          <cell r="H141">
            <v>0</v>
          </cell>
          <cell r="I141">
            <v>0</v>
          </cell>
          <cell r="J141" t="str">
            <v>нет данных</v>
          </cell>
          <cell r="K141" t="str">
            <v>нет данных</v>
          </cell>
          <cell r="L141" t="str">
            <v>нет данных</v>
          </cell>
          <cell r="M141" t="str">
            <v>нет данных</v>
          </cell>
          <cell r="N141">
            <v>0</v>
          </cell>
          <cell r="O141">
            <v>0</v>
          </cell>
          <cell r="P141" t="str">
            <v>нет данных</v>
          </cell>
          <cell r="Q141" t="str">
            <v>нет данных</v>
          </cell>
          <cell r="R141" t="str">
            <v>нет данных</v>
          </cell>
          <cell r="S141" t="str">
            <v>нет данных</v>
          </cell>
          <cell r="T141" t="str">
            <v>нет данных</v>
          </cell>
          <cell r="U141" t="str">
            <v>нет данных</v>
          </cell>
          <cell r="V141" t="str">
            <v xml:space="preserve"> </v>
          </cell>
          <cell r="X141">
            <v>0</v>
          </cell>
          <cell r="AZ141" t="str">
            <v/>
          </cell>
          <cell r="BA141">
            <v>0</v>
          </cell>
          <cell r="BF141">
            <v>0</v>
          </cell>
          <cell r="BG141">
            <v>0</v>
          </cell>
          <cell r="BH141" t="str">
            <v>00184</v>
          </cell>
          <cell r="BI141">
            <v>0</v>
          </cell>
        </row>
        <row r="142">
          <cell r="A142">
            <v>138</v>
          </cell>
          <cell r="B142">
            <v>4</v>
          </cell>
          <cell r="C142" t="str">
            <v xml:space="preserve"> ООО "СТК"</v>
          </cell>
          <cell r="D142" t="str">
            <v>Советская 62 (под.3)</v>
          </cell>
          <cell r="E142" t="str">
            <v>ТМК-Н3-1.2</v>
          </cell>
          <cell r="H142">
            <v>0</v>
          </cell>
          <cell r="I142">
            <v>0</v>
          </cell>
          <cell r="J142" t="str">
            <v>нет данных</v>
          </cell>
          <cell r="K142" t="str">
            <v>нет данных</v>
          </cell>
          <cell r="L142" t="str">
            <v>нет данных</v>
          </cell>
          <cell r="M142" t="str">
            <v>нет данных</v>
          </cell>
          <cell r="N142">
            <v>0</v>
          </cell>
          <cell r="O142">
            <v>0</v>
          </cell>
          <cell r="P142" t="str">
            <v>нет данных</v>
          </cell>
          <cell r="Q142" t="str">
            <v>нет данных</v>
          </cell>
          <cell r="R142" t="str">
            <v>нет данных</v>
          </cell>
          <cell r="S142" t="str">
            <v>нет данных</v>
          </cell>
          <cell r="T142" t="str">
            <v>нет данных</v>
          </cell>
          <cell r="U142" t="str">
            <v>нет данных</v>
          </cell>
          <cell r="V142" t="str">
            <v xml:space="preserve"> </v>
          </cell>
          <cell r="X142">
            <v>0</v>
          </cell>
          <cell r="AZ142" t="str">
            <v/>
          </cell>
          <cell r="BA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</row>
        <row r="143">
          <cell r="A143">
            <v>139</v>
          </cell>
          <cell r="B143">
            <v>4</v>
          </cell>
          <cell r="C143" t="str">
            <v xml:space="preserve"> ООО "СТК"</v>
          </cell>
          <cell r="D143" t="str">
            <v>Советская 62 (под.6)</v>
          </cell>
          <cell r="E143" t="str">
            <v>ТМК-Н3-1.2</v>
          </cell>
          <cell r="H143">
            <v>0</v>
          </cell>
          <cell r="I143">
            <v>0</v>
          </cell>
          <cell r="J143" t="str">
            <v>нет данных</v>
          </cell>
          <cell r="K143" t="str">
            <v>нет данных</v>
          </cell>
          <cell r="L143" t="str">
            <v>нет данных</v>
          </cell>
          <cell r="M143" t="str">
            <v>нет данных</v>
          </cell>
          <cell r="N143">
            <v>0</v>
          </cell>
          <cell r="O143">
            <v>0</v>
          </cell>
          <cell r="P143" t="str">
            <v>нет данных</v>
          </cell>
          <cell r="Q143" t="str">
            <v>нет данных</v>
          </cell>
          <cell r="R143" t="str">
            <v>нет данных</v>
          </cell>
          <cell r="S143" t="str">
            <v>нет данных</v>
          </cell>
          <cell r="T143" t="str">
            <v>нет данных</v>
          </cell>
          <cell r="U143" t="str">
            <v>нет данных</v>
          </cell>
          <cell r="V143" t="str">
            <v xml:space="preserve"> </v>
          </cell>
          <cell r="X143">
            <v>0</v>
          </cell>
          <cell r="AZ143" t="str">
            <v/>
          </cell>
          <cell r="BA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</row>
        <row r="144">
          <cell r="A144">
            <v>140</v>
          </cell>
          <cell r="B144">
            <v>3</v>
          </cell>
          <cell r="C144" t="str">
            <v>ЭПК УГТУ-УПИ</v>
          </cell>
          <cell r="D144" t="str">
            <v>Студенческая  54</v>
          </cell>
          <cell r="E144" t="str">
            <v>ТМК-Н13-1.0</v>
          </cell>
          <cell r="F144">
            <v>8.6999999999999994E-2</v>
          </cell>
          <cell r="G144">
            <v>11.04</v>
          </cell>
          <cell r="H144">
            <v>52.191959999999995</v>
          </cell>
          <cell r="I144">
            <v>0</v>
          </cell>
          <cell r="J144" t="str">
            <v>нет данных</v>
          </cell>
          <cell r="K144" t="str">
            <v>нет данных</v>
          </cell>
          <cell r="L144" t="str">
            <v>нет данных</v>
          </cell>
          <cell r="M144" t="str">
            <v>нет данных</v>
          </cell>
          <cell r="N144">
            <v>342.23999999999995</v>
          </cell>
          <cell r="O144">
            <v>0</v>
          </cell>
          <cell r="P144" t="str">
            <v>нет данных</v>
          </cell>
          <cell r="Q144" t="str">
            <v>нет данных</v>
          </cell>
          <cell r="R144" t="str">
            <v>нет данных</v>
          </cell>
          <cell r="S144" t="str">
            <v>нет данных</v>
          </cell>
          <cell r="T144" t="str">
            <v>нет данных</v>
          </cell>
          <cell r="U144" t="str">
            <v>нет данных</v>
          </cell>
          <cell r="V144" t="str">
            <v xml:space="preserve"> </v>
          </cell>
          <cell r="W144" t="str">
            <v>да</v>
          </cell>
          <cell r="X144" t="str">
            <v>25.10 +</v>
          </cell>
          <cell r="AZ144" t="str">
            <v/>
          </cell>
          <cell r="BA144">
            <v>0</v>
          </cell>
          <cell r="BF144">
            <v>0</v>
          </cell>
          <cell r="BG144">
            <v>0</v>
          </cell>
          <cell r="BH144" t="str">
            <v>00239</v>
          </cell>
          <cell r="BI144" t="str">
            <v>допуск в части ЦО</v>
          </cell>
        </row>
        <row r="145">
          <cell r="A145">
            <v>141</v>
          </cell>
          <cell r="B145">
            <v>2</v>
          </cell>
          <cell r="C145" t="str">
            <v>ЭПК УГТУ-УПИ</v>
          </cell>
          <cell r="D145" t="str">
            <v>Студенческая  56</v>
          </cell>
          <cell r="E145" t="str">
            <v>ТМК-Н13-1.0</v>
          </cell>
          <cell r="F145">
            <v>0.13200000000000001</v>
          </cell>
          <cell r="G145">
            <v>18.72</v>
          </cell>
          <cell r="H145">
            <v>82.85136</v>
          </cell>
          <cell r="I145">
            <v>0</v>
          </cell>
          <cell r="J145" t="str">
            <v>нет данных</v>
          </cell>
          <cell r="K145" t="str">
            <v>нет данных</v>
          </cell>
          <cell r="L145" t="str">
            <v>нет данных</v>
          </cell>
          <cell r="M145" t="str">
            <v>нет данных</v>
          </cell>
          <cell r="N145">
            <v>580.31999999999994</v>
          </cell>
          <cell r="O145">
            <v>0</v>
          </cell>
          <cell r="P145" t="str">
            <v>нет данных</v>
          </cell>
          <cell r="Q145" t="str">
            <v>нет данных</v>
          </cell>
          <cell r="R145" t="str">
            <v>нет данных</v>
          </cell>
          <cell r="S145" t="str">
            <v>нет данных</v>
          </cell>
          <cell r="T145" t="str">
            <v>нет данных</v>
          </cell>
          <cell r="U145" t="str">
            <v>нет данных</v>
          </cell>
          <cell r="V145" t="str">
            <v xml:space="preserve"> </v>
          </cell>
          <cell r="W145" t="str">
            <v>да</v>
          </cell>
          <cell r="X145" t="str">
            <v>25.10 +</v>
          </cell>
          <cell r="AZ145" t="str">
            <v/>
          </cell>
          <cell r="BA145">
            <v>0</v>
          </cell>
          <cell r="BF145">
            <v>0</v>
          </cell>
          <cell r="BG145">
            <v>0</v>
          </cell>
          <cell r="BH145" t="str">
            <v>00247</v>
          </cell>
          <cell r="BI145" t="str">
            <v>допуск в части ЦО</v>
          </cell>
        </row>
        <row r="146">
          <cell r="A146">
            <v>142</v>
          </cell>
          <cell r="B146">
            <v>2</v>
          </cell>
          <cell r="C146" t="str">
            <v>ЭПК УГТУ-УПИ</v>
          </cell>
          <cell r="D146" t="str">
            <v>Студенческая  62</v>
          </cell>
          <cell r="E146" t="str">
            <v>ТМК-Н13-1.0</v>
          </cell>
          <cell r="F146">
            <v>0.246</v>
          </cell>
          <cell r="G146">
            <v>38.4</v>
          </cell>
          <cell r="H146">
            <v>160.93847999999997</v>
          </cell>
          <cell r="I146">
            <v>0</v>
          </cell>
          <cell r="J146" t="str">
            <v>нет данных</v>
          </cell>
          <cell r="K146" t="str">
            <v>нет данных</v>
          </cell>
          <cell r="L146" t="str">
            <v>нет данных</v>
          </cell>
          <cell r="M146" t="str">
            <v>нет данных</v>
          </cell>
          <cell r="N146">
            <v>1190.3999999999999</v>
          </cell>
          <cell r="O146">
            <v>0</v>
          </cell>
          <cell r="P146" t="str">
            <v>нет данных</v>
          </cell>
          <cell r="Q146" t="str">
            <v>нет данных</v>
          </cell>
          <cell r="R146" t="str">
            <v>нет данных</v>
          </cell>
          <cell r="S146" t="str">
            <v>нет данных</v>
          </cell>
          <cell r="T146" t="str">
            <v>нет данных</v>
          </cell>
          <cell r="U146" t="str">
            <v>нет данных</v>
          </cell>
          <cell r="V146" t="str">
            <v xml:space="preserve"> </v>
          </cell>
          <cell r="W146" t="str">
            <v>да</v>
          </cell>
          <cell r="X146" t="str">
            <v>25.05 +</v>
          </cell>
          <cell r="AZ146" t="str">
            <v/>
          </cell>
          <cell r="BA146">
            <v>0</v>
          </cell>
          <cell r="BF146">
            <v>0</v>
          </cell>
          <cell r="BG146">
            <v>0</v>
          </cell>
          <cell r="BH146" t="str">
            <v>00249</v>
          </cell>
          <cell r="BI146" t="str">
            <v>допуск в части ЦО</v>
          </cell>
        </row>
        <row r="147">
          <cell r="A147">
            <v>143</v>
          </cell>
          <cell r="B147">
            <v>2</v>
          </cell>
          <cell r="C147" t="str">
            <v>ЭПК УГТУ-УПИ</v>
          </cell>
          <cell r="D147" t="str">
            <v>Студенческая  64</v>
          </cell>
          <cell r="E147" t="str">
            <v>ТМК-Н13-1.0</v>
          </cell>
          <cell r="F147">
            <v>0.246</v>
          </cell>
          <cell r="G147">
            <v>37.200000000000003</v>
          </cell>
          <cell r="H147">
            <v>158.70648</v>
          </cell>
          <cell r="I147">
            <v>0</v>
          </cell>
          <cell r="J147" t="str">
            <v>нет данных</v>
          </cell>
          <cell r="K147" t="str">
            <v>нет данных</v>
          </cell>
          <cell r="L147" t="str">
            <v>нет данных</v>
          </cell>
          <cell r="M147" t="str">
            <v>нет данных</v>
          </cell>
          <cell r="N147">
            <v>1153.2</v>
          </cell>
          <cell r="O147">
            <v>0</v>
          </cell>
          <cell r="P147" t="str">
            <v>нет данных</v>
          </cell>
          <cell r="Q147" t="str">
            <v>нет данных</v>
          </cell>
          <cell r="R147" t="str">
            <v>нет данных</v>
          </cell>
          <cell r="S147" t="str">
            <v>нет данных</v>
          </cell>
          <cell r="T147" t="str">
            <v>нет данных</v>
          </cell>
          <cell r="U147" t="str">
            <v>нет данных</v>
          </cell>
          <cell r="V147" t="str">
            <v xml:space="preserve"> </v>
          </cell>
          <cell r="W147" t="str">
            <v>да</v>
          </cell>
          <cell r="X147" t="str">
            <v>25.05 +</v>
          </cell>
          <cell r="AZ147" t="str">
            <v/>
          </cell>
          <cell r="BA147">
            <v>0</v>
          </cell>
          <cell r="BF147">
            <v>0</v>
          </cell>
          <cell r="BG147">
            <v>0</v>
          </cell>
          <cell r="BH147" t="str">
            <v>00196</v>
          </cell>
          <cell r="BI147" t="str">
            <v>допуск в части ГВС</v>
          </cell>
        </row>
        <row r="148">
          <cell r="A148">
            <v>144</v>
          </cell>
          <cell r="B148">
            <v>2</v>
          </cell>
          <cell r="C148" t="str">
            <v xml:space="preserve"> ООО "СТК"</v>
          </cell>
          <cell r="D148" t="str">
            <v>Тургенева 3</v>
          </cell>
          <cell r="E148" t="str">
            <v>ТМК-Н3-1.0</v>
          </cell>
          <cell r="H148">
            <v>0</v>
          </cell>
          <cell r="I148">
            <v>0</v>
          </cell>
          <cell r="J148" t="str">
            <v>нет данных</v>
          </cell>
          <cell r="K148" t="str">
            <v>нет данных</v>
          </cell>
          <cell r="L148" t="str">
            <v>нет данных</v>
          </cell>
          <cell r="M148" t="str">
            <v>нет данных</v>
          </cell>
          <cell r="N148">
            <v>0</v>
          </cell>
          <cell r="O148">
            <v>0</v>
          </cell>
          <cell r="P148" t="str">
            <v>нет данных</v>
          </cell>
          <cell r="Q148" t="str">
            <v>нет данных</v>
          </cell>
          <cell r="R148" t="str">
            <v>нет данных</v>
          </cell>
          <cell r="S148" t="str">
            <v>нет данных</v>
          </cell>
          <cell r="T148" t="str">
            <v>нет данных</v>
          </cell>
          <cell r="U148" t="str">
            <v>нет данных</v>
          </cell>
          <cell r="V148" t="str">
            <v xml:space="preserve"> </v>
          </cell>
          <cell r="X148">
            <v>0</v>
          </cell>
          <cell r="AZ148" t="str">
            <v/>
          </cell>
          <cell r="BA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</row>
        <row r="149">
          <cell r="A149">
            <v>145</v>
          </cell>
          <cell r="B149">
            <v>3</v>
          </cell>
          <cell r="C149" t="str">
            <v>ЭПК УГТУ-УПИ</v>
          </cell>
          <cell r="D149" t="str">
            <v>Ученический  3</v>
          </cell>
          <cell r="E149" t="str">
            <v>ТМК-Н13-1.0</v>
          </cell>
          <cell r="F149">
            <v>0.24</v>
          </cell>
          <cell r="G149">
            <v>37.200000000000003</v>
          </cell>
          <cell r="H149">
            <v>156.5232</v>
          </cell>
          <cell r="I149">
            <v>0</v>
          </cell>
          <cell r="J149" t="str">
            <v>нет данных</v>
          </cell>
          <cell r="K149" t="str">
            <v>нет данных</v>
          </cell>
          <cell r="L149" t="str">
            <v>нет данных</v>
          </cell>
          <cell r="M149" t="str">
            <v>нет данных</v>
          </cell>
          <cell r="N149">
            <v>1153.2</v>
          </cell>
          <cell r="O149">
            <v>0</v>
          </cell>
          <cell r="P149" t="str">
            <v>нет данных</v>
          </cell>
          <cell r="Q149" t="str">
            <v>нет данных</v>
          </cell>
          <cell r="R149" t="str">
            <v>нет данных</v>
          </cell>
          <cell r="S149" t="str">
            <v>нет данных</v>
          </cell>
          <cell r="T149" t="str">
            <v>нет данных</v>
          </cell>
          <cell r="U149" t="str">
            <v>нет данных</v>
          </cell>
          <cell r="V149" t="str">
            <v xml:space="preserve"> </v>
          </cell>
          <cell r="W149" t="str">
            <v>да</v>
          </cell>
          <cell r="X149" t="str">
            <v>25.05 +</v>
          </cell>
          <cell r="AZ149" t="str">
            <v/>
          </cell>
          <cell r="BA149">
            <v>0</v>
          </cell>
          <cell r="BF149">
            <v>0</v>
          </cell>
          <cell r="BG149">
            <v>0</v>
          </cell>
          <cell r="BH149" t="str">
            <v>00161</v>
          </cell>
          <cell r="BI149" t="str">
            <v>допуск в части ЦО</v>
          </cell>
        </row>
        <row r="150">
          <cell r="A150">
            <v>146</v>
          </cell>
          <cell r="B150">
            <v>4</v>
          </cell>
          <cell r="C150" t="str">
            <v>ЭПК УГТУ-УПИ</v>
          </cell>
          <cell r="D150" t="str">
            <v>Ученический  5</v>
          </cell>
          <cell r="E150" t="str">
            <v>ТМК-Н13-1.0</v>
          </cell>
          <cell r="F150">
            <v>0.18</v>
          </cell>
          <cell r="G150">
            <v>29.76</v>
          </cell>
          <cell r="H150">
            <v>120.852</v>
          </cell>
          <cell r="I150">
            <v>0</v>
          </cell>
          <cell r="J150" t="str">
            <v>нет данных</v>
          </cell>
          <cell r="K150" t="str">
            <v>нет данных</v>
          </cell>
          <cell r="L150" t="str">
            <v>нет данных</v>
          </cell>
          <cell r="M150" t="str">
            <v>нет данных</v>
          </cell>
          <cell r="N150">
            <v>922.56000000000006</v>
          </cell>
          <cell r="O150">
            <v>0</v>
          </cell>
          <cell r="P150" t="str">
            <v>нет данных</v>
          </cell>
          <cell r="Q150" t="str">
            <v>нет данных</v>
          </cell>
          <cell r="R150" t="str">
            <v>нет данных</v>
          </cell>
          <cell r="S150" t="str">
            <v>нет данных</v>
          </cell>
          <cell r="T150" t="str">
            <v>нет данных</v>
          </cell>
          <cell r="U150" t="str">
            <v>нет данных</v>
          </cell>
          <cell r="V150" t="str">
            <v xml:space="preserve"> </v>
          </cell>
          <cell r="W150" t="str">
            <v>нет</v>
          </cell>
          <cell r="X150" t="str">
            <v>25.05 G1G2=0 c 29.04; G3=0 проверить подключение, вероятно подача гвс по циркуляции +</v>
          </cell>
          <cell r="AZ150" t="str">
            <v>25.05 G1G2=0 c 29.04; G3=0 проверить подключение, вероятно подача гвс по циркуляции +</v>
          </cell>
          <cell r="BA150">
            <v>0</v>
          </cell>
          <cell r="BF150">
            <v>1</v>
          </cell>
          <cell r="BG150">
            <v>1</v>
          </cell>
          <cell r="BH150" t="str">
            <v>00250</v>
          </cell>
          <cell r="BI150" t="str">
            <v>к учёту не принимать</v>
          </cell>
        </row>
        <row r="151">
          <cell r="A151">
            <v>147</v>
          </cell>
          <cell r="B151">
            <v>3</v>
          </cell>
          <cell r="C151" t="str">
            <v>ЭПК УГТУ-УПИ</v>
          </cell>
          <cell r="D151" t="str">
            <v>Ученический  8</v>
          </cell>
          <cell r="E151" t="str">
            <v>ТМК-Н13-1.0</v>
          </cell>
          <cell r="F151">
            <v>0.06</v>
          </cell>
          <cell r="G151">
            <v>8.16</v>
          </cell>
          <cell r="H151">
            <v>37.010400000000004</v>
          </cell>
          <cell r="I151">
            <v>0</v>
          </cell>
          <cell r="J151" t="str">
            <v>нет данных</v>
          </cell>
          <cell r="K151" t="str">
            <v>нет данных</v>
          </cell>
          <cell r="L151" t="str">
            <v>нет данных</v>
          </cell>
          <cell r="M151" t="str">
            <v>нет данных</v>
          </cell>
          <cell r="N151">
            <v>252.96</v>
          </cell>
          <cell r="O151">
            <v>0</v>
          </cell>
          <cell r="P151" t="str">
            <v>нет данных</v>
          </cell>
          <cell r="Q151" t="str">
            <v>нет данных</v>
          </cell>
          <cell r="R151" t="str">
            <v>нет данных</v>
          </cell>
          <cell r="S151" t="str">
            <v>нет данных</v>
          </cell>
          <cell r="T151" t="str">
            <v>нет данных</v>
          </cell>
          <cell r="U151" t="str">
            <v>нет данных</v>
          </cell>
          <cell r="V151" t="str">
            <v xml:space="preserve"> </v>
          </cell>
          <cell r="W151" t="str">
            <v>да</v>
          </cell>
          <cell r="X151" t="str">
            <v>25.05 +</v>
          </cell>
          <cell r="AZ151" t="str">
            <v/>
          </cell>
          <cell r="BA151">
            <v>0</v>
          </cell>
          <cell r="BF151">
            <v>0</v>
          </cell>
          <cell r="BG151">
            <v>0</v>
          </cell>
          <cell r="BH151" t="str">
            <v>00344</v>
          </cell>
          <cell r="BI151" t="str">
            <v>допуск в части ЦО</v>
          </cell>
        </row>
        <row r="152">
          <cell r="A152">
            <v>148</v>
          </cell>
          <cell r="B152">
            <v>3</v>
          </cell>
          <cell r="C152" t="str">
            <v>ЭПК УГТУ-УПИ</v>
          </cell>
          <cell r="D152" t="str">
            <v>Чаадаева 2</v>
          </cell>
          <cell r="E152" t="str">
            <v>ТМК-Н3-1.2</v>
          </cell>
          <cell r="F152">
            <v>0.504</v>
          </cell>
          <cell r="G152">
            <v>63.12</v>
          </cell>
          <cell r="H152">
            <v>300.79872</v>
          </cell>
          <cell r="I152">
            <v>0</v>
          </cell>
          <cell r="J152" t="str">
            <v>нет данных</v>
          </cell>
          <cell r="K152" t="str">
            <v>нет данных</v>
          </cell>
          <cell r="L152" t="str">
            <v>нет данных</v>
          </cell>
          <cell r="M152" t="str">
            <v>нет данных</v>
          </cell>
          <cell r="N152">
            <v>1956.72</v>
          </cell>
          <cell r="O152">
            <v>0</v>
          </cell>
          <cell r="P152" t="str">
            <v>нет данных</v>
          </cell>
          <cell r="Q152" t="str">
            <v>нет данных</v>
          </cell>
          <cell r="R152" t="str">
            <v>нет данных</v>
          </cell>
          <cell r="S152" t="str">
            <v>нет данных</v>
          </cell>
          <cell r="T152" t="str">
            <v>нет данных</v>
          </cell>
          <cell r="U152" t="str">
            <v>нет данных</v>
          </cell>
          <cell r="V152" t="str">
            <v xml:space="preserve"> </v>
          </cell>
          <cell r="W152" t="str">
            <v>да</v>
          </cell>
          <cell r="X152" t="str">
            <v>25.05 +</v>
          </cell>
          <cell r="AZ152" t="str">
            <v/>
          </cell>
          <cell r="BA152">
            <v>0</v>
          </cell>
          <cell r="BF152">
            <v>0</v>
          </cell>
          <cell r="BG152">
            <v>0</v>
          </cell>
          <cell r="BH152" t="str">
            <v>01918</v>
          </cell>
          <cell r="BI152" t="str">
            <v>допуск в части ГВС</v>
          </cell>
        </row>
        <row r="153">
          <cell r="A153">
            <v>149</v>
          </cell>
          <cell r="B153">
            <v>2</v>
          </cell>
          <cell r="C153" t="str">
            <v>ЭПК УГТУ-УПИ</v>
          </cell>
          <cell r="D153" t="str">
            <v>Чаадаева 4</v>
          </cell>
          <cell r="E153" t="str">
            <v>ТМК-Н13-1.0</v>
          </cell>
          <cell r="F153">
            <v>0.30599999999999999</v>
          </cell>
          <cell r="G153">
            <v>48.96</v>
          </cell>
          <cell r="H153">
            <v>202.41288</v>
          </cell>
          <cell r="I153">
            <v>0</v>
          </cell>
          <cell r="J153" t="str">
            <v>нет данных</v>
          </cell>
          <cell r="K153" t="str">
            <v>нет данных</v>
          </cell>
          <cell r="L153" t="str">
            <v>нет данных</v>
          </cell>
          <cell r="M153" t="str">
            <v>нет данных</v>
          </cell>
          <cell r="N153">
            <v>1517.76</v>
          </cell>
          <cell r="O153">
            <v>0</v>
          </cell>
          <cell r="P153" t="str">
            <v>нет данных</v>
          </cell>
          <cell r="Q153" t="str">
            <v>нет данных</v>
          </cell>
          <cell r="R153" t="str">
            <v>нет данных</v>
          </cell>
          <cell r="S153" t="str">
            <v>нет данных</v>
          </cell>
          <cell r="T153" t="str">
            <v>нет данных</v>
          </cell>
          <cell r="U153" t="str">
            <v>нет данных</v>
          </cell>
          <cell r="V153" t="str">
            <v xml:space="preserve"> </v>
          </cell>
          <cell r="W153" t="str">
            <v>да</v>
          </cell>
          <cell r="X153" t="str">
            <v>25.10 +</v>
          </cell>
          <cell r="AZ153" t="str">
            <v/>
          </cell>
          <cell r="BA153">
            <v>0</v>
          </cell>
          <cell r="BF153">
            <v>0</v>
          </cell>
          <cell r="BG153">
            <v>0</v>
          </cell>
          <cell r="BH153" t="str">
            <v>00248</v>
          </cell>
          <cell r="BI153" t="str">
            <v>допуск в части ЦО</v>
          </cell>
        </row>
        <row r="154">
          <cell r="A154">
            <v>150</v>
          </cell>
          <cell r="B154">
            <v>2</v>
          </cell>
          <cell r="C154" t="str">
            <v>ЭПК УГТУ-УПИ</v>
          </cell>
          <cell r="D154" t="str">
            <v>Чаадаева 5</v>
          </cell>
          <cell r="E154" t="str">
            <v>ТМК-Н13-1.0</v>
          </cell>
          <cell r="F154">
            <v>7.8E-2</v>
          </cell>
          <cell r="G154">
            <v>13.68</v>
          </cell>
          <cell r="H154">
            <v>53.827439999999996</v>
          </cell>
          <cell r="I154">
            <v>0</v>
          </cell>
          <cell r="J154" t="str">
            <v>нет данных</v>
          </cell>
          <cell r="K154" t="str">
            <v>нет данных</v>
          </cell>
          <cell r="L154" t="str">
            <v>нет данных</v>
          </cell>
          <cell r="M154" t="str">
            <v>нет данных</v>
          </cell>
          <cell r="N154">
            <v>424.08</v>
          </cell>
          <cell r="O154">
            <v>0</v>
          </cell>
          <cell r="P154" t="str">
            <v>нет данных</v>
          </cell>
          <cell r="Q154" t="str">
            <v>нет данных</v>
          </cell>
          <cell r="R154" t="str">
            <v>нет данных</v>
          </cell>
          <cell r="S154" t="str">
            <v>нет данных</v>
          </cell>
          <cell r="T154" t="str">
            <v>нет данных</v>
          </cell>
          <cell r="U154" t="str">
            <v>нет данных</v>
          </cell>
          <cell r="V154" t="str">
            <v xml:space="preserve"> </v>
          </cell>
          <cell r="W154" t="str">
            <v>да</v>
          </cell>
          <cell r="X154" t="str">
            <v>25.05 +</v>
          </cell>
          <cell r="AZ154" t="str">
            <v/>
          </cell>
          <cell r="BA154">
            <v>0</v>
          </cell>
          <cell r="BF154">
            <v>0</v>
          </cell>
          <cell r="BG154">
            <v>0</v>
          </cell>
          <cell r="BH154" t="str">
            <v>00165</v>
          </cell>
          <cell r="BI154" t="str">
            <v>допуск в части ГВС</v>
          </cell>
        </row>
      </sheetData>
      <sheetData sheetId="8" refreshError="1"/>
      <sheetData sheetId="9" refreshError="1">
        <row r="22">
          <cell r="O22" t="str">
            <v>24:00</v>
          </cell>
        </row>
        <row r="23">
          <cell r="O23" t="str">
            <v>24:00</v>
          </cell>
        </row>
        <row r="24">
          <cell r="O24" t="str">
            <v>24:00</v>
          </cell>
        </row>
        <row r="25">
          <cell r="O25" t="str">
            <v>24:00</v>
          </cell>
        </row>
        <row r="26">
          <cell r="O26" t="str">
            <v>24:00</v>
          </cell>
        </row>
        <row r="27">
          <cell r="O27" t="str">
            <v>24:00</v>
          </cell>
        </row>
        <row r="28">
          <cell r="O28" t="str">
            <v>24:00</v>
          </cell>
        </row>
        <row r="29">
          <cell r="O29" t="str">
            <v>24:00</v>
          </cell>
        </row>
        <row r="30">
          <cell r="O30" t="str">
            <v>24:00</v>
          </cell>
        </row>
        <row r="31">
          <cell r="O31" t="str">
            <v>24:00</v>
          </cell>
        </row>
        <row r="32">
          <cell r="O32" t="str">
            <v>24:00</v>
          </cell>
        </row>
        <row r="33">
          <cell r="O33" t="str">
            <v>24:00</v>
          </cell>
        </row>
        <row r="34">
          <cell r="O34" t="str">
            <v>24:00</v>
          </cell>
        </row>
        <row r="35">
          <cell r="O35" t="str">
            <v>24:00</v>
          </cell>
        </row>
        <row r="36">
          <cell r="O36" t="str">
            <v>24:00</v>
          </cell>
        </row>
        <row r="37">
          <cell r="O37" t="str">
            <v>24:00</v>
          </cell>
        </row>
        <row r="38">
          <cell r="O38" t="str">
            <v>24:00</v>
          </cell>
        </row>
        <row r="39">
          <cell r="O39" t="str">
            <v>24:00</v>
          </cell>
        </row>
        <row r="40">
          <cell r="O40" t="str">
            <v>24:00</v>
          </cell>
        </row>
        <row r="41">
          <cell r="O41" t="str">
            <v>24:00</v>
          </cell>
        </row>
        <row r="42">
          <cell r="O42" t="str">
            <v>24:00</v>
          </cell>
        </row>
        <row r="43">
          <cell r="O43" t="str">
            <v>24:00</v>
          </cell>
        </row>
        <row r="44">
          <cell r="O44" t="str">
            <v>24:00</v>
          </cell>
        </row>
        <row r="45">
          <cell r="O45" t="str">
            <v>24:00</v>
          </cell>
        </row>
        <row r="46">
          <cell r="O46" t="str">
            <v>24:00</v>
          </cell>
        </row>
        <row r="47">
          <cell r="O47" t="str">
            <v>24:00</v>
          </cell>
        </row>
        <row r="48">
          <cell r="O48" t="str">
            <v>24:00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общие условия"/>
      <sheetName val="глубина просмотра"/>
      <sheetName val="Гипер"/>
      <sheetName val="1"/>
      <sheetName val="2"/>
      <sheetName val="3"/>
      <sheetName val="4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ИТОГИ"/>
      <sheetName val="сданы в январе"/>
    </sheetNames>
    <sheetDataSet>
      <sheetData sheetId="0"/>
      <sheetData sheetId="1">
        <row r="2">
          <cell r="A2" t="str">
            <v>16-07/133</v>
          </cell>
        </row>
        <row r="4">
          <cell r="A4" t="str">
            <v>ООО "Фонд Радомир"</v>
          </cell>
        </row>
        <row r="6">
          <cell r="A6" t="str">
            <v>ООО "Фонд Радомир"</v>
          </cell>
        </row>
        <row r="21">
          <cell r="A21">
            <v>5</v>
          </cell>
        </row>
        <row r="24">
          <cell r="A24">
            <v>42089</v>
          </cell>
        </row>
        <row r="25">
          <cell r="A25">
            <v>42090</v>
          </cell>
        </row>
        <row r="26">
          <cell r="A26">
            <v>42091</v>
          </cell>
        </row>
        <row r="27">
          <cell r="A27">
            <v>42092</v>
          </cell>
        </row>
        <row r="28">
          <cell r="A28">
            <v>42093</v>
          </cell>
        </row>
        <row r="29">
          <cell r="A29">
            <v>42094</v>
          </cell>
        </row>
        <row r="30">
          <cell r="A30">
            <v>42095</v>
          </cell>
        </row>
        <row r="31">
          <cell r="A31">
            <v>42096</v>
          </cell>
        </row>
        <row r="32">
          <cell r="A32">
            <v>42097</v>
          </cell>
        </row>
        <row r="33">
          <cell r="A33">
            <v>42098</v>
          </cell>
        </row>
        <row r="34">
          <cell r="A34">
            <v>42099</v>
          </cell>
        </row>
        <row r="35">
          <cell r="A35">
            <v>42100</v>
          </cell>
        </row>
        <row r="36">
          <cell r="A36">
            <v>42101</v>
          </cell>
        </row>
        <row r="37">
          <cell r="A37">
            <v>42102</v>
          </cell>
        </row>
        <row r="38">
          <cell r="A38">
            <v>42103</v>
          </cell>
        </row>
        <row r="39">
          <cell r="A39">
            <v>42104</v>
          </cell>
        </row>
        <row r="40">
          <cell r="A40">
            <v>42105</v>
          </cell>
        </row>
        <row r="41">
          <cell r="A41">
            <v>42106</v>
          </cell>
        </row>
        <row r="42">
          <cell r="A42">
            <v>42107</v>
          </cell>
        </row>
        <row r="43">
          <cell r="A43">
            <v>42108</v>
          </cell>
        </row>
        <row r="44">
          <cell r="A44">
            <v>42109</v>
          </cell>
        </row>
        <row r="45">
          <cell r="A45">
            <v>42110</v>
          </cell>
        </row>
        <row r="46">
          <cell r="A46">
            <v>42111</v>
          </cell>
        </row>
        <row r="47">
          <cell r="A47">
            <v>42112</v>
          </cell>
        </row>
        <row r="48">
          <cell r="A48">
            <v>42113</v>
          </cell>
        </row>
        <row r="49">
          <cell r="A49">
            <v>42114</v>
          </cell>
        </row>
        <row r="50">
          <cell r="A50">
            <v>42115</v>
          </cell>
        </row>
        <row r="51">
          <cell r="A51">
            <v>42116</v>
          </cell>
        </row>
        <row r="52">
          <cell r="A52">
            <v>42117</v>
          </cell>
        </row>
        <row r="53">
          <cell r="A53">
            <v>42118</v>
          </cell>
        </row>
        <row r="54">
          <cell r="A54">
            <v>42119</v>
          </cell>
        </row>
      </sheetData>
      <sheetData sheetId="2">
        <row r="1">
          <cell r="A1">
            <v>46</v>
          </cell>
        </row>
        <row r="2">
          <cell r="A2">
            <v>0</v>
          </cell>
          <cell r="C2">
            <v>1</v>
          </cell>
          <cell r="D2" t="str">
            <v>Январь</v>
          </cell>
          <cell r="E2">
            <v>31</v>
          </cell>
          <cell r="F2">
            <v>46</v>
          </cell>
          <cell r="G2">
            <v>0</v>
          </cell>
          <cell r="H2">
            <v>480.22</v>
          </cell>
          <cell r="I2">
            <v>1.86</v>
          </cell>
          <cell r="K2">
            <v>28</v>
          </cell>
          <cell r="M2">
            <v>363.88</v>
          </cell>
          <cell r="N2">
            <v>1.86</v>
          </cell>
          <cell r="Q2">
            <v>328.67</v>
          </cell>
          <cell r="R2">
            <v>1.68</v>
          </cell>
        </row>
        <row r="3">
          <cell r="B3">
            <v>3</v>
          </cell>
          <cell r="C3">
            <v>2</v>
          </cell>
          <cell r="D3" t="str">
            <v>Февраль</v>
          </cell>
          <cell r="E3">
            <v>28</v>
          </cell>
          <cell r="F3">
            <v>43</v>
          </cell>
          <cell r="G3">
            <v>0</v>
          </cell>
          <cell r="H3">
            <v>410.53</v>
          </cell>
          <cell r="I3">
            <v>1.68</v>
          </cell>
        </row>
        <row r="4">
          <cell r="C4">
            <v>3</v>
          </cell>
          <cell r="D4" t="str">
            <v>Март</v>
          </cell>
          <cell r="E4">
            <v>31</v>
          </cell>
          <cell r="F4">
            <v>46</v>
          </cell>
          <cell r="G4">
            <v>0</v>
          </cell>
          <cell r="H4">
            <v>363.88</v>
          </cell>
          <cell r="I4">
            <v>1.86</v>
          </cell>
        </row>
        <row r="5">
          <cell r="C5">
            <v>4</v>
          </cell>
          <cell r="D5" t="str">
            <v>Апрель</v>
          </cell>
          <cell r="E5">
            <v>30</v>
          </cell>
          <cell r="F5">
            <v>45</v>
          </cell>
          <cell r="G5">
            <v>0</v>
          </cell>
          <cell r="H5">
            <v>226.47</v>
          </cell>
          <cell r="I5">
            <v>1.8</v>
          </cell>
        </row>
        <row r="6">
          <cell r="C6">
            <v>5</v>
          </cell>
          <cell r="D6" t="str">
            <v>Май</v>
          </cell>
          <cell r="E6">
            <v>31</v>
          </cell>
          <cell r="F6">
            <v>46</v>
          </cell>
          <cell r="G6">
            <v>0</v>
          </cell>
          <cell r="H6">
            <v>39.270000000000003</v>
          </cell>
          <cell r="I6">
            <v>1.86</v>
          </cell>
        </row>
        <row r="7">
          <cell r="C7">
            <v>6</v>
          </cell>
          <cell r="D7" t="str">
            <v>Июнь</v>
          </cell>
          <cell r="E7">
            <v>30</v>
          </cell>
          <cell r="F7">
            <v>46</v>
          </cell>
          <cell r="G7">
            <v>0</v>
          </cell>
          <cell r="H7">
            <v>0</v>
          </cell>
          <cell r="I7">
            <v>1.8</v>
          </cell>
        </row>
        <row r="8">
          <cell r="C8">
            <v>7</v>
          </cell>
          <cell r="D8" t="str">
            <v>Июль</v>
          </cell>
          <cell r="E8">
            <v>31</v>
          </cell>
          <cell r="F8">
            <v>46</v>
          </cell>
          <cell r="G8">
            <v>0</v>
          </cell>
          <cell r="H8">
            <v>0</v>
          </cell>
          <cell r="I8">
            <v>1.86</v>
          </cell>
        </row>
        <row r="9">
          <cell r="C9">
            <v>8</v>
          </cell>
          <cell r="D9" t="str">
            <v>Август</v>
          </cell>
          <cell r="E9">
            <v>31</v>
          </cell>
          <cell r="F9">
            <v>46</v>
          </cell>
          <cell r="G9">
            <v>0</v>
          </cell>
          <cell r="H9">
            <v>0</v>
          </cell>
          <cell r="I9">
            <v>1.86</v>
          </cell>
        </row>
        <row r="10">
          <cell r="C10">
            <v>9</v>
          </cell>
          <cell r="D10" t="str">
            <v>Сентябрь</v>
          </cell>
          <cell r="E10">
            <v>30</v>
          </cell>
          <cell r="F10">
            <v>46</v>
          </cell>
          <cell r="G10">
            <v>0</v>
          </cell>
          <cell r="H10">
            <v>42.41</v>
          </cell>
          <cell r="I10">
            <v>1.8</v>
          </cell>
        </row>
        <row r="11">
          <cell r="C11">
            <v>10</v>
          </cell>
          <cell r="D11" t="str">
            <v>Октябрь</v>
          </cell>
          <cell r="E11">
            <v>31</v>
          </cell>
          <cell r="F11">
            <v>46</v>
          </cell>
          <cell r="G11">
            <v>0</v>
          </cell>
          <cell r="H11">
            <v>254.31</v>
          </cell>
          <cell r="I11">
            <v>1.86</v>
          </cell>
        </row>
        <row r="12">
          <cell r="C12">
            <v>11</v>
          </cell>
          <cell r="D12" t="str">
            <v>Ноябрь</v>
          </cell>
          <cell r="E12">
            <v>30</v>
          </cell>
          <cell r="F12">
            <v>46</v>
          </cell>
          <cell r="G12">
            <v>0</v>
          </cell>
          <cell r="H12">
            <v>350.84</v>
          </cell>
          <cell r="I12">
            <v>1.8</v>
          </cell>
        </row>
        <row r="13">
          <cell r="C13">
            <v>12</v>
          </cell>
          <cell r="D13" t="str">
            <v>Декабрь</v>
          </cell>
          <cell r="E13">
            <v>31</v>
          </cell>
          <cell r="F13">
            <v>46</v>
          </cell>
          <cell r="G13">
            <v>0</v>
          </cell>
          <cell r="H13">
            <v>447.75</v>
          </cell>
          <cell r="I13">
            <v>1.86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БАЗА3"/>
      <sheetName val="БАЗА4"/>
      <sheetName val="Журнал обхода базы 1"/>
      <sheetName val="Журнал обхода базы 3"/>
      <sheetName val="Журнал обхода базы 4"/>
      <sheetName val="Маркеры"/>
      <sheetName val="Журнал обхода базы 1 (все)"/>
      <sheetName val="Журнал обхода базы 3 (всё)"/>
    </sheetNames>
    <sheetDataSet>
      <sheetData sheetId="0" refreshError="1"/>
      <sheetData sheetId="1" refreshError="1"/>
      <sheetData sheetId="2" refreshError="1">
        <row r="5">
          <cell r="F5">
            <v>1</v>
          </cell>
          <cell r="G5">
            <v>5</v>
          </cell>
          <cell r="H5" t="str">
            <v>Бажова</v>
          </cell>
          <cell r="I5">
            <v>37</v>
          </cell>
          <cell r="J5" t="str">
            <v xml:space="preserve"> ООО "СТК"</v>
          </cell>
          <cell r="L5"/>
          <cell r="AM5">
            <v>3</v>
          </cell>
          <cell r="BA5" t="str">
            <v>ООО "Водоканал и К"</v>
          </cell>
          <cell r="BQ5" t="str">
            <v>ТМК-Н3-1.0</v>
          </cell>
        </row>
        <row r="6">
          <cell r="F6">
            <v>2</v>
          </cell>
          <cell r="G6">
            <v>3</v>
          </cell>
          <cell r="H6" t="str">
            <v>Библиотечная</v>
          </cell>
          <cell r="I6" t="str">
            <v>29а</v>
          </cell>
          <cell r="J6" t="str">
            <v>ЭПК УГТУ-УПИ</v>
          </cell>
          <cell r="N6">
            <v>0.442</v>
          </cell>
          <cell r="P6">
            <v>49.44</v>
          </cell>
          <cell r="Q6" t="str">
            <v>Перенос узла на ввод в дом; Радомир: 1.Дренаж не в зоне учета гвс (в летний период) перенести дренаж в зону учёта; 2.Нарушена теплоизоляция; 3.Нет герметизации на выводе трассы из дома; 4.Свищ на дренаже; 5.Нет обратного клапана на ГВС</v>
          </cell>
          <cell r="R6"/>
          <cell r="T6" t="str">
            <v>акт сделан</v>
          </cell>
          <cell r="U6"/>
          <cell r="AM6">
            <v>2</v>
          </cell>
          <cell r="BA6" t="str">
            <v>ООО "Водоканал и К"</v>
          </cell>
          <cell r="BQ6" t="str">
            <v>ТМК-Н3-1.2</v>
          </cell>
          <cell r="BR6" t="str">
            <v>01917</v>
          </cell>
        </row>
        <row r="7">
          <cell r="F7">
            <v>3</v>
          </cell>
          <cell r="G7">
            <v>3</v>
          </cell>
          <cell r="H7" t="str">
            <v>Библиотечная</v>
          </cell>
          <cell r="I7">
            <v>52</v>
          </cell>
          <cell r="J7" t="str">
            <v>ЭПК УГТУ-УПИ</v>
          </cell>
          <cell r="N7">
            <v>0.39400000000000002</v>
          </cell>
          <cell r="P7">
            <v>45.84</v>
          </cell>
          <cell r="Q7" t="str">
            <v>Перенос узла на ввод в дом; Радомир: 1.Убрать перемычку между подачей и обраткой отопления на Распределительном узле</v>
          </cell>
          <cell r="T7" t="str">
            <v>акт сделан</v>
          </cell>
          <cell r="AM7">
            <v>2</v>
          </cell>
          <cell r="BA7" t="str">
            <v>ООО "Водоканал и К"</v>
          </cell>
          <cell r="BQ7" t="str">
            <v>ТМК-Н3-1.0</v>
          </cell>
          <cell r="BR7" t="str">
            <v>02041</v>
          </cell>
        </row>
        <row r="8">
          <cell r="F8">
            <v>4</v>
          </cell>
          <cell r="G8">
            <v>3</v>
          </cell>
          <cell r="H8" t="str">
            <v>Библиотечная</v>
          </cell>
          <cell r="I8">
            <v>64</v>
          </cell>
          <cell r="J8" t="str">
            <v>Ветта-Инвест</v>
          </cell>
          <cell r="N8">
            <v>0.4</v>
          </cell>
          <cell r="P8">
            <v>48.8</v>
          </cell>
          <cell r="AM8">
            <v>2</v>
          </cell>
          <cell r="BA8" t="str">
            <v>ООО "Водоканал и К"</v>
          </cell>
          <cell r="BQ8" t="str">
            <v>ТМК-Н3-1.0</v>
          </cell>
          <cell r="BR8" t="str">
            <v>02036</v>
          </cell>
        </row>
        <row r="9">
          <cell r="F9">
            <v>5</v>
          </cell>
          <cell r="G9">
            <v>2</v>
          </cell>
          <cell r="H9" t="str">
            <v>Блюхера</v>
          </cell>
          <cell r="I9" t="str">
            <v>47а (под.1)</v>
          </cell>
          <cell r="J9" t="str">
            <v xml:space="preserve"> ООО "СТК"</v>
          </cell>
          <cell r="K9" t="str">
            <v>КЭЧ</v>
          </cell>
          <cell r="M9"/>
          <cell r="AM9">
            <v>4</v>
          </cell>
          <cell r="BA9" t="str">
            <v>ООО "Водоканал и К"</v>
          </cell>
          <cell r="BC9"/>
          <cell r="BQ9" t="str">
            <v>ТМК-Н3-1.0</v>
          </cell>
        </row>
        <row r="10">
          <cell r="F10">
            <v>6</v>
          </cell>
          <cell r="G10">
            <v>2</v>
          </cell>
          <cell r="H10" t="str">
            <v>Блюхера</v>
          </cell>
          <cell r="I10" t="str">
            <v>47а (под.3)</v>
          </cell>
          <cell r="J10" t="str">
            <v xml:space="preserve"> ООО "СТК"</v>
          </cell>
          <cell r="K10" t="str">
            <v>КЭЧ</v>
          </cell>
          <cell r="M10"/>
          <cell r="AM10">
            <v>2</v>
          </cell>
          <cell r="BA10" t="str">
            <v>ООО "Водоканал и К"</v>
          </cell>
          <cell r="BC10"/>
          <cell r="BQ10" t="str">
            <v>ТМК-Н3-1.0</v>
          </cell>
        </row>
        <row r="11">
          <cell r="F11">
            <v>7</v>
          </cell>
          <cell r="G11">
            <v>2</v>
          </cell>
          <cell r="H11" t="str">
            <v>Блюхера</v>
          </cell>
          <cell r="I11">
            <v>49</v>
          </cell>
          <cell r="J11" t="str">
            <v xml:space="preserve"> ООО "СТК"</v>
          </cell>
          <cell r="K11" t="str">
            <v>КЭЧ</v>
          </cell>
          <cell r="L11"/>
          <cell r="AM11">
            <v>4</v>
          </cell>
          <cell r="BA11" t="str">
            <v>ООО "Водоканал и К"</v>
          </cell>
          <cell r="BQ11" t="str">
            <v>ТМК-Н3-1.0</v>
          </cell>
        </row>
        <row r="12">
          <cell r="F12">
            <v>8</v>
          </cell>
          <cell r="G12">
            <v>2</v>
          </cell>
          <cell r="H12" t="str">
            <v>Блюхера</v>
          </cell>
          <cell r="I12" t="str">
            <v>51 (под.2)</v>
          </cell>
          <cell r="J12" t="str">
            <v xml:space="preserve"> ООО "СТК"</v>
          </cell>
          <cell r="K12" t="str">
            <v>КЭЧ</v>
          </cell>
          <cell r="L12"/>
          <cell r="M12"/>
          <cell r="S12" t="str">
            <v>гвс через под.4</v>
          </cell>
          <cell r="AM12">
            <v>2</v>
          </cell>
          <cell r="BA12" t="str">
            <v>ООО "Водоканал и К"</v>
          </cell>
          <cell r="BQ12" t="str">
            <v>ТМК-Н13-1.0</v>
          </cell>
          <cell r="BR12" t="str">
            <v>00164</v>
          </cell>
        </row>
        <row r="13">
          <cell r="F13">
            <v>9</v>
          </cell>
          <cell r="G13">
            <v>2</v>
          </cell>
          <cell r="H13" t="str">
            <v>Блюхера</v>
          </cell>
          <cell r="I13" t="str">
            <v>51 (под.4)</v>
          </cell>
          <cell r="J13" t="str">
            <v xml:space="preserve"> ООО "СТК"</v>
          </cell>
          <cell r="K13" t="str">
            <v>КЭЧ</v>
          </cell>
          <cell r="L13"/>
          <cell r="M13"/>
          <cell r="AM13">
            <v>4</v>
          </cell>
          <cell r="BA13" t="str">
            <v>ООО "Водоканал и К"</v>
          </cell>
          <cell r="BQ13" t="str">
            <v>ТМК-Н13-1.0</v>
          </cell>
          <cell r="BR13" t="str">
            <v>00274</v>
          </cell>
        </row>
        <row r="14">
          <cell r="F14">
            <v>10</v>
          </cell>
          <cell r="G14">
            <v>2</v>
          </cell>
          <cell r="H14" t="str">
            <v>Блюхера</v>
          </cell>
          <cell r="I14" t="str">
            <v>51 (под.6)</v>
          </cell>
          <cell r="J14" t="str">
            <v xml:space="preserve"> ООО "СТК"</v>
          </cell>
          <cell r="K14" t="str">
            <v>КЭЧ</v>
          </cell>
          <cell r="L14"/>
          <cell r="M14"/>
          <cell r="S14" t="str">
            <v>гвс через под.4</v>
          </cell>
          <cell r="AM14">
            <v>2</v>
          </cell>
          <cell r="BA14" t="str">
            <v>ООО "Водоканал и К"</v>
          </cell>
          <cell r="BQ14" t="str">
            <v>ТМК-Н13-1.0</v>
          </cell>
          <cell r="BR14" t="str">
            <v>00290</v>
          </cell>
        </row>
        <row r="15">
          <cell r="F15">
            <v>11</v>
          </cell>
          <cell r="G15">
            <v>2</v>
          </cell>
          <cell r="H15" t="str">
            <v>Блюхера</v>
          </cell>
          <cell r="I15">
            <v>53</v>
          </cell>
          <cell r="J15" t="str">
            <v xml:space="preserve"> ООО "СТК"</v>
          </cell>
          <cell r="K15" t="str">
            <v>КЭЧ</v>
          </cell>
          <cell r="L15"/>
          <cell r="AM15">
            <v>4</v>
          </cell>
          <cell r="BA15" t="str">
            <v>ООО "Водоканал и К"</v>
          </cell>
          <cell r="BQ15" t="str">
            <v>ТМК-Н3-1.0</v>
          </cell>
        </row>
        <row r="16">
          <cell r="F16">
            <v>12</v>
          </cell>
          <cell r="G16">
            <v>2</v>
          </cell>
          <cell r="H16" t="str">
            <v>Блюхера</v>
          </cell>
          <cell r="I16">
            <v>55</v>
          </cell>
          <cell r="J16" t="str">
            <v xml:space="preserve"> ООО "СТК"</v>
          </cell>
          <cell r="K16" t="str">
            <v>КЭЧ</v>
          </cell>
          <cell r="L16"/>
          <cell r="AM16">
            <v>4</v>
          </cell>
          <cell r="BA16" t="str">
            <v>ООО "Водоканал и К"</v>
          </cell>
          <cell r="BQ16" t="str">
            <v>ТМК-Н3-1.2</v>
          </cell>
          <cell r="BR16" t="str">
            <v>01906</v>
          </cell>
        </row>
        <row r="17">
          <cell r="F17">
            <v>13</v>
          </cell>
          <cell r="G17">
            <v>2</v>
          </cell>
          <cell r="H17" t="str">
            <v>Блюхера</v>
          </cell>
          <cell r="I17" t="str">
            <v>55а (под.4,7)</v>
          </cell>
          <cell r="J17" t="str">
            <v xml:space="preserve"> ООО "СТК"</v>
          </cell>
          <cell r="K17" t="str">
            <v>КЭЧ</v>
          </cell>
          <cell r="M17"/>
          <cell r="AM17">
            <v>4</v>
          </cell>
          <cell r="BA17" t="str">
            <v>ООО "Водоканал и К"</v>
          </cell>
          <cell r="BC17"/>
          <cell r="BQ17" t="str">
            <v>ТМК-Н3-1.0</v>
          </cell>
        </row>
        <row r="18">
          <cell r="F18">
            <v>14</v>
          </cell>
          <cell r="G18">
            <v>2</v>
          </cell>
          <cell r="H18" t="str">
            <v>Блюхера</v>
          </cell>
          <cell r="I18" t="str">
            <v>55а (вставка)</v>
          </cell>
          <cell r="J18" t="str">
            <v xml:space="preserve"> ООО "СТК"</v>
          </cell>
          <cell r="K18" t="str">
            <v>КЭЧ</v>
          </cell>
          <cell r="M18"/>
          <cell r="AM18">
            <v>4</v>
          </cell>
          <cell r="BC18"/>
        </row>
        <row r="19">
          <cell r="F19">
            <v>15</v>
          </cell>
          <cell r="G19">
            <v>2</v>
          </cell>
          <cell r="H19" t="str">
            <v>Блюхера</v>
          </cell>
          <cell r="I19" t="str">
            <v>55а (под.10)</v>
          </cell>
          <cell r="J19" t="str">
            <v xml:space="preserve"> ООО "СТК"</v>
          </cell>
          <cell r="K19" t="str">
            <v>КЭЧ</v>
          </cell>
          <cell r="M19"/>
          <cell r="AM19">
            <v>3</v>
          </cell>
          <cell r="BC19"/>
        </row>
        <row r="20">
          <cell r="F20">
            <v>16</v>
          </cell>
          <cell r="G20">
            <v>2</v>
          </cell>
          <cell r="H20" t="str">
            <v>Блюхера</v>
          </cell>
          <cell r="I20" t="str">
            <v>57 (под.2)</v>
          </cell>
          <cell r="J20" t="str">
            <v xml:space="preserve"> ООО "СТК"</v>
          </cell>
          <cell r="K20" t="str">
            <v>КЭЧ</v>
          </cell>
          <cell r="L20"/>
          <cell r="M20"/>
          <cell r="S20" t="str">
            <v>гвс через под.4</v>
          </cell>
          <cell r="AM20">
            <v>2</v>
          </cell>
          <cell r="BA20" t="str">
            <v>ООО "Водоканал и К"</v>
          </cell>
          <cell r="BQ20" t="str">
            <v>ТМК-Н13-1.0</v>
          </cell>
          <cell r="BR20" t="str">
            <v>00278</v>
          </cell>
        </row>
        <row r="21">
          <cell r="F21">
            <v>17</v>
          </cell>
          <cell r="G21">
            <v>2</v>
          </cell>
          <cell r="H21" t="str">
            <v>Блюхера</v>
          </cell>
          <cell r="I21" t="str">
            <v>57 (под.4)</v>
          </cell>
          <cell r="J21" t="str">
            <v xml:space="preserve"> ООО "СТК"</v>
          </cell>
          <cell r="K21" t="str">
            <v>КЭЧ</v>
          </cell>
          <cell r="L21"/>
          <cell r="M21"/>
          <cell r="AM21">
            <v>4</v>
          </cell>
          <cell r="BA21" t="str">
            <v>ООО "Водоканал и К"</v>
          </cell>
          <cell r="BQ21" t="str">
            <v>ТМК-Н13-1.0</v>
          </cell>
          <cell r="BR21" t="str">
            <v>00285</v>
          </cell>
        </row>
        <row r="22">
          <cell r="F22">
            <v>18</v>
          </cell>
          <cell r="G22">
            <v>2</v>
          </cell>
          <cell r="H22" t="str">
            <v>Блюхера</v>
          </cell>
          <cell r="I22" t="str">
            <v>57 (под.6)</v>
          </cell>
          <cell r="J22" t="str">
            <v xml:space="preserve"> ООО "СТК"</v>
          </cell>
          <cell r="K22" t="str">
            <v>КЭЧ</v>
          </cell>
          <cell r="L22"/>
          <cell r="M22"/>
          <cell r="S22" t="str">
            <v>гвс через под.4</v>
          </cell>
          <cell r="AM22">
            <v>2</v>
          </cell>
          <cell r="BA22" t="str">
            <v>ООО "Водоканал и К"</v>
          </cell>
          <cell r="BQ22" t="str">
            <v>ТМК-Н13-1.0</v>
          </cell>
          <cell r="BR22" t="str">
            <v>00283</v>
          </cell>
        </row>
        <row r="23">
          <cell r="F23">
            <v>19</v>
          </cell>
          <cell r="G23">
            <v>2</v>
          </cell>
          <cell r="H23" t="str">
            <v>Блюхера</v>
          </cell>
          <cell r="I23">
            <v>59</v>
          </cell>
          <cell r="J23" t="str">
            <v xml:space="preserve"> ООО "СТК"</v>
          </cell>
          <cell r="K23" t="str">
            <v>КЭЧ</v>
          </cell>
          <cell r="AM23">
            <v>3</v>
          </cell>
          <cell r="BA23" t="str">
            <v>ООО "Водоканал и К"</v>
          </cell>
          <cell r="BQ23" t="str">
            <v>ТМК-Н3-1.0</v>
          </cell>
        </row>
        <row r="24">
          <cell r="F24">
            <v>20</v>
          </cell>
          <cell r="G24">
            <v>2</v>
          </cell>
          <cell r="H24" t="str">
            <v>Блюхера</v>
          </cell>
          <cell r="I24" t="str">
            <v>59а</v>
          </cell>
          <cell r="J24" t="str">
            <v xml:space="preserve"> ООО "СТК"</v>
          </cell>
          <cell r="K24" t="str">
            <v>КЭЧ</v>
          </cell>
          <cell r="L24"/>
          <cell r="AM24">
            <v>3</v>
          </cell>
          <cell r="BA24" t="str">
            <v>ООО "Водоканал и К"</v>
          </cell>
          <cell r="BQ24" t="str">
            <v>ТМК-Н3-1.0</v>
          </cell>
        </row>
        <row r="25">
          <cell r="F25">
            <v>21</v>
          </cell>
          <cell r="G25">
            <v>2</v>
          </cell>
          <cell r="H25" t="str">
            <v>Блюхера</v>
          </cell>
          <cell r="I25" t="str">
            <v>59б</v>
          </cell>
          <cell r="J25" t="str">
            <v xml:space="preserve"> ООО "СТК"</v>
          </cell>
          <cell r="K25" t="str">
            <v>КЭЧ</v>
          </cell>
          <cell r="AM25">
            <v>3</v>
          </cell>
          <cell r="BA25" t="str">
            <v>ООО "Водоканал и К"</v>
          </cell>
          <cell r="BQ25" t="str">
            <v>ТМК-Н3-1.0</v>
          </cell>
        </row>
        <row r="26">
          <cell r="F26">
            <v>22</v>
          </cell>
          <cell r="G26">
            <v>2</v>
          </cell>
          <cell r="H26" t="str">
            <v>Блюхера</v>
          </cell>
          <cell r="I26">
            <v>61</v>
          </cell>
          <cell r="J26" t="str">
            <v xml:space="preserve"> ООО "СТК"</v>
          </cell>
          <cell r="K26" t="str">
            <v>КЭЧ</v>
          </cell>
          <cell r="L26"/>
          <cell r="AM26">
            <v>3</v>
          </cell>
          <cell r="BA26" t="str">
            <v>ООО "Водоканал и К"</v>
          </cell>
          <cell r="BQ26" t="str">
            <v>ТМК-Н3-1.0</v>
          </cell>
        </row>
        <row r="27">
          <cell r="F27">
            <v>23</v>
          </cell>
          <cell r="G27">
            <v>2</v>
          </cell>
          <cell r="H27" t="str">
            <v>Блюхера</v>
          </cell>
          <cell r="I27" t="str">
            <v>61а</v>
          </cell>
          <cell r="J27" t="str">
            <v xml:space="preserve"> ООО "СТК"</v>
          </cell>
          <cell r="K27" t="str">
            <v>КЭЧ</v>
          </cell>
          <cell r="L27"/>
          <cell r="AM27">
            <v>3</v>
          </cell>
          <cell r="BA27" t="str">
            <v>ООО "Водоканал и К"</v>
          </cell>
          <cell r="BQ27" t="str">
            <v>ТМК-Н3-1.0</v>
          </cell>
        </row>
        <row r="28">
          <cell r="F28">
            <v>24</v>
          </cell>
          <cell r="G28">
            <v>2</v>
          </cell>
          <cell r="H28" t="str">
            <v>Блюхера</v>
          </cell>
          <cell r="I28" t="str">
            <v>61б</v>
          </cell>
          <cell r="J28" t="str">
            <v xml:space="preserve"> ООО "СТК"</v>
          </cell>
          <cell r="K28" t="str">
            <v>КЭЧ</v>
          </cell>
          <cell r="L28"/>
          <cell r="AM28">
            <v>3</v>
          </cell>
          <cell r="BA28" t="str">
            <v>ООО "Водоканал и К"</v>
          </cell>
          <cell r="BQ28" t="str">
            <v>ТМК-Н3-1.0</v>
          </cell>
          <cell r="BR28" t="str">
            <v>02035</v>
          </cell>
        </row>
        <row r="29">
          <cell r="F29">
            <v>25</v>
          </cell>
          <cell r="G29">
            <v>2</v>
          </cell>
          <cell r="H29" t="str">
            <v>Блюхера</v>
          </cell>
          <cell r="I29">
            <v>63</v>
          </cell>
          <cell r="J29" t="str">
            <v xml:space="preserve"> ООО "СТК"</v>
          </cell>
          <cell r="K29" t="str">
            <v>КЭЧ</v>
          </cell>
          <cell r="L29"/>
          <cell r="AM29">
            <v>4</v>
          </cell>
          <cell r="BA29" t="str">
            <v>ООО "Водоканал и К"</v>
          </cell>
          <cell r="BC29"/>
          <cell r="BQ29" t="str">
            <v>ТМК-Н3-1.2</v>
          </cell>
          <cell r="BR29" t="str">
            <v>02032</v>
          </cell>
        </row>
        <row r="30">
          <cell r="F30">
            <v>26</v>
          </cell>
          <cell r="G30">
            <v>2</v>
          </cell>
          <cell r="H30" t="str">
            <v>Блюхера</v>
          </cell>
          <cell r="I30" t="str">
            <v>63а</v>
          </cell>
          <cell r="J30" t="str">
            <v xml:space="preserve"> ООО "СТК"</v>
          </cell>
          <cell r="K30" t="str">
            <v>КЭЧ</v>
          </cell>
          <cell r="L30"/>
          <cell r="AM30">
            <v>4</v>
          </cell>
          <cell r="BA30" t="str">
            <v>ООО "Водоканал и К"</v>
          </cell>
          <cell r="BC30"/>
          <cell r="BQ30" t="str">
            <v>ТМК-Н3-1.2</v>
          </cell>
          <cell r="BR30" t="str">
            <v>02033</v>
          </cell>
        </row>
        <row r="31">
          <cell r="F31">
            <v>27</v>
          </cell>
          <cell r="G31">
            <v>3</v>
          </cell>
          <cell r="H31" t="str">
            <v>Вишневая</v>
          </cell>
          <cell r="I31">
            <v>28</v>
          </cell>
          <cell r="J31" t="str">
            <v>ЭПК УГТУ-УПИ</v>
          </cell>
          <cell r="N31">
            <v>0.13700000000000001</v>
          </cell>
          <cell r="P31">
            <v>15.6</v>
          </cell>
          <cell r="Q31" t="str">
            <v>Узел не на границе б.о. Радомир: 1.Нет теплоизоляции; 2.Нет освещения в зоне учёта ГВС</v>
          </cell>
          <cell r="T31" t="str">
            <v>акт сделан</v>
          </cell>
          <cell r="AM31">
            <v>3</v>
          </cell>
          <cell r="BA31" t="str">
            <v>ООО "Водоканал и К"</v>
          </cell>
          <cell r="BQ31" t="str">
            <v>ТМК-Н13-1.0</v>
          </cell>
          <cell r="BR31" t="str">
            <v>00065</v>
          </cell>
        </row>
        <row r="32">
          <cell r="F32">
            <v>28</v>
          </cell>
          <cell r="G32">
            <v>3</v>
          </cell>
          <cell r="H32" t="str">
            <v>Вишневая</v>
          </cell>
          <cell r="I32">
            <v>32</v>
          </cell>
          <cell r="J32" t="str">
            <v>ЭПК УГТУ-УПИ</v>
          </cell>
          <cell r="N32">
            <v>0.29099999999999998</v>
          </cell>
          <cell r="P32">
            <v>41.04</v>
          </cell>
          <cell r="Q32" t="str">
            <v>Радомир: 1.Нет обратного клапана на ГВС</v>
          </cell>
          <cell r="AM32">
            <v>3</v>
          </cell>
          <cell r="BA32" t="str">
            <v>ООО "Водоканал и К"</v>
          </cell>
          <cell r="BQ32" t="str">
            <v>ТМК-Н3-1.0</v>
          </cell>
          <cell r="BR32" t="str">
            <v>02008</v>
          </cell>
        </row>
        <row r="33">
          <cell r="F33">
            <v>29</v>
          </cell>
          <cell r="G33">
            <v>4</v>
          </cell>
          <cell r="H33" t="str">
            <v xml:space="preserve">Гагарина </v>
          </cell>
          <cell r="I33" t="str">
            <v>18а</v>
          </cell>
          <cell r="J33" t="str">
            <v>ЕМУП ТС</v>
          </cell>
          <cell r="N33">
            <v>0.16600000000000001</v>
          </cell>
          <cell r="P33">
            <v>19.739999999999998</v>
          </cell>
          <cell r="Q33" t="str">
            <v>Gп&lt;Gо</v>
          </cell>
          <cell r="S33" t="str">
            <v>бойлер; Ж/д совместно с магазином продукты</v>
          </cell>
          <cell r="AM33">
            <v>2</v>
          </cell>
          <cell r="BA33" t="str">
            <v>ООО "Праймэкс"</v>
          </cell>
          <cell r="BQ33" t="str">
            <v>ТМК-Н13-1.0</v>
          </cell>
          <cell r="BR33" t="str">
            <v>00162</v>
          </cell>
        </row>
        <row r="34">
          <cell r="F34">
            <v>30</v>
          </cell>
          <cell r="G34">
            <v>4</v>
          </cell>
          <cell r="H34" t="str">
            <v xml:space="preserve">Гагарина </v>
          </cell>
          <cell r="I34">
            <v>20</v>
          </cell>
          <cell r="J34" t="str">
            <v>ЕМУП ТС</v>
          </cell>
          <cell r="N34">
            <v>0.26800000000000002</v>
          </cell>
          <cell r="P34">
            <v>20.21</v>
          </cell>
          <cell r="Q34" t="str">
            <v>Gп&lt;Gо</v>
          </cell>
          <cell r="S34" t="str">
            <v>бойлер; Ж/д совместно с магазином</v>
          </cell>
          <cell r="AM34">
            <v>2</v>
          </cell>
          <cell r="BA34" t="str">
            <v>ООО "Праймэкс"</v>
          </cell>
          <cell r="BQ34" t="str">
            <v>ТМК-Н13-1.0</v>
          </cell>
          <cell r="BR34" t="str">
            <v>00181</v>
          </cell>
        </row>
        <row r="35">
          <cell r="F35">
            <v>31</v>
          </cell>
          <cell r="G35">
            <v>4</v>
          </cell>
          <cell r="H35" t="str">
            <v xml:space="preserve">Гагарина </v>
          </cell>
          <cell r="I35" t="str">
            <v>20а</v>
          </cell>
          <cell r="J35" t="str">
            <v>ЕМУП ТС</v>
          </cell>
          <cell r="N35">
            <v>0.16600000000000001</v>
          </cell>
          <cell r="P35">
            <v>19.47</v>
          </cell>
          <cell r="S35" t="str">
            <v>бойлер</v>
          </cell>
          <cell r="AM35">
            <v>2</v>
          </cell>
          <cell r="BA35" t="str">
            <v>ООО "Праймэкс"</v>
          </cell>
          <cell r="BQ35" t="str">
            <v>ТМК-Н13-1.0</v>
          </cell>
          <cell r="BR35" t="str">
            <v>00293</v>
          </cell>
        </row>
        <row r="36">
          <cell r="F36">
            <v>32</v>
          </cell>
          <cell r="G36">
            <v>4</v>
          </cell>
          <cell r="H36" t="str">
            <v xml:space="preserve">Гагарина </v>
          </cell>
          <cell r="I36">
            <v>22</v>
          </cell>
          <cell r="J36" t="str">
            <v>ЕМУП ТС</v>
          </cell>
          <cell r="N36">
            <v>0.56899999999999995</v>
          </cell>
          <cell r="P36">
            <v>26.69</v>
          </cell>
          <cell r="S36" t="str">
            <v>бойлер</v>
          </cell>
          <cell r="AM36">
            <v>2</v>
          </cell>
          <cell r="BA36" t="str">
            <v>ООО "Праймэкс"</v>
          </cell>
          <cell r="BQ36" t="str">
            <v>ТМК-Н3-1.2</v>
          </cell>
          <cell r="BR36" t="str">
            <v>02029</v>
          </cell>
        </row>
        <row r="37">
          <cell r="F37">
            <v>33</v>
          </cell>
          <cell r="G37">
            <v>4</v>
          </cell>
          <cell r="H37" t="str">
            <v xml:space="preserve">Гагарина </v>
          </cell>
          <cell r="I37" t="str">
            <v>33 (под.1)</v>
          </cell>
          <cell r="J37" t="str">
            <v>ЭПК УГТУ-УПИ</v>
          </cell>
          <cell r="N37">
            <v>0.28199999999999997</v>
          </cell>
          <cell r="P37">
            <v>22.8</v>
          </cell>
          <cell r="Q37" t="str">
            <v>Нет масла во всех гильзах; Радомир: не теплоизолирована транзитная трасса; 2.Существуют неопознанные врезки до учёта ЦО (выяснить кому они принадлежат); 3.нет обратного клапана на ГВС</v>
          </cell>
          <cell r="R37"/>
          <cell r="T37" t="str">
            <v>акт сделан</v>
          </cell>
          <cell r="U37"/>
          <cell r="AM37">
            <v>2</v>
          </cell>
          <cell r="BA37" t="str">
            <v>ООО "Водоканал и К"</v>
          </cell>
          <cell r="BQ37" t="str">
            <v>ТМК-Н13-1.0</v>
          </cell>
          <cell r="BR37" t="str">
            <v>00064</v>
          </cell>
        </row>
        <row r="38">
          <cell r="F38">
            <v>34</v>
          </cell>
          <cell r="G38">
            <v>4</v>
          </cell>
          <cell r="H38" t="str">
            <v xml:space="preserve">Гагарина </v>
          </cell>
          <cell r="I38" t="str">
            <v>33 (под.6)</v>
          </cell>
          <cell r="J38" t="str">
            <v>ЭПК УГТУ-УПИ</v>
          </cell>
          <cell r="N38">
            <v>0.28199999999999997</v>
          </cell>
          <cell r="P38">
            <v>22.8</v>
          </cell>
          <cell r="Q38" t="str">
            <v>Радомир: 1.Не теплоизолирована транзитная трасса; 2.Нет обратного клапана на ГВС</v>
          </cell>
          <cell r="R38"/>
          <cell r="T38" t="str">
            <v>акт сделан</v>
          </cell>
          <cell r="U38"/>
          <cell r="AM38">
            <v>2</v>
          </cell>
          <cell r="BA38" t="str">
            <v>ООО "Водоканал и К"</v>
          </cell>
          <cell r="BQ38" t="str">
            <v>ТМК-Н13-1.0</v>
          </cell>
          <cell r="BR38" t="str">
            <v>00074</v>
          </cell>
        </row>
        <row r="39">
          <cell r="F39">
            <v>35</v>
          </cell>
          <cell r="G39">
            <v>4</v>
          </cell>
          <cell r="H39" t="str">
            <v xml:space="preserve">Гагарина </v>
          </cell>
          <cell r="I39" t="str">
            <v>33 (под.11)</v>
          </cell>
          <cell r="J39" t="str">
            <v>ЭПК УГТУ-УПИ</v>
          </cell>
          <cell r="N39">
            <v>0.28199999999999997</v>
          </cell>
          <cell r="P39">
            <v>22.8</v>
          </cell>
          <cell r="Q39" t="str">
            <v>Не принят ввод 1, 2</v>
          </cell>
          <cell r="R39"/>
          <cell r="T39" t="str">
            <v>акт сделан</v>
          </cell>
          <cell r="U39"/>
          <cell r="AM39">
            <v>2</v>
          </cell>
          <cell r="BA39" t="str">
            <v>ООО "Водоканал и К"</v>
          </cell>
          <cell r="BQ39" t="str">
            <v>ТМК-Н13-1.0</v>
          </cell>
          <cell r="BR39" t="str">
            <v>00066</v>
          </cell>
        </row>
        <row r="40">
          <cell r="F40">
            <v>36</v>
          </cell>
          <cell r="G40">
            <v>4</v>
          </cell>
          <cell r="H40" t="str">
            <v xml:space="preserve">Гагарина </v>
          </cell>
          <cell r="I40">
            <v>35</v>
          </cell>
          <cell r="J40" t="str">
            <v>ЭПК УГТУ-УПИ</v>
          </cell>
          <cell r="N40">
            <v>0.32400000000000001</v>
          </cell>
          <cell r="P40">
            <v>42.24</v>
          </cell>
          <cell r="Q40" t="str">
            <v>Нет масла во всех гильзах; Радомир: 1.Не теплоизолирована транзитная трасса; 2.Нет обратного клапана на ГВС</v>
          </cell>
          <cell r="R40"/>
          <cell r="T40" t="str">
            <v>акт сделан</v>
          </cell>
          <cell r="U40"/>
          <cell r="AM40">
            <v>2</v>
          </cell>
          <cell r="BA40" t="str">
            <v>ООО "Водоканал и К"</v>
          </cell>
          <cell r="BQ40" t="str">
            <v>ТМК-Н13-1.0</v>
          </cell>
          <cell r="BR40" t="str">
            <v>00078</v>
          </cell>
        </row>
        <row r="41">
          <cell r="F41">
            <v>37</v>
          </cell>
          <cell r="G41">
            <v>4</v>
          </cell>
          <cell r="H41" t="str">
            <v xml:space="preserve">Гагарина </v>
          </cell>
          <cell r="I41">
            <v>37</v>
          </cell>
          <cell r="J41" t="str">
            <v>ЭПК УГТУ-УПИ</v>
          </cell>
          <cell r="N41">
            <v>0.23400000000000001</v>
          </cell>
          <cell r="P41">
            <v>24</v>
          </cell>
          <cell r="Q41" t="str">
            <v>Узел не на границе б.о.; Радомир: 1.Не теплоизолирована транзитная трасса;</v>
          </cell>
          <cell r="R41"/>
          <cell r="S41" t="str">
            <v>вычислитель учитывае так же ГВС Малышева 115</v>
          </cell>
          <cell r="T41" t="str">
            <v>акт сделан</v>
          </cell>
          <cell r="U41"/>
          <cell r="AM41">
            <v>2</v>
          </cell>
          <cell r="BA41" t="str">
            <v>ООО "Водоканал и К"</v>
          </cell>
          <cell r="BQ41" t="str">
            <v>ТМК-Н13-1.0</v>
          </cell>
          <cell r="BR41" t="str">
            <v>00080</v>
          </cell>
        </row>
        <row r="42">
          <cell r="F42">
            <v>38</v>
          </cell>
          <cell r="G42">
            <v>3</v>
          </cell>
          <cell r="H42" t="str">
            <v xml:space="preserve">Гагарина </v>
          </cell>
          <cell r="I42">
            <v>47</v>
          </cell>
          <cell r="J42" t="str">
            <v>ЭПК УГТУ-УПИ</v>
          </cell>
          <cell r="N42">
            <v>0.24</v>
          </cell>
          <cell r="P42">
            <v>32.4</v>
          </cell>
          <cell r="R42"/>
          <cell r="S42" t="str">
            <v>транзит на малышева 128</v>
          </cell>
          <cell r="T42" t="str">
            <v>акт сделан</v>
          </cell>
          <cell r="U42"/>
          <cell r="AM42">
            <v>2</v>
          </cell>
          <cell r="BA42" t="str">
            <v>ООО "Водоканал и К"</v>
          </cell>
          <cell r="BQ42" t="str">
            <v>ТМК-Н13-1.0</v>
          </cell>
          <cell r="BR42" t="str">
            <v>00070</v>
          </cell>
        </row>
        <row r="43">
          <cell r="F43">
            <v>39</v>
          </cell>
          <cell r="G43">
            <v>3</v>
          </cell>
          <cell r="H43" t="str">
            <v xml:space="preserve">Гагарина </v>
          </cell>
          <cell r="I43">
            <v>49</v>
          </cell>
          <cell r="J43" t="str">
            <v>ЭПК УГТУ-УПИ</v>
          </cell>
          <cell r="N43">
            <v>0.24</v>
          </cell>
          <cell r="P43">
            <v>30.96</v>
          </cell>
          <cell r="R43"/>
          <cell r="T43" t="str">
            <v>акт сделан</v>
          </cell>
          <cell r="U43"/>
          <cell r="AM43">
            <v>2</v>
          </cell>
          <cell r="BA43" t="str">
            <v>ООО "Водоканал и К"</v>
          </cell>
          <cell r="BQ43" t="str">
            <v>ТМК-Н13-1.0</v>
          </cell>
          <cell r="BR43" t="str">
            <v>00063</v>
          </cell>
        </row>
        <row r="44">
          <cell r="F44">
            <v>40</v>
          </cell>
          <cell r="G44">
            <v>4</v>
          </cell>
          <cell r="H44" t="str">
            <v>Генеральская</v>
          </cell>
          <cell r="I44">
            <v>6</v>
          </cell>
          <cell r="J44" t="str">
            <v>ЕМУП ТС</v>
          </cell>
          <cell r="N44">
            <v>0.84299999999999997</v>
          </cell>
          <cell r="P44">
            <v>49.25</v>
          </cell>
          <cell r="S44" t="str">
            <v>бойлер</v>
          </cell>
          <cell r="AM44">
            <v>2</v>
          </cell>
          <cell r="BA44" t="str">
            <v>ООО "Праймэкс"</v>
          </cell>
          <cell r="BQ44" t="str">
            <v>ТМК-Н3-1.2</v>
          </cell>
          <cell r="BR44" t="str">
            <v>02024</v>
          </cell>
        </row>
        <row r="45">
          <cell r="F45">
            <v>41</v>
          </cell>
          <cell r="G45">
            <v>4</v>
          </cell>
          <cell r="H45" t="str">
            <v>Генеральская</v>
          </cell>
          <cell r="I45">
            <v>12</v>
          </cell>
          <cell r="J45" t="str">
            <v>ЕМУП ТС</v>
          </cell>
          <cell r="N45">
            <v>0.3</v>
          </cell>
          <cell r="P45">
            <v>19.95</v>
          </cell>
          <cell r="S45" t="str">
            <v>бойлер; Ж/д с детсадом</v>
          </cell>
          <cell r="AM45">
            <v>2</v>
          </cell>
          <cell r="BA45" t="str">
            <v>ООО "Праймэкс"</v>
          </cell>
          <cell r="BQ45" t="str">
            <v>ТМК-Н13-1.0</v>
          </cell>
          <cell r="BR45" t="str">
            <v>00276</v>
          </cell>
        </row>
        <row r="46">
          <cell r="F46">
            <v>42</v>
          </cell>
          <cell r="G46">
            <v>2</v>
          </cell>
          <cell r="H46" t="str">
            <v>Д.Зверева</v>
          </cell>
          <cell r="I46" t="str">
            <v>7 (РУ 1)</v>
          </cell>
          <cell r="J46" t="str">
            <v xml:space="preserve"> ООО "СТК"</v>
          </cell>
          <cell r="K46" t="str">
            <v>КЭЧ</v>
          </cell>
          <cell r="M46"/>
          <cell r="AM46">
            <v>2</v>
          </cell>
          <cell r="BA46" t="str">
            <v>ООО "Водоканал и К"</v>
          </cell>
          <cell r="BC46"/>
          <cell r="BQ46" t="str">
            <v>ТМК-Н3-1.0</v>
          </cell>
        </row>
        <row r="47">
          <cell r="F47">
            <v>43</v>
          </cell>
          <cell r="G47">
            <v>2</v>
          </cell>
          <cell r="H47" t="str">
            <v>Д.Зверева</v>
          </cell>
          <cell r="I47" t="str">
            <v>7 (РУ 2)</v>
          </cell>
          <cell r="J47" t="str">
            <v xml:space="preserve"> ООО "СТК"</v>
          </cell>
          <cell r="K47" t="str">
            <v>КЭЧ</v>
          </cell>
          <cell r="M47"/>
          <cell r="AM47">
            <v>2</v>
          </cell>
          <cell r="BA47" t="str">
            <v>ООО "Водоканал и К"</v>
          </cell>
          <cell r="BC47"/>
          <cell r="BQ47" t="str">
            <v>ТМК-Н3-1.0</v>
          </cell>
        </row>
        <row r="48">
          <cell r="F48">
            <v>44</v>
          </cell>
          <cell r="G48">
            <v>2</v>
          </cell>
          <cell r="H48" t="str">
            <v>Д.Зверева</v>
          </cell>
          <cell r="I48">
            <v>9</v>
          </cell>
          <cell r="J48" t="str">
            <v xml:space="preserve"> ООО "СТК"</v>
          </cell>
          <cell r="K48" t="str">
            <v>КЭЧ</v>
          </cell>
          <cell r="AM48">
            <v>4</v>
          </cell>
          <cell r="BA48" t="str">
            <v>ООО "Водоканал и К"</v>
          </cell>
          <cell r="BQ48" t="str">
            <v>ТМК-Н3-1.0</v>
          </cell>
        </row>
        <row r="49">
          <cell r="F49">
            <v>45</v>
          </cell>
          <cell r="G49">
            <v>3</v>
          </cell>
          <cell r="H49" t="str">
            <v>Коминтерна</v>
          </cell>
          <cell r="I49">
            <v>15</v>
          </cell>
          <cell r="J49" t="str">
            <v>ЭПК УГТУ-УПИ</v>
          </cell>
          <cell r="N49">
            <v>0.186</v>
          </cell>
          <cell r="P49">
            <v>15.02</v>
          </cell>
          <cell r="Q49" t="str">
            <v>Радомир: 1.нет обратного клапана на ГВС</v>
          </cell>
          <cell r="T49" t="str">
            <v>акт сделан</v>
          </cell>
          <cell r="AM49">
            <v>2</v>
          </cell>
          <cell r="BA49" t="str">
            <v>ООО "Водоканал и К"</v>
          </cell>
          <cell r="BQ49" t="str">
            <v>ТМК-Н13-1.0</v>
          </cell>
          <cell r="BR49" t="str">
            <v>00069</v>
          </cell>
        </row>
        <row r="50">
          <cell r="F50">
            <v>46</v>
          </cell>
          <cell r="G50">
            <v>3</v>
          </cell>
          <cell r="H50" t="str">
            <v>Коминтерна</v>
          </cell>
          <cell r="I50" t="str">
            <v>18 (РУ 1)</v>
          </cell>
          <cell r="J50" t="str">
            <v>ЭПК УГТУ-УПИ</v>
          </cell>
          <cell r="N50">
            <v>0.20699999999999999</v>
          </cell>
          <cell r="P50">
            <v>39.840000000000003</v>
          </cell>
          <cell r="Q50" t="str">
            <v>Узел не на границе б.о.; Радомир: 1.Отборы отопления на щитовую работают как перемычка, повышая температуру теплоносителя на обратке; 2.Нет теплоизоляции (трасса до РУ2 20м)</v>
          </cell>
          <cell r="R50"/>
          <cell r="T50" t="str">
            <v>акт сделан</v>
          </cell>
          <cell r="U50"/>
          <cell r="AM50">
            <v>4</v>
          </cell>
          <cell r="BA50" t="str">
            <v>ООО "Водоканал и К"</v>
          </cell>
          <cell r="BQ50" t="str">
            <v>ТМК-Н13-1.0</v>
          </cell>
          <cell r="BR50" t="str">
            <v>00075</v>
          </cell>
        </row>
        <row r="51">
          <cell r="F51">
            <v>47</v>
          </cell>
          <cell r="G51">
            <v>3</v>
          </cell>
          <cell r="H51" t="str">
            <v>Коминтерна</v>
          </cell>
          <cell r="I51" t="str">
            <v>18 (РУ 2)</v>
          </cell>
          <cell r="J51" t="str">
            <v>ЭПК УГТУ-УПИ</v>
          </cell>
          <cell r="N51">
            <v>0.20699999999999999</v>
          </cell>
          <cell r="P51">
            <v>0</v>
          </cell>
          <cell r="Q51" t="str">
            <v>Радомир: 1.Отборы отопления на аптеку работают как перемычка, повышая температуру теплоносителя на обратке</v>
          </cell>
          <cell r="R51"/>
          <cell r="T51" t="str">
            <v>акт сделан</v>
          </cell>
          <cell r="U51"/>
          <cell r="AM51">
            <v>2</v>
          </cell>
          <cell r="BA51" t="str">
            <v>ООО "Водоканал и К"</v>
          </cell>
          <cell r="BQ51" t="str">
            <v>ТМК-Н13-1.0</v>
          </cell>
          <cell r="BR51" t="str">
            <v>00076</v>
          </cell>
        </row>
        <row r="52">
          <cell r="F52">
            <v>48</v>
          </cell>
          <cell r="G52">
            <v>3</v>
          </cell>
          <cell r="H52" t="str">
            <v>Коминтерна</v>
          </cell>
          <cell r="I52">
            <v>20</v>
          </cell>
          <cell r="J52" t="str">
            <v>ЭПК УГТУ-УПИ</v>
          </cell>
          <cell r="N52">
            <v>0.18</v>
          </cell>
          <cell r="P52">
            <v>21.95</v>
          </cell>
          <cell r="Q52" t="str">
            <v>Радомир: 1.Переток из подачи в обратку через отборы на ГВС, (переток повышает температуру теплоносителя на обратке); 2.Нет обратного клапана на ГВС</v>
          </cell>
          <cell r="R52"/>
          <cell r="T52" t="str">
            <v>акт сделан</v>
          </cell>
          <cell r="U52"/>
          <cell r="AM52">
            <v>2</v>
          </cell>
          <cell r="BA52" t="str">
            <v>ООО "Водоканал и К"</v>
          </cell>
          <cell r="BQ52" t="str">
            <v>ТМК-Н13-1.0</v>
          </cell>
          <cell r="BR52" t="str">
            <v>00067</v>
          </cell>
        </row>
        <row r="53">
          <cell r="F53">
            <v>49</v>
          </cell>
          <cell r="G53">
            <v>3</v>
          </cell>
          <cell r="H53" t="str">
            <v>Комсомольская</v>
          </cell>
          <cell r="I53">
            <v>39</v>
          </cell>
          <cell r="J53" t="str">
            <v>ЭПК УГТУ-УПИ</v>
          </cell>
          <cell r="N53">
            <v>0.218</v>
          </cell>
          <cell r="P53">
            <v>33.36</v>
          </cell>
          <cell r="Q53" t="str">
            <v xml:space="preserve">Узел не на границе б.о.; Радомир: 1.Нет теплоизоляции; 2.Свищ на подаче ЦО; 3.Нет обратного клапана на ГВС; Нет схемы присоединения потребителей до теплоучёта (в частности неизвестно где произведена врезка на магазин "Лель") </v>
          </cell>
          <cell r="R53"/>
          <cell r="T53" t="str">
            <v>акт сделан</v>
          </cell>
          <cell r="U53"/>
          <cell r="AM53">
            <v>2</v>
          </cell>
          <cell r="BA53" t="str">
            <v>ООО "Водоканал и К"</v>
          </cell>
          <cell r="BQ53" t="str">
            <v>ТМК-Н13-1.0</v>
          </cell>
          <cell r="BR53" t="str">
            <v>00156</v>
          </cell>
        </row>
        <row r="54">
          <cell r="F54">
            <v>50</v>
          </cell>
          <cell r="G54">
            <v>3</v>
          </cell>
          <cell r="H54" t="str">
            <v>Комсомольская</v>
          </cell>
          <cell r="I54">
            <v>47</v>
          </cell>
          <cell r="J54" t="str">
            <v>ЭПК УГТУ-УПИ</v>
          </cell>
          <cell r="N54">
            <v>0.20200000000000001</v>
          </cell>
          <cell r="P54">
            <v>10.63</v>
          </cell>
          <cell r="R54"/>
          <cell r="T54" t="str">
            <v>акт сделан</v>
          </cell>
          <cell r="U54"/>
          <cell r="AM54">
            <v>3</v>
          </cell>
          <cell r="BA54" t="str">
            <v>ООО "Водоканал и К"</v>
          </cell>
          <cell r="BQ54" t="str">
            <v>ТМК-Н3-1.0</v>
          </cell>
          <cell r="BR54" t="str">
            <v>02049</v>
          </cell>
        </row>
        <row r="55">
          <cell r="F55">
            <v>51</v>
          </cell>
          <cell r="G55">
            <v>3</v>
          </cell>
          <cell r="H55" t="str">
            <v>Комсомольская</v>
          </cell>
          <cell r="I55">
            <v>48</v>
          </cell>
          <cell r="J55" t="str">
            <v>ЭПК УГТУ-УПИ</v>
          </cell>
          <cell r="N55">
            <v>0.13200000000000001</v>
          </cell>
          <cell r="P55">
            <v>18.72</v>
          </cell>
          <cell r="Q55" t="str">
            <v>Радомир: 1.Нет видимого разрыва между дренажом и канализацией,что противоречит санитарным нормам и правилам, демонтировать дренаж; 2.Нет обратного клапана ГВС; 3.Ветхая запорная арматура на отборах ГВС</v>
          </cell>
          <cell r="R55"/>
          <cell r="S55" t="str">
            <v>узел по факту расположен в ж/д по ул С.Ковалевской 12</v>
          </cell>
          <cell r="T55" t="str">
            <v>акт сделан</v>
          </cell>
          <cell r="U55"/>
          <cell r="BA55" t="str">
            <v>ООО "Водоканал и К"</v>
          </cell>
          <cell r="BQ55" t="str">
            <v>ТМК-Н13-1.0</v>
          </cell>
          <cell r="BR55" t="str">
            <v>00072</v>
          </cell>
        </row>
        <row r="56">
          <cell r="F56">
            <v>52</v>
          </cell>
          <cell r="G56">
            <v>3</v>
          </cell>
          <cell r="H56" t="str">
            <v>Комсомольская</v>
          </cell>
          <cell r="I56">
            <v>49</v>
          </cell>
          <cell r="J56" t="str">
            <v>ЭПК УГТУ-УПИ</v>
          </cell>
          <cell r="N56">
            <v>0.186</v>
          </cell>
          <cell r="P56">
            <v>30.96</v>
          </cell>
          <cell r="Q56" t="str">
            <v>Радомир: 1.Демонтировать неисправную задвижку на грязевике подающего трубопровода ЦО (сброс теплоносителя в канализацию до учёта); 2.Нет обратного клапана ГВС</v>
          </cell>
          <cell r="R56"/>
          <cell r="T56" t="str">
            <v>акт сделан</v>
          </cell>
          <cell r="U56"/>
          <cell r="BA56" t="str">
            <v>ООО "Водоканал и К"</v>
          </cell>
          <cell r="BQ56" t="str">
            <v>ТМК-Н13-1.0</v>
          </cell>
          <cell r="BR56" t="str">
            <v>00068</v>
          </cell>
        </row>
        <row r="57">
          <cell r="F57">
            <v>53</v>
          </cell>
          <cell r="G57">
            <v>3</v>
          </cell>
          <cell r="H57" t="str">
            <v>Комсомольская</v>
          </cell>
          <cell r="I57" t="str">
            <v>50 (РУ 1)</v>
          </cell>
          <cell r="J57" t="str">
            <v>ЭПК УГТУ-УПИ</v>
          </cell>
          <cell r="N57">
            <v>0.19450000000000001</v>
          </cell>
          <cell r="P57">
            <v>24.6</v>
          </cell>
          <cell r="Q57" t="str">
            <v>Радомир: 1.Нет теплоизоляции до узла; 2.Нет обратного клапана ГВС</v>
          </cell>
          <cell r="R57"/>
          <cell r="T57" t="str">
            <v>акт сделан</v>
          </cell>
          <cell r="U57"/>
          <cell r="BA57" t="str">
            <v>ООО "Водоканал и К"</v>
          </cell>
          <cell r="BQ57" t="str">
            <v>ТМК-Н13-1.0</v>
          </cell>
          <cell r="BR57" t="str">
            <v>00077</v>
          </cell>
        </row>
        <row r="58">
          <cell r="F58">
            <v>54</v>
          </cell>
          <cell r="G58">
            <v>3</v>
          </cell>
          <cell r="H58" t="str">
            <v>Комсомольская</v>
          </cell>
          <cell r="I58" t="str">
            <v>50 (РУ 2)</v>
          </cell>
          <cell r="J58" t="str">
            <v>ЭПК УГТУ-УПИ</v>
          </cell>
          <cell r="N58">
            <v>0.19450000000000001</v>
          </cell>
          <cell r="P58">
            <v>24.6</v>
          </cell>
          <cell r="Q58" t="str">
            <v>сбросник (воздушник) до учёта ЦО; Радомир: 1.Нет теплоизоляции до узла; 2.Неудовлетворительная герметизация ввода; 3.Нет обратного клапана ГВС; 4.Утеплить оконный проём</v>
          </cell>
          <cell r="R58"/>
          <cell r="T58" t="str">
            <v>акт сделан</v>
          </cell>
          <cell r="U58"/>
          <cell r="BA58" t="str">
            <v>ООО "Водоканал и К"</v>
          </cell>
          <cell r="BQ58" t="str">
            <v>ТМК-Н13-1.0</v>
          </cell>
          <cell r="BR58" t="str">
            <v>00086</v>
          </cell>
        </row>
        <row r="59">
          <cell r="F59">
            <v>55</v>
          </cell>
          <cell r="G59">
            <v>3</v>
          </cell>
          <cell r="H59" t="str">
            <v>Комсомольская</v>
          </cell>
          <cell r="I59">
            <v>51</v>
          </cell>
          <cell r="J59" t="str">
            <v>ЭПК УГТУ-УПИ</v>
          </cell>
          <cell r="N59">
            <v>0.16800000000000001</v>
          </cell>
          <cell r="P59">
            <v>8.25</v>
          </cell>
          <cell r="Q59" t="str">
            <v>Радомир: 1.Переток из подачи в обратку через отборы на ГВС, (переток повышает температуру теплоносителя на обратке); 2.Нет обратного клапана на ГВС; 3.Неисправна запорная арматура.</v>
          </cell>
          <cell r="R59"/>
          <cell r="T59" t="str">
            <v>акт сделан</v>
          </cell>
          <cell r="U59"/>
          <cell r="AM59">
            <v>2</v>
          </cell>
          <cell r="BA59" t="str">
            <v>ООО "Водоканал и К"</v>
          </cell>
          <cell r="BQ59" t="str">
            <v>ТМК-Н13-1.0</v>
          </cell>
          <cell r="BR59" t="str">
            <v>00079</v>
          </cell>
        </row>
        <row r="60">
          <cell r="F60">
            <v>56</v>
          </cell>
          <cell r="G60">
            <v>3</v>
          </cell>
          <cell r="H60" t="str">
            <v>Комсомольская</v>
          </cell>
          <cell r="I60" t="str">
            <v>51а</v>
          </cell>
          <cell r="J60" t="str">
            <v>ЭПК УГТУ-УПИ</v>
          </cell>
          <cell r="N60">
            <v>0.114</v>
          </cell>
          <cell r="P60">
            <v>10.56</v>
          </cell>
          <cell r="Q60" t="str">
            <v>Радомир: 1.Нет обратного клапана на ГВС</v>
          </cell>
          <cell r="R60"/>
          <cell r="T60" t="str">
            <v>акт сделан</v>
          </cell>
          <cell r="U60"/>
          <cell r="AM60">
            <v>2</v>
          </cell>
          <cell r="BA60" t="str">
            <v>ООО "Водоканал и К"</v>
          </cell>
          <cell r="BQ60" t="str">
            <v>ТМК-Н13-1.0</v>
          </cell>
          <cell r="BR60" t="str">
            <v>00061</v>
          </cell>
        </row>
        <row r="61">
          <cell r="F61">
            <v>57</v>
          </cell>
          <cell r="G61">
            <v>3</v>
          </cell>
          <cell r="H61" t="str">
            <v>Комсомольская</v>
          </cell>
          <cell r="I61" t="str">
            <v>55а</v>
          </cell>
          <cell r="J61" t="str">
            <v>ЭПК УГТУ-УПИ</v>
          </cell>
          <cell r="N61">
            <v>8.4000000000000005E-2</v>
          </cell>
          <cell r="P61">
            <v>5.61</v>
          </cell>
          <cell r="Q61" t="str">
            <v>Радомир: 1.Нет освещения; 2.Нет обратного клапана на ГВС</v>
          </cell>
          <cell r="R61"/>
          <cell r="T61" t="str">
            <v>акт сделан</v>
          </cell>
          <cell r="U61"/>
          <cell r="AM61">
            <v>2</v>
          </cell>
          <cell r="BA61" t="str">
            <v>ООО "Водоканал и К"</v>
          </cell>
          <cell r="BQ61" t="str">
            <v>ТМК-Н13-1.0</v>
          </cell>
          <cell r="BR61" t="str">
            <v>00146</v>
          </cell>
        </row>
        <row r="62">
          <cell r="F62">
            <v>58</v>
          </cell>
          <cell r="G62">
            <v>3</v>
          </cell>
          <cell r="H62" t="str">
            <v>Комсомольская</v>
          </cell>
          <cell r="I62">
            <v>72</v>
          </cell>
          <cell r="J62" t="str">
            <v>ЭПК УГТУ-УПИ</v>
          </cell>
          <cell r="N62">
            <v>0.13200000000000001</v>
          </cell>
          <cell r="P62">
            <v>12.04</v>
          </cell>
          <cell r="Q62" t="str">
            <v>Радомир: 1.Нарушена теплоизоляция до узла; 2.Нет обратного клапана на ГВС</v>
          </cell>
          <cell r="R62"/>
          <cell r="T62" t="str">
            <v>акт сделан</v>
          </cell>
          <cell r="U62"/>
          <cell r="AM62">
            <v>2</v>
          </cell>
          <cell r="BA62" t="str">
            <v>ООО "Водоканал и К"</v>
          </cell>
          <cell r="BQ62" t="str">
            <v>ТМК-Н13-1.0</v>
          </cell>
          <cell r="BR62" t="str">
            <v>00154</v>
          </cell>
        </row>
        <row r="63">
          <cell r="F63">
            <v>59</v>
          </cell>
          <cell r="G63">
            <v>3</v>
          </cell>
          <cell r="H63" t="str">
            <v xml:space="preserve">Курьинский </v>
          </cell>
          <cell r="I63" t="str">
            <v>3 (ввод 1)</v>
          </cell>
          <cell r="J63" t="str">
            <v>ЭПК УГТУ-УПИ</v>
          </cell>
          <cell r="N63">
            <v>0.17699999999999999</v>
          </cell>
          <cell r="P63">
            <v>25.44</v>
          </cell>
          <cell r="Q63" t="str">
            <v>Радомир: 1.Нет обратного клапана на ГВС</v>
          </cell>
          <cell r="R63"/>
          <cell r="T63" t="str">
            <v>акт сделан</v>
          </cell>
          <cell r="U63"/>
          <cell r="AM63">
            <v>2</v>
          </cell>
          <cell r="BA63" t="str">
            <v>ООО "Водоканал и К"</v>
          </cell>
          <cell r="BQ63" t="str">
            <v>ТМК-Н13-1.0</v>
          </cell>
          <cell r="BR63" t="str">
            <v>00062</v>
          </cell>
        </row>
        <row r="64">
          <cell r="F64">
            <v>60</v>
          </cell>
          <cell r="G64">
            <v>3</v>
          </cell>
          <cell r="H64" t="str">
            <v xml:space="preserve">Курьинский </v>
          </cell>
          <cell r="I64" t="str">
            <v>3 (ввод 2)</v>
          </cell>
          <cell r="J64" t="str">
            <v>ЭПК УГТУ-УПИ</v>
          </cell>
          <cell r="N64">
            <v>0.17699999999999999</v>
          </cell>
          <cell r="P64">
            <v>25.44</v>
          </cell>
          <cell r="Q64" t="str">
            <v>Радомир: 1.Нет освещения; 2.Утечки с фланцев запорной арматуры; 3.Нет обратного клапана на ГВС</v>
          </cell>
          <cell r="R64"/>
          <cell r="T64" t="str">
            <v>акт сделан</v>
          </cell>
          <cell r="U64"/>
          <cell r="AM64">
            <v>2</v>
          </cell>
          <cell r="BA64" t="str">
            <v>ООО "Водоканал и К"</v>
          </cell>
          <cell r="BQ64" t="str">
            <v>ТМК-Н13-1.0</v>
          </cell>
          <cell r="BR64" t="str">
            <v>00071</v>
          </cell>
        </row>
        <row r="65">
          <cell r="F65">
            <v>61</v>
          </cell>
          <cell r="G65">
            <v>3</v>
          </cell>
          <cell r="H65" t="str">
            <v xml:space="preserve">Курьинский </v>
          </cell>
          <cell r="I65">
            <v>4</v>
          </cell>
          <cell r="J65" t="str">
            <v>ЭПК УГТУ-УПИ</v>
          </cell>
          <cell r="N65">
            <v>7.2999999999999995E-2</v>
          </cell>
          <cell r="P65">
            <v>9.36</v>
          </cell>
          <cell r="Q65" t="str">
            <v>сломана шпилька на гвс; Радомир: 1.Переток из подачи в обратку через отборы на ГВС (не держит задвижка на отборе с подачи ЦО), (переток повышает температуру теплоносителя на обратке); 2.Нет обратного клапана на ГВС</v>
          </cell>
          <cell r="R65"/>
          <cell r="S65" t="str">
            <v>узел так же учитывает дома по ул.Курьинский 2 и ул.Курьинский 6</v>
          </cell>
          <cell r="T65" t="str">
            <v>акт сделан</v>
          </cell>
          <cell r="U65"/>
          <cell r="AM65">
            <v>2</v>
          </cell>
          <cell r="BA65" t="str">
            <v>ООО "Водоканал и К"</v>
          </cell>
          <cell r="BQ65" t="str">
            <v>ТМК-Н13-1.0</v>
          </cell>
          <cell r="BR65" t="str">
            <v>00073</v>
          </cell>
        </row>
        <row r="66">
          <cell r="F66">
            <v>62</v>
          </cell>
          <cell r="G66">
            <v>3</v>
          </cell>
          <cell r="H66" t="str">
            <v xml:space="preserve">Курьинский </v>
          </cell>
          <cell r="I66">
            <v>8</v>
          </cell>
          <cell r="J66" t="str">
            <v>ЭПК УГТУ-УПИ</v>
          </cell>
          <cell r="N66">
            <v>9.6000000000000002E-2</v>
          </cell>
          <cell r="P66">
            <v>13.2</v>
          </cell>
          <cell r="Q66" t="str">
            <v>Радомир: 1.Нет теплоизоляции до узла; 2.Нет обратного клапана на ГВС; 3.Закрыть отдушину в зоне учёта ГВС</v>
          </cell>
          <cell r="R66"/>
          <cell r="T66" t="str">
            <v>акт сделан</v>
          </cell>
          <cell r="U66"/>
          <cell r="AM66">
            <v>2</v>
          </cell>
          <cell r="BA66" t="str">
            <v>ООО "Водоканал и К"</v>
          </cell>
          <cell r="BQ66" t="str">
            <v>ТМК-Н13-1.0</v>
          </cell>
          <cell r="BR66" t="str">
            <v>00238</v>
          </cell>
        </row>
        <row r="67">
          <cell r="F67">
            <v>63</v>
          </cell>
          <cell r="G67">
            <v>3</v>
          </cell>
          <cell r="H67" t="str">
            <v xml:space="preserve">Курьинский </v>
          </cell>
          <cell r="I67" t="str">
            <v>10 (под.1)</v>
          </cell>
          <cell r="J67" t="str">
            <v>ЭПК УГТУ-УПИ</v>
          </cell>
          <cell r="N67">
            <v>0.1855</v>
          </cell>
          <cell r="P67">
            <v>25.92</v>
          </cell>
          <cell r="Q67" t="str">
            <v>Радомир: 1.Нет обратного клапана на ГВС</v>
          </cell>
          <cell r="R67"/>
          <cell r="T67" t="str">
            <v>акт сделан</v>
          </cell>
          <cell r="U67"/>
          <cell r="AM67">
            <v>2</v>
          </cell>
          <cell r="BA67" t="str">
            <v>ООО "Водоканал и К"</v>
          </cell>
          <cell r="BQ67" t="str">
            <v>ТМК-Н13-1.0</v>
          </cell>
          <cell r="BR67" t="str">
            <v>00203</v>
          </cell>
        </row>
        <row r="68">
          <cell r="F68">
            <v>64</v>
          </cell>
          <cell r="G68">
            <v>3</v>
          </cell>
          <cell r="H68" t="str">
            <v xml:space="preserve">Курьинский </v>
          </cell>
          <cell r="I68" t="str">
            <v>10 (под.4)</v>
          </cell>
          <cell r="J68" t="str">
            <v>ЭПК УГТУ-УПИ</v>
          </cell>
          <cell r="N68">
            <v>0.1855</v>
          </cell>
          <cell r="P68">
            <v>25.92</v>
          </cell>
          <cell r="Q68" t="str">
            <v>Радомир: 1.Дренаж смонтирован выше уровня трубопроводов ЦО, что противоречит санитарным нормам и правилам, демонтировать дренаж; 2.Нет обратного клапана на ГВС</v>
          </cell>
          <cell r="R68"/>
          <cell r="T68" t="str">
            <v>акт сделан</v>
          </cell>
          <cell r="U68"/>
          <cell r="AM68">
            <v>2</v>
          </cell>
          <cell r="BA68" t="str">
            <v>ООО "Водоканал и К"</v>
          </cell>
          <cell r="BQ68" t="str">
            <v>ТМК-Н13-1.0</v>
          </cell>
          <cell r="BR68" t="str">
            <v>00202</v>
          </cell>
        </row>
        <row r="69">
          <cell r="F69">
            <v>65</v>
          </cell>
          <cell r="G69">
            <v>4</v>
          </cell>
          <cell r="H69" t="str">
            <v>Ленина</v>
          </cell>
          <cell r="I69">
            <v>60</v>
          </cell>
          <cell r="J69" t="str">
            <v>ЕМУП ТС</v>
          </cell>
          <cell r="N69">
            <v>0.20200000000000001</v>
          </cell>
          <cell r="P69">
            <v>13.07</v>
          </cell>
          <cell r="S69" t="str">
            <v>бойлер; Ж/д и офис</v>
          </cell>
          <cell r="AM69">
            <v>2</v>
          </cell>
          <cell r="BA69" t="str">
            <v>ООО "Праймэкс"</v>
          </cell>
          <cell r="BQ69" t="str">
            <v>ТМК-Н13-1.0</v>
          </cell>
          <cell r="BR69" t="str">
            <v>00287</v>
          </cell>
        </row>
        <row r="70">
          <cell r="F70">
            <v>66</v>
          </cell>
          <cell r="G70">
            <v>4</v>
          </cell>
          <cell r="H70" t="str">
            <v>Ленина</v>
          </cell>
          <cell r="I70" t="str">
            <v>62/1,2,3</v>
          </cell>
          <cell r="J70" t="str">
            <v>ЕМУП ТС</v>
          </cell>
          <cell r="N70">
            <v>0.35099999999999998</v>
          </cell>
          <cell r="P70">
            <v>36.96</v>
          </cell>
          <cell r="S70" t="str">
            <v>бойлер</v>
          </cell>
          <cell r="AM70">
            <v>2</v>
          </cell>
          <cell r="BA70" t="str">
            <v>ООО "Праймэкс"</v>
          </cell>
          <cell r="BQ70" t="str">
            <v>ТМК-Н13-1.0</v>
          </cell>
          <cell r="BR70" t="str">
            <v>00343</v>
          </cell>
        </row>
        <row r="71">
          <cell r="F71">
            <v>67</v>
          </cell>
          <cell r="G71">
            <v>4</v>
          </cell>
          <cell r="H71" t="str">
            <v>Ленина</v>
          </cell>
          <cell r="I71" t="str">
            <v>62/5</v>
          </cell>
          <cell r="J71" t="str">
            <v>ЕМУП ТС</v>
          </cell>
          <cell r="N71">
            <v>0.161</v>
          </cell>
          <cell r="P71">
            <v>18.32</v>
          </cell>
          <cell r="Q71" t="str">
            <v>Gп&lt;Gо</v>
          </cell>
          <cell r="S71" t="str">
            <v>бойлер</v>
          </cell>
          <cell r="AM71">
            <v>2</v>
          </cell>
          <cell r="BA71" t="str">
            <v>ООО "Праймэкс"</v>
          </cell>
          <cell r="BQ71" t="str">
            <v>ТМК-Н13-1.0</v>
          </cell>
          <cell r="BR71" t="str">
            <v>00177</v>
          </cell>
        </row>
        <row r="72">
          <cell r="F72">
            <v>68</v>
          </cell>
          <cell r="G72">
            <v>4</v>
          </cell>
          <cell r="H72" t="str">
            <v>Ленина</v>
          </cell>
          <cell r="I72" t="str">
            <v>62/6</v>
          </cell>
          <cell r="J72" t="str">
            <v>ЕМУП ТС</v>
          </cell>
          <cell r="N72">
            <v>0.16600000000000001</v>
          </cell>
          <cell r="P72">
            <v>18.48</v>
          </cell>
          <cell r="S72" t="str">
            <v>бойлер</v>
          </cell>
          <cell r="AM72">
            <v>2</v>
          </cell>
          <cell r="BA72" t="str">
            <v>ООО "Праймэкс"</v>
          </cell>
          <cell r="BQ72" t="str">
            <v>ТМК-Н13-1.0</v>
          </cell>
          <cell r="BR72" t="str">
            <v>00204</v>
          </cell>
        </row>
        <row r="73">
          <cell r="F73">
            <v>69</v>
          </cell>
          <cell r="G73">
            <v>4</v>
          </cell>
          <cell r="H73" t="str">
            <v>Ленина</v>
          </cell>
          <cell r="I73" t="str">
            <v>62/7</v>
          </cell>
          <cell r="J73" t="str">
            <v>ЕМУП ТС</v>
          </cell>
          <cell r="N73">
            <v>0.18</v>
          </cell>
          <cell r="P73">
            <v>20.46</v>
          </cell>
          <cell r="Q73" t="str">
            <v>Gп&lt;Gо</v>
          </cell>
          <cell r="R73"/>
          <cell r="S73" t="str">
            <v>бойлер</v>
          </cell>
          <cell r="AM73">
            <v>2</v>
          </cell>
          <cell r="BA73" t="str">
            <v>ООО "Праймэкс"</v>
          </cell>
          <cell r="BQ73" t="str">
            <v>ТМК-Н13-1.0</v>
          </cell>
          <cell r="BR73" t="str">
            <v>00292</v>
          </cell>
        </row>
        <row r="74">
          <cell r="F74">
            <v>70</v>
          </cell>
          <cell r="G74">
            <v>4</v>
          </cell>
          <cell r="H74" t="str">
            <v>Ленина</v>
          </cell>
          <cell r="I74" t="str">
            <v>62/8</v>
          </cell>
          <cell r="J74" t="str">
            <v>ЕМУП ТС</v>
          </cell>
          <cell r="N74">
            <v>0.18</v>
          </cell>
          <cell r="P74">
            <v>19.64</v>
          </cell>
          <cell r="S74" t="str">
            <v>бойлер</v>
          </cell>
          <cell r="AM74">
            <v>2</v>
          </cell>
          <cell r="BA74" t="str">
            <v>ООО "Праймэкс"</v>
          </cell>
          <cell r="BQ74" t="str">
            <v>ТМК-Н13-1.0</v>
          </cell>
          <cell r="BR74" t="str">
            <v>00176</v>
          </cell>
        </row>
        <row r="75">
          <cell r="F75">
            <v>71</v>
          </cell>
          <cell r="G75">
            <v>4</v>
          </cell>
          <cell r="H75" t="str">
            <v>Ленина</v>
          </cell>
          <cell r="I75" t="str">
            <v>62/9</v>
          </cell>
          <cell r="J75" t="str">
            <v>ЕМУП ТС</v>
          </cell>
          <cell r="N75">
            <v>0.18</v>
          </cell>
          <cell r="P75">
            <v>19.47</v>
          </cell>
          <cell r="Q75" t="str">
            <v>Gп&lt;Gо</v>
          </cell>
          <cell r="S75" t="str">
            <v>бойлер</v>
          </cell>
          <cell r="AM75">
            <v>2</v>
          </cell>
          <cell r="BA75" t="str">
            <v>ООО "Праймэкс"</v>
          </cell>
          <cell r="BQ75" t="str">
            <v>ТМК-Н13-1.0</v>
          </cell>
          <cell r="BR75" t="str">
            <v>00187</v>
          </cell>
        </row>
        <row r="76">
          <cell r="F76">
            <v>72</v>
          </cell>
          <cell r="G76">
            <v>4</v>
          </cell>
          <cell r="H76" t="str">
            <v>Ленина</v>
          </cell>
          <cell r="I76">
            <v>64</v>
          </cell>
          <cell r="J76" t="str">
            <v>ЕМУП ТС</v>
          </cell>
          <cell r="N76">
            <v>0.2</v>
          </cell>
          <cell r="P76">
            <v>17.329999999999998</v>
          </cell>
          <cell r="Q76" t="str">
            <v>Gп&lt;Gо</v>
          </cell>
          <cell r="S76" t="str">
            <v>бойлер</v>
          </cell>
          <cell r="AM76">
            <v>2</v>
          </cell>
          <cell r="BA76" t="str">
            <v>ООО "Праймэкс"</v>
          </cell>
          <cell r="BQ76" t="str">
            <v>ТМК-Н13-1.0</v>
          </cell>
          <cell r="BR76" t="str">
            <v>00281</v>
          </cell>
        </row>
        <row r="77">
          <cell r="F77">
            <v>73</v>
          </cell>
          <cell r="G77">
            <v>4</v>
          </cell>
          <cell r="H77" t="str">
            <v>Ленина</v>
          </cell>
          <cell r="I77" t="str">
            <v xml:space="preserve">68а </v>
          </cell>
          <cell r="J77" t="str">
            <v>ЕМУП ТС</v>
          </cell>
          <cell r="N77">
            <v>0.189</v>
          </cell>
          <cell r="P77">
            <v>24.06</v>
          </cell>
          <cell r="S77" t="str">
            <v>бойлер</v>
          </cell>
          <cell r="AM77">
            <v>2</v>
          </cell>
          <cell r="BA77" t="str">
            <v>ООО "Праймэкс"</v>
          </cell>
          <cell r="BQ77" t="str">
            <v>ТМК-Н13-1.0</v>
          </cell>
          <cell r="BR77" t="str">
            <v>00366</v>
          </cell>
        </row>
        <row r="78">
          <cell r="F78">
            <v>74</v>
          </cell>
          <cell r="G78">
            <v>4</v>
          </cell>
          <cell r="H78" t="str">
            <v>Ленина</v>
          </cell>
          <cell r="I78" t="str">
            <v>68а вст</v>
          </cell>
          <cell r="J78" t="str">
            <v>ЕМУП ТС</v>
          </cell>
          <cell r="N78">
            <v>0.219</v>
          </cell>
          <cell r="P78">
            <v>37.79</v>
          </cell>
          <cell r="S78" t="str">
            <v>бойлер</v>
          </cell>
          <cell r="AM78">
            <v>2</v>
          </cell>
          <cell r="BA78" t="str">
            <v>ООО "Праймэкс"</v>
          </cell>
          <cell r="BQ78" t="str">
            <v>ТМК-Н13-1.0</v>
          </cell>
          <cell r="BR78" t="str">
            <v>00289</v>
          </cell>
        </row>
        <row r="79">
          <cell r="F79">
            <v>75</v>
          </cell>
          <cell r="G79">
            <v>4</v>
          </cell>
          <cell r="H79" t="str">
            <v>Ленина</v>
          </cell>
          <cell r="I79" t="str">
            <v>68б</v>
          </cell>
          <cell r="J79" t="str">
            <v>ЕМУП ТС</v>
          </cell>
          <cell r="N79">
            <v>0.189</v>
          </cell>
          <cell r="P79">
            <v>23.6</v>
          </cell>
          <cell r="S79" t="str">
            <v>бойлер</v>
          </cell>
          <cell r="AM79">
            <v>2</v>
          </cell>
          <cell r="BA79" t="str">
            <v>ООО "Праймэкс"</v>
          </cell>
          <cell r="BQ79" t="str">
            <v>ТМК-Н13-1.0</v>
          </cell>
          <cell r="BR79" t="str">
            <v>00284</v>
          </cell>
        </row>
        <row r="80">
          <cell r="F80">
            <v>76</v>
          </cell>
          <cell r="G80">
            <v>4</v>
          </cell>
          <cell r="H80" t="str">
            <v>Ленина</v>
          </cell>
          <cell r="I80" t="str">
            <v>70 (под.2)</v>
          </cell>
          <cell r="J80" t="str">
            <v>ЕМУП ТС</v>
          </cell>
          <cell r="N80">
            <v>0.85699999999999998</v>
          </cell>
          <cell r="P80">
            <v>80.44</v>
          </cell>
          <cell r="S80" t="str">
            <v>бойлер</v>
          </cell>
          <cell r="AM80">
            <v>2</v>
          </cell>
          <cell r="BA80" t="str">
            <v>ООО "Праймэкс"</v>
          </cell>
          <cell r="BQ80" t="str">
            <v>ТМК-Н3-1.2</v>
          </cell>
          <cell r="BR80" t="str">
            <v>02028</v>
          </cell>
        </row>
        <row r="81">
          <cell r="F81">
            <v>77</v>
          </cell>
          <cell r="G81">
            <v>4</v>
          </cell>
          <cell r="H81" t="str">
            <v>Ленина</v>
          </cell>
          <cell r="I81" t="str">
            <v>70 (под.8)</v>
          </cell>
          <cell r="J81" t="str">
            <v>ЕМУП ТС</v>
          </cell>
          <cell r="N81">
            <v>0.85699999999999998</v>
          </cell>
          <cell r="P81">
            <v>80.44</v>
          </cell>
          <cell r="S81" t="str">
            <v>бойлер</v>
          </cell>
          <cell r="AM81">
            <v>2</v>
          </cell>
          <cell r="BA81" t="str">
            <v>ООО "Праймэкс"</v>
          </cell>
          <cell r="BQ81" t="str">
            <v>ТМК-Н13-1.0</v>
          </cell>
          <cell r="BR81" t="str">
            <v>00321</v>
          </cell>
        </row>
        <row r="82">
          <cell r="F82">
            <v>78</v>
          </cell>
          <cell r="G82">
            <v>4</v>
          </cell>
          <cell r="H82" t="str">
            <v>Ленина</v>
          </cell>
          <cell r="I82">
            <v>101</v>
          </cell>
          <cell r="J82" t="str">
            <v>ЭПК УГТУ-УПИ</v>
          </cell>
          <cell r="N82">
            <v>0.504</v>
          </cell>
          <cell r="P82">
            <v>36.479999999999997</v>
          </cell>
          <cell r="AM82">
            <v>3</v>
          </cell>
          <cell r="BA82" t="str">
            <v>ООО "Водоканал и К"</v>
          </cell>
          <cell r="BQ82" t="str">
            <v>ТМК-Н3-1.2</v>
          </cell>
          <cell r="BR82" t="str">
            <v>01921</v>
          </cell>
        </row>
        <row r="83">
          <cell r="F83">
            <v>79</v>
          </cell>
          <cell r="G83">
            <v>3</v>
          </cell>
          <cell r="H83" t="str">
            <v>Лобачевского</v>
          </cell>
          <cell r="I83">
            <v>3</v>
          </cell>
          <cell r="J83" t="str">
            <v>ЭПК УГТУ-УПИ</v>
          </cell>
          <cell r="N83">
            <v>9.4E-2</v>
          </cell>
          <cell r="P83">
            <v>6.72</v>
          </cell>
          <cell r="Q83" t="str">
            <v>Узел не на границе б.о.; Не работает G1, шпилька на гвс сломана, кабель канал не закреплен; Радомир: 1.Нет теплоизоляции до узла; 2.Нет обратного клапана на ГВС</v>
          </cell>
          <cell r="R83"/>
          <cell r="T83" t="str">
            <v>акт сделан</v>
          </cell>
          <cell r="U83"/>
          <cell r="AM83">
            <v>2</v>
          </cell>
          <cell r="BA83" t="str">
            <v>ООО "Водоканал и К"</v>
          </cell>
          <cell r="BQ83" t="str">
            <v>ТМК-Н13-1.0</v>
          </cell>
          <cell r="BR83" t="str">
            <v>00183</v>
          </cell>
        </row>
        <row r="84">
          <cell r="F84">
            <v>80</v>
          </cell>
          <cell r="G84">
            <v>3</v>
          </cell>
          <cell r="H84" t="str">
            <v>Лодыгина</v>
          </cell>
          <cell r="I84" t="str">
            <v>11 (под.1)</v>
          </cell>
          <cell r="J84" t="str">
            <v>ЭПК УГТУ-УПИ</v>
          </cell>
          <cell r="N84">
            <v>0.15242857142857141</v>
          </cell>
          <cell r="P84">
            <v>0</v>
          </cell>
          <cell r="Q84" t="str">
            <v>Узел не на границе б.о.</v>
          </cell>
          <cell r="S84" t="str">
            <v>гвс через под.2</v>
          </cell>
          <cell r="AM84">
            <v>2</v>
          </cell>
          <cell r="BA84" t="str">
            <v>ООО "Водоканал и К"</v>
          </cell>
          <cell r="BQ84" t="str">
            <v>ТМК-Н3-1.0</v>
          </cell>
          <cell r="BR84" t="str">
            <v>02042</v>
          </cell>
        </row>
        <row r="85">
          <cell r="F85">
            <v>81</v>
          </cell>
          <cell r="G85">
            <v>3</v>
          </cell>
          <cell r="H85" t="str">
            <v>Лодыгина</v>
          </cell>
          <cell r="I85" t="str">
            <v>11 (под.2)</v>
          </cell>
          <cell r="J85" t="str">
            <v>ЭПК УГТУ-УПИ</v>
          </cell>
          <cell r="N85">
            <v>0.15242857142857141</v>
          </cell>
          <cell r="P85">
            <v>76.319999999999993</v>
          </cell>
          <cell r="Q85" t="str">
            <v>Узел не на границе б.о.</v>
          </cell>
          <cell r="S85" t="str">
            <v>на балансе узла есть мастерская</v>
          </cell>
          <cell r="AM85">
            <v>2</v>
          </cell>
          <cell r="BA85" t="str">
            <v>ООО "Водоканал и К"</v>
          </cell>
          <cell r="BQ85" t="str">
            <v>ТМК-Н3-1.2</v>
          </cell>
          <cell r="BR85" t="str">
            <v>01768</v>
          </cell>
        </row>
        <row r="86">
          <cell r="F86">
            <v>82</v>
          </cell>
          <cell r="G86">
            <v>3</v>
          </cell>
          <cell r="H86" t="str">
            <v>Лодыгина</v>
          </cell>
          <cell r="I86" t="str">
            <v>11 (под.3)</v>
          </cell>
          <cell r="J86" t="str">
            <v>ЭПК УГТУ-УПИ</v>
          </cell>
          <cell r="N86">
            <v>0.15242857142857141</v>
          </cell>
          <cell r="P86">
            <v>0</v>
          </cell>
          <cell r="Q86" t="str">
            <v>Узел не на границе б.о.</v>
          </cell>
          <cell r="S86" t="str">
            <v>гвс через под.6</v>
          </cell>
          <cell r="AM86">
            <v>2</v>
          </cell>
          <cell r="BA86" t="str">
            <v>ООО "Водоканал и К"</v>
          </cell>
          <cell r="BQ86" t="str">
            <v>ТМК-Н3-1.0</v>
          </cell>
          <cell r="BR86" t="str">
            <v>02047</v>
          </cell>
        </row>
        <row r="87">
          <cell r="F87">
            <v>83</v>
          </cell>
          <cell r="G87">
            <v>3</v>
          </cell>
          <cell r="H87" t="str">
            <v>Лодыгина</v>
          </cell>
          <cell r="I87" t="str">
            <v>11 (под.4)</v>
          </cell>
          <cell r="J87" t="str">
            <v>ЭПК УГТУ-УПИ</v>
          </cell>
          <cell r="N87">
            <v>0.15242857142857141</v>
          </cell>
          <cell r="P87">
            <v>0</v>
          </cell>
          <cell r="Q87" t="str">
            <v>Узел не на границе б.о.</v>
          </cell>
          <cell r="S87" t="str">
            <v>гвс через под.6</v>
          </cell>
          <cell r="AM87">
            <v>2</v>
          </cell>
          <cell r="BA87" t="str">
            <v>ООО "Водоканал и К"</v>
          </cell>
          <cell r="BQ87" t="str">
            <v>ТМК-Н3-1.0</v>
          </cell>
          <cell r="BR87" t="str">
            <v>02057</v>
          </cell>
        </row>
        <row r="88">
          <cell r="F88">
            <v>84</v>
          </cell>
          <cell r="G88">
            <v>3</v>
          </cell>
          <cell r="H88" t="str">
            <v>Лодыгина</v>
          </cell>
          <cell r="I88" t="str">
            <v>11 (под.5)</v>
          </cell>
          <cell r="J88" t="str">
            <v>ЭПК УГТУ-УПИ</v>
          </cell>
          <cell r="N88">
            <v>0.15242857142857141</v>
          </cell>
          <cell r="P88">
            <v>0</v>
          </cell>
          <cell r="Q88" t="str">
            <v>Узел не на границе б.о.</v>
          </cell>
          <cell r="S88" t="str">
            <v>гвс через под.6</v>
          </cell>
          <cell r="AM88">
            <v>2</v>
          </cell>
          <cell r="BA88" t="str">
            <v>ООО "Водоканал и К"</v>
          </cell>
          <cell r="BQ88" t="str">
            <v>ТМК-Н3-1.0</v>
          </cell>
          <cell r="BR88" t="str">
            <v>02013</v>
          </cell>
        </row>
        <row r="89">
          <cell r="F89">
            <v>85</v>
          </cell>
          <cell r="G89">
            <v>3</v>
          </cell>
          <cell r="H89" t="str">
            <v>Лодыгина</v>
          </cell>
          <cell r="I89" t="str">
            <v>11 (под.6)</v>
          </cell>
          <cell r="J89" t="str">
            <v>ЭПК УГТУ-УПИ</v>
          </cell>
          <cell r="N89">
            <v>0.15242857142857141</v>
          </cell>
          <cell r="P89">
            <v>76.319999999999993</v>
          </cell>
          <cell r="Q89" t="str">
            <v>Узел не на границе б.о.</v>
          </cell>
          <cell r="AM89">
            <v>2</v>
          </cell>
          <cell r="BA89" t="str">
            <v>ООО "Водоканал и К"</v>
          </cell>
          <cell r="BQ89" t="str">
            <v>ТМК-Н3-1.2</v>
          </cell>
          <cell r="BR89" t="str">
            <v>01911</v>
          </cell>
        </row>
        <row r="90">
          <cell r="F90">
            <v>86</v>
          </cell>
          <cell r="G90">
            <v>3</v>
          </cell>
          <cell r="H90" t="str">
            <v>Лодыгина</v>
          </cell>
          <cell r="I90" t="str">
            <v>11 (под.7)</v>
          </cell>
          <cell r="J90" t="str">
            <v>ЭПК УГТУ-УПИ</v>
          </cell>
          <cell r="N90">
            <v>0.15242857142857141</v>
          </cell>
          <cell r="P90">
            <v>0</v>
          </cell>
          <cell r="Q90" t="str">
            <v>Узел не на границе б.о.</v>
          </cell>
          <cell r="S90" t="str">
            <v>гвс через под.6</v>
          </cell>
          <cell r="AM90">
            <v>2</v>
          </cell>
          <cell r="BA90" t="str">
            <v>ООО "Водоканал и К"</v>
          </cell>
          <cell r="BQ90" t="str">
            <v>ТМК-Н3-1.0</v>
          </cell>
          <cell r="BR90" t="str">
            <v>02054</v>
          </cell>
        </row>
        <row r="91">
          <cell r="F91">
            <v>87</v>
          </cell>
          <cell r="G91">
            <v>3</v>
          </cell>
          <cell r="H91" t="str">
            <v>Лодыгина</v>
          </cell>
          <cell r="I91">
            <v>16</v>
          </cell>
          <cell r="J91" t="str">
            <v>ЭПК УГТУ-УПИ</v>
          </cell>
          <cell r="N91">
            <v>0.09</v>
          </cell>
          <cell r="P91">
            <v>10.08</v>
          </cell>
          <cell r="Q91" t="str">
            <v>Узел не на границе б.о.; Погр р-ров более 4%; Сбросник на обратке ЦО, Сбросник на вводе в дом, шпилька на обратке ЦО сломана; Радомир: 1.Нет теплоизоляции до узла; 2.Нет обратного клапана на ГВС</v>
          </cell>
          <cell r="T91" t="str">
            <v>акт сделан</v>
          </cell>
          <cell r="AM91">
            <v>2</v>
          </cell>
          <cell r="BA91" t="str">
            <v>ООО "Водоканал и К"</v>
          </cell>
          <cell r="BQ91" t="str">
            <v>ТМК-Н3-1.0</v>
          </cell>
          <cell r="BR91" t="str">
            <v>02044</v>
          </cell>
        </row>
        <row r="92">
          <cell r="F92">
            <v>88</v>
          </cell>
          <cell r="G92">
            <v>4</v>
          </cell>
          <cell r="H92" t="str">
            <v>Малышева</v>
          </cell>
          <cell r="I92" t="str">
            <v>109а</v>
          </cell>
          <cell r="J92" t="str">
            <v>ЕМУП ТС</v>
          </cell>
          <cell r="N92">
            <v>0.23699999999999999</v>
          </cell>
          <cell r="P92">
            <v>22.29</v>
          </cell>
          <cell r="S92" t="str">
            <v>бойлер; гинекология</v>
          </cell>
          <cell r="AM92">
            <v>2</v>
          </cell>
          <cell r="BA92" t="str">
            <v>ООО "Праймэкс"</v>
          </cell>
          <cell r="BQ92" t="str">
            <v>ТМК-Н13-1.0</v>
          </cell>
          <cell r="BR92" t="str">
            <v>00322</v>
          </cell>
        </row>
        <row r="93">
          <cell r="F93">
            <v>89</v>
          </cell>
          <cell r="G93">
            <v>4</v>
          </cell>
          <cell r="H93" t="str">
            <v>Малышева</v>
          </cell>
          <cell r="I93">
            <v>111</v>
          </cell>
          <cell r="J93" t="str">
            <v>ЕМУП ТС</v>
          </cell>
          <cell r="N93">
            <v>0.20799999999999999</v>
          </cell>
          <cell r="P93">
            <v>22.71</v>
          </cell>
          <cell r="Q93" t="str">
            <v>Gп&lt;Gо</v>
          </cell>
          <cell r="S93" t="str">
            <v>бойлер</v>
          </cell>
          <cell r="AM93">
            <v>2</v>
          </cell>
          <cell r="BA93" t="str">
            <v>ООО "Праймэкс"</v>
          </cell>
          <cell r="BQ93" t="str">
            <v>ТМК-Н13-1.0</v>
          </cell>
          <cell r="BR93" t="str">
            <v>00188</v>
          </cell>
        </row>
        <row r="94">
          <cell r="F94">
            <v>90</v>
          </cell>
          <cell r="G94">
            <v>4</v>
          </cell>
          <cell r="H94" t="str">
            <v>Малышева</v>
          </cell>
          <cell r="I94" t="str">
            <v>111б</v>
          </cell>
          <cell r="J94" t="str">
            <v>ЕМУП ТС</v>
          </cell>
          <cell r="N94">
            <v>0.20599999999999999</v>
          </cell>
          <cell r="P94">
            <v>18.02</v>
          </cell>
          <cell r="S94" t="str">
            <v>бойлер</v>
          </cell>
          <cell r="AM94">
            <v>2</v>
          </cell>
          <cell r="BA94" t="str">
            <v>ООО "Праймэкс"</v>
          </cell>
          <cell r="BQ94" t="str">
            <v>ТМК-Н13-1.0</v>
          </cell>
          <cell r="BR94" t="str">
            <v>00318</v>
          </cell>
        </row>
        <row r="95">
          <cell r="F95">
            <v>91</v>
          </cell>
          <cell r="G95">
            <v>4</v>
          </cell>
          <cell r="H95" t="str">
            <v>Малышева</v>
          </cell>
          <cell r="I95">
            <v>115</v>
          </cell>
          <cell r="J95" t="str">
            <v>ЭПК УГТУ-УПИ</v>
          </cell>
          <cell r="N95">
            <v>0.16800000000000001</v>
          </cell>
          <cell r="P95">
            <v>16.559999999999999</v>
          </cell>
          <cell r="Q95" t="str">
            <v>Узел не на границе б.о.; Радомир: 1. Срезать все недействующие линии</v>
          </cell>
          <cell r="R95"/>
          <cell r="S95" t="str">
            <v>приборы учёта Гвс нах на узле Гагарина 37</v>
          </cell>
          <cell r="T95" t="str">
            <v>акт сделан</v>
          </cell>
          <cell r="U95"/>
          <cell r="AM95">
            <v>3</v>
          </cell>
          <cell r="BA95" t="str">
            <v>ООО "Водоканал и К"</v>
          </cell>
          <cell r="BQ95" t="str">
            <v>ТМК-Н13-1.0</v>
          </cell>
          <cell r="BR95" t="str">
            <v>00361</v>
          </cell>
        </row>
        <row r="96">
          <cell r="F96">
            <v>92</v>
          </cell>
          <cell r="G96">
            <v>3</v>
          </cell>
          <cell r="H96" t="str">
            <v>Малышева</v>
          </cell>
          <cell r="I96">
            <v>125</v>
          </cell>
          <cell r="J96" t="str">
            <v>ЭПК УГТУ-УПИ</v>
          </cell>
          <cell r="N96">
            <v>0.23799999999999999</v>
          </cell>
          <cell r="P96">
            <v>27.84</v>
          </cell>
          <cell r="Q96" t="str">
            <v>Радомир: 1.Врезки на субабонента до теплоучёта работают как перемычка, повышая температуру теплоносителя на обратке поэтому необходимо создать дополнительное сопротивление (шайбовать данные врезки) для ограничения скорости потока в малом контуре) 2.Нет об</v>
          </cell>
          <cell r="R96"/>
          <cell r="T96" t="str">
            <v>акт сделан</v>
          </cell>
          <cell r="U96"/>
          <cell r="AM96">
            <v>2</v>
          </cell>
          <cell r="BA96" t="str">
            <v>ООО "Водоканал и К"</v>
          </cell>
          <cell r="BQ96" t="str">
            <v>ТМК-Н13-1.0</v>
          </cell>
          <cell r="BR96" t="str">
            <v>00147</v>
          </cell>
        </row>
        <row r="97">
          <cell r="F97">
            <v>93</v>
          </cell>
          <cell r="G97">
            <v>3</v>
          </cell>
          <cell r="H97" t="str">
            <v>Малышева</v>
          </cell>
          <cell r="I97" t="str">
            <v>125а</v>
          </cell>
          <cell r="J97" t="str">
            <v>ЭПК УГТУ-УПИ</v>
          </cell>
          <cell r="N97">
            <v>0.246</v>
          </cell>
          <cell r="P97">
            <v>36.24</v>
          </cell>
          <cell r="Q97" t="str">
            <v>Радомир: 1.Нет обратного клапана на ГВС</v>
          </cell>
          <cell r="R97"/>
          <cell r="T97" t="str">
            <v>акт сделан</v>
          </cell>
          <cell r="U97"/>
          <cell r="AM97">
            <v>2</v>
          </cell>
          <cell r="BA97" t="str">
            <v>ООО "Водоканал и К"</v>
          </cell>
          <cell r="BQ97" t="str">
            <v>ТМК-Н13-1.0</v>
          </cell>
          <cell r="BR97" t="str">
            <v>00157</v>
          </cell>
        </row>
        <row r="98">
          <cell r="F98">
            <v>94</v>
          </cell>
          <cell r="G98">
            <v>3</v>
          </cell>
          <cell r="H98" t="str">
            <v>Малышева</v>
          </cell>
          <cell r="I98">
            <v>128</v>
          </cell>
          <cell r="J98" t="str">
            <v>ЭПК УГТУ-УПИ</v>
          </cell>
          <cell r="N98">
            <v>0.45600000000000002</v>
          </cell>
          <cell r="P98">
            <v>42.96</v>
          </cell>
          <cell r="Q98" t="str">
            <v>Радомир: 1.Отборы отопления на офис работают как перемычка повышая температуру теплоносителя на обратке поэтому необходимо создать дополнительное сопротивление (шайбовать данные врезки) для ограничения скорости потока в малом контуре) 2.Нет обратного клап</v>
          </cell>
          <cell r="R98"/>
          <cell r="T98" t="str">
            <v>акт сделан</v>
          </cell>
          <cell r="U98"/>
          <cell r="AM98">
            <v>2</v>
          </cell>
          <cell r="BA98" t="str">
            <v>ООО "Водоканал и К"</v>
          </cell>
          <cell r="BQ98" t="str">
            <v>ТМК-Н13-1.0</v>
          </cell>
          <cell r="BR98" t="str">
            <v>00145</v>
          </cell>
        </row>
        <row r="99">
          <cell r="F99">
            <v>95</v>
          </cell>
          <cell r="G99">
            <v>3</v>
          </cell>
          <cell r="H99" t="str">
            <v>Малышева</v>
          </cell>
          <cell r="I99">
            <v>129</v>
          </cell>
          <cell r="J99" t="str">
            <v>ЭПК УГТУ-УПИ</v>
          </cell>
          <cell r="N99">
            <v>0.19800000000000001</v>
          </cell>
          <cell r="P99">
            <v>11.52</v>
          </cell>
          <cell r="Q99" t="str">
            <v>Радомир: 1.Нет обратного клапана на ГВС</v>
          </cell>
          <cell r="R99"/>
          <cell r="T99" t="str">
            <v>акт сделан</v>
          </cell>
          <cell r="U99"/>
          <cell r="AM99">
            <v>2</v>
          </cell>
          <cell r="BA99" t="str">
            <v>ООО "Водоканал и К"</v>
          </cell>
          <cell r="BQ99" t="str">
            <v>ТМК-Н13-1.0</v>
          </cell>
          <cell r="BR99" t="str">
            <v>00197</v>
          </cell>
        </row>
        <row r="100">
          <cell r="F100">
            <v>96</v>
          </cell>
          <cell r="G100">
            <v>3</v>
          </cell>
          <cell r="H100" t="str">
            <v>Малышева</v>
          </cell>
          <cell r="I100" t="str">
            <v>130а</v>
          </cell>
          <cell r="J100" t="str">
            <v>ЭПК УГТУ-УПИ</v>
          </cell>
          <cell r="N100">
            <v>0.13200000000000001</v>
          </cell>
          <cell r="P100">
            <v>14.64</v>
          </cell>
          <cell r="Q100" t="str">
            <v>Радомир: 1.Переток из подачи в обратку через отборы на ГВС (не исправен вентиль на отборе гвс с обратки ЦО), (переток повышает температуру теплоносителя на обратке); 2.Нет обратного клапана на ГВС; 3.Утечка теплоносителя  до теплоучёта</v>
          </cell>
          <cell r="R100"/>
          <cell r="T100" t="str">
            <v>акт сделан</v>
          </cell>
          <cell r="U100"/>
          <cell r="AM100">
            <v>2</v>
          </cell>
          <cell r="BA100" t="str">
            <v>ООО "Водоканал и К"</v>
          </cell>
          <cell r="BQ100" t="str">
            <v>ТМК-Н13-1.0</v>
          </cell>
          <cell r="BR100" t="str">
            <v>00148</v>
          </cell>
        </row>
        <row r="101">
          <cell r="F101">
            <v>97</v>
          </cell>
          <cell r="G101">
            <v>3</v>
          </cell>
          <cell r="H101" t="str">
            <v>Малышева</v>
          </cell>
          <cell r="I101" t="str">
            <v>130б</v>
          </cell>
          <cell r="J101" t="str">
            <v>ЭПК УГТУ-УПИ</v>
          </cell>
          <cell r="N101">
            <v>0.186</v>
          </cell>
          <cell r="P101">
            <v>31.2</v>
          </cell>
          <cell r="Q101" t="str">
            <v>нет масла в гильзе т/п гвс; Радомир: 1.Нет обратного клапана на ГВС</v>
          </cell>
          <cell r="R101"/>
          <cell r="T101" t="str">
            <v>акт сделан</v>
          </cell>
          <cell r="U101"/>
          <cell r="AM101">
            <v>2</v>
          </cell>
          <cell r="BA101" t="str">
            <v>ООО "Водоканал и К"</v>
          </cell>
          <cell r="BQ101" t="str">
            <v>ТМК-Н13-1.0</v>
          </cell>
          <cell r="BR101" t="str">
            <v>00149</v>
          </cell>
        </row>
        <row r="102">
          <cell r="F102">
            <v>98</v>
          </cell>
          <cell r="G102">
            <v>3</v>
          </cell>
          <cell r="H102" t="str">
            <v>Малышева</v>
          </cell>
          <cell r="I102">
            <v>131</v>
          </cell>
          <cell r="J102" t="str">
            <v>ЭПК УГТУ-УПИ</v>
          </cell>
          <cell r="N102">
            <v>7.1999999999999995E-2</v>
          </cell>
          <cell r="P102">
            <v>1.2</v>
          </cell>
          <cell r="Q102" t="str">
            <v>не верно установлен расходомер обратки ЦО; Радомир: 1.Нет обратного клапана на ГВС; 2.Утечка теплоносителя  до теплоучёта; 3.Стоит вопрос о переводе здания в нежилой фонд.</v>
          </cell>
          <cell r="R102"/>
          <cell r="T102" t="str">
            <v>акт сделан</v>
          </cell>
          <cell r="AM102">
            <v>2</v>
          </cell>
          <cell r="BA102" t="str">
            <v>ООО "Водоканал и К"</v>
          </cell>
          <cell r="BQ102" t="str">
            <v>ТМК-Н13-1.0</v>
          </cell>
          <cell r="BR102" t="str">
            <v>00246</v>
          </cell>
        </row>
        <row r="103">
          <cell r="F103">
            <v>99</v>
          </cell>
          <cell r="G103">
            <v>3</v>
          </cell>
          <cell r="H103" t="str">
            <v>Малышева</v>
          </cell>
          <cell r="I103">
            <v>139</v>
          </cell>
          <cell r="J103" t="str">
            <v>ЭПК УГТУ-УПИ</v>
          </cell>
          <cell r="N103">
            <v>7.1999999999999995E-2</v>
          </cell>
          <cell r="P103">
            <v>5.76</v>
          </cell>
          <cell r="Q103" t="str">
            <v>Узел не на границе б.о.; закрепить линию ГВС ; Радомир: 1.Нет обратного клапана на ГВС; 2. Утечка до учёта ГВС; 3.Не теплоизолирована транзитная трасса</v>
          </cell>
          <cell r="R103"/>
          <cell r="T103" t="str">
            <v>акт сделан</v>
          </cell>
          <cell r="AM103">
            <v>2</v>
          </cell>
          <cell r="BA103" t="str">
            <v>ООО "Водоканал и К"</v>
          </cell>
          <cell r="BQ103" t="str">
            <v>ТМК-Н13-1.0</v>
          </cell>
          <cell r="BR103" t="str">
            <v>00185</v>
          </cell>
        </row>
        <row r="104">
          <cell r="F104">
            <v>100</v>
          </cell>
          <cell r="G104">
            <v>3</v>
          </cell>
          <cell r="H104" t="str">
            <v>Малышева</v>
          </cell>
          <cell r="I104">
            <v>141</v>
          </cell>
          <cell r="J104" t="str">
            <v>ЭПК УГТУ-УПИ</v>
          </cell>
          <cell r="N104">
            <v>7.1999999999999995E-2</v>
          </cell>
          <cell r="P104">
            <v>2.88</v>
          </cell>
          <cell r="Q104" t="str">
            <v>Радомир: 1.Нет обратного клапана на ГВС</v>
          </cell>
          <cell r="R104"/>
          <cell r="T104" t="str">
            <v>акт сделан</v>
          </cell>
          <cell r="AM104">
            <v>2</v>
          </cell>
          <cell r="BA104" t="str">
            <v>ООО "Водоканал и К"</v>
          </cell>
          <cell r="BQ104" t="str">
            <v>ТМК-Н13-1.0</v>
          </cell>
          <cell r="BR104" t="str">
            <v>00369</v>
          </cell>
        </row>
        <row r="105">
          <cell r="F105">
            <v>101</v>
          </cell>
          <cell r="G105">
            <v>3</v>
          </cell>
          <cell r="H105" t="str">
            <v>Малышева</v>
          </cell>
          <cell r="I105">
            <v>152</v>
          </cell>
          <cell r="J105" t="str">
            <v>ЭПК УГТУ-УПИ</v>
          </cell>
          <cell r="N105">
            <v>0.24299999999999999</v>
          </cell>
          <cell r="P105">
            <v>36.24</v>
          </cell>
          <cell r="Q105" t="str">
            <v>Узел не на границе б.о.;</v>
          </cell>
          <cell r="R105"/>
          <cell r="T105" t="str">
            <v>акт сделан</v>
          </cell>
          <cell r="U105"/>
          <cell r="AM105">
            <v>2</v>
          </cell>
          <cell r="BA105" t="str">
            <v>ООО "Водоканал и К"</v>
          </cell>
          <cell r="BQ105" t="str">
            <v>ТМК-Н13-1.0</v>
          </cell>
          <cell r="BR105" t="str">
            <v>00367</v>
          </cell>
        </row>
        <row r="106">
          <cell r="F106">
            <v>102</v>
          </cell>
          <cell r="G106">
            <v>3</v>
          </cell>
          <cell r="H106" t="str">
            <v>Малышева</v>
          </cell>
          <cell r="I106">
            <v>154</v>
          </cell>
          <cell r="J106" t="str">
            <v>ЭПК УГТУ-УПИ</v>
          </cell>
          <cell r="N106">
            <v>0.504</v>
          </cell>
          <cell r="P106">
            <v>68.88</v>
          </cell>
          <cell r="Q106" t="str">
            <v>Узел не на границе б.о.; Радомир: 1.Не работает элеватор (переток через элеватор из подачи в обратку повышает температуру обратки); 2.Нет теплоизоляции до узла;</v>
          </cell>
          <cell r="R106"/>
          <cell r="T106" t="str">
            <v>акт сделан</v>
          </cell>
          <cell r="U106"/>
          <cell r="AM106">
            <v>4</v>
          </cell>
          <cell r="BA106" t="str">
            <v>ООО "Водоканал и К"</v>
          </cell>
          <cell r="BQ106" t="str">
            <v>ТМК-Н3-1.2</v>
          </cell>
          <cell r="BR106" t="str">
            <v>02031</v>
          </cell>
        </row>
        <row r="107">
          <cell r="F107">
            <v>103</v>
          </cell>
          <cell r="G107">
            <v>3</v>
          </cell>
          <cell r="H107" t="str">
            <v xml:space="preserve">Мира  </v>
          </cell>
          <cell r="I107" t="str">
            <v>31 (под.1)</v>
          </cell>
          <cell r="J107" t="str">
            <v>ЭПК УГТУ-УПИ</v>
          </cell>
          <cell r="N107">
            <v>0.19799999999999998</v>
          </cell>
          <cell r="P107">
            <v>0</v>
          </cell>
          <cell r="Q107" t="str">
            <v>Радомир: 1.Не теплоизолирована трасса</v>
          </cell>
          <cell r="R107"/>
          <cell r="S107" t="str">
            <v>гвс через под.6</v>
          </cell>
          <cell r="T107" t="str">
            <v>акт сделан</v>
          </cell>
          <cell r="U107"/>
          <cell r="AM107">
            <v>2</v>
          </cell>
          <cell r="BA107" t="str">
            <v>ООО "Водоканал и К"</v>
          </cell>
          <cell r="BQ107" t="str">
            <v>ТМК-Н3-1.0</v>
          </cell>
          <cell r="BR107" t="str">
            <v>02034</v>
          </cell>
        </row>
        <row r="108">
          <cell r="F108">
            <v>104</v>
          </cell>
          <cell r="G108">
            <v>3</v>
          </cell>
          <cell r="H108" t="str">
            <v xml:space="preserve">Мира  </v>
          </cell>
          <cell r="I108" t="str">
            <v>31 (под.4)</v>
          </cell>
          <cell r="J108" t="str">
            <v>ЭПК УГТУ-УПИ</v>
          </cell>
          <cell r="N108">
            <v>0.19799999999999998</v>
          </cell>
          <cell r="P108">
            <v>0</v>
          </cell>
          <cell r="Q108" t="str">
            <v>Радомир: 1.Не теплоизолирована трасса</v>
          </cell>
          <cell r="R108"/>
          <cell r="S108" t="str">
            <v>гвс через под.6</v>
          </cell>
          <cell r="T108" t="str">
            <v>акт сделан</v>
          </cell>
          <cell r="U108"/>
          <cell r="AM108">
            <v>2</v>
          </cell>
          <cell r="BA108" t="str">
            <v>ООО "Водоканал и К"</v>
          </cell>
          <cell r="BQ108" t="str">
            <v>ТМК-Н3-1.0</v>
          </cell>
          <cell r="BR108" t="str">
            <v>02009</v>
          </cell>
        </row>
        <row r="109">
          <cell r="F109">
            <v>105</v>
          </cell>
          <cell r="G109">
            <v>3</v>
          </cell>
          <cell r="H109" t="str">
            <v xml:space="preserve">Мира  </v>
          </cell>
          <cell r="I109" t="str">
            <v>31 (под.6)</v>
          </cell>
          <cell r="J109" t="str">
            <v>ЭПК УГТУ-УПИ</v>
          </cell>
          <cell r="N109">
            <v>0.19799999999999998</v>
          </cell>
          <cell r="P109">
            <v>116.4</v>
          </cell>
          <cell r="Q109" t="str">
            <v>Радомир: 1.Не теплоизолирована трасса; 2.Утечки с отборов на ГВС; 3.Нет обратного клапана на ГВС</v>
          </cell>
          <cell r="R109"/>
          <cell r="T109" t="str">
            <v>акт сделан</v>
          </cell>
          <cell r="U109"/>
          <cell r="AM109">
            <v>2</v>
          </cell>
          <cell r="BA109" t="str">
            <v>ООО "Водоканал и К"</v>
          </cell>
          <cell r="BQ109" t="str">
            <v>ТМК-Н3-1.2</v>
          </cell>
          <cell r="BR109" t="str">
            <v>02026</v>
          </cell>
        </row>
        <row r="110">
          <cell r="F110">
            <v>106</v>
          </cell>
          <cell r="G110">
            <v>3</v>
          </cell>
          <cell r="H110" t="str">
            <v xml:space="preserve">Мира  </v>
          </cell>
          <cell r="I110">
            <v>35</v>
          </cell>
          <cell r="J110" t="str">
            <v>ЭПК УГТУ-УПИ</v>
          </cell>
          <cell r="N110">
            <v>0.318</v>
          </cell>
          <cell r="P110">
            <v>34.32</v>
          </cell>
          <cell r="Q110" t="str">
            <v>сломан ктсп-н на обратке ЦО; Радомир: 1.Нет освещения; 2.Нет теплоизоляции до узла</v>
          </cell>
          <cell r="T110" t="str">
            <v>акт сделан</v>
          </cell>
          <cell r="AM110">
            <v>2</v>
          </cell>
          <cell r="BA110" t="str">
            <v>ООО "Водоканал и К"</v>
          </cell>
          <cell r="BQ110" t="str">
            <v>ТМК-Н13-1.0</v>
          </cell>
          <cell r="BR110" t="str">
            <v>00237</v>
          </cell>
        </row>
        <row r="111">
          <cell r="F111">
            <v>107</v>
          </cell>
          <cell r="G111">
            <v>3</v>
          </cell>
          <cell r="H111" t="str">
            <v xml:space="preserve">Мира  </v>
          </cell>
          <cell r="I111">
            <v>37</v>
          </cell>
          <cell r="J111" t="str">
            <v>ЭПК УГТУ-УПИ</v>
          </cell>
          <cell r="N111">
            <v>0.21</v>
          </cell>
          <cell r="P111">
            <v>33.840000000000003</v>
          </cell>
          <cell r="Q111" t="str">
            <v>Узел не на границе б.о.; Радомир: 1.Переток из подачи в обратку через отборы на ГВС, (переток повышает температуру теплоносителя на обратке); 2.Нет обратного клапана на ГВС;</v>
          </cell>
          <cell r="R111"/>
          <cell r="T111" t="str">
            <v>акт сделан</v>
          </cell>
          <cell r="U111"/>
          <cell r="AM111">
            <v>2</v>
          </cell>
          <cell r="BA111" t="str">
            <v>ООО "Водоканал и К"</v>
          </cell>
          <cell r="BQ111" t="str">
            <v>ТМК-Н13-1.0</v>
          </cell>
          <cell r="BR111" t="str">
            <v>00179</v>
          </cell>
        </row>
        <row r="112">
          <cell r="F112">
            <v>108</v>
          </cell>
          <cell r="G112">
            <v>3</v>
          </cell>
          <cell r="H112" t="str">
            <v xml:space="preserve">Мира  </v>
          </cell>
          <cell r="I112" t="str">
            <v>37а</v>
          </cell>
          <cell r="J112" t="str">
            <v>ЭПК УГТУ-УПИ</v>
          </cell>
          <cell r="N112">
            <v>0.222</v>
          </cell>
          <cell r="P112">
            <v>39.840000000000003</v>
          </cell>
          <cell r="Q112" t="str">
            <v>Узел не на границе б.о.; Радомир: 1.Утечка с отбора на гвс с подачи ЦО; 2.Не теплоизолирована трасса до узла; 3.Нет обратного клапана на ГВС</v>
          </cell>
          <cell r="T112" t="str">
            <v>акт сделан</v>
          </cell>
          <cell r="AM112">
            <v>2</v>
          </cell>
          <cell r="BA112" t="str">
            <v>ООО "Водоканал и К"</v>
          </cell>
          <cell r="BQ112" t="str">
            <v>ТМК-Н13-1.0</v>
          </cell>
          <cell r="BR112" t="str">
            <v>00198</v>
          </cell>
        </row>
        <row r="113">
          <cell r="F113">
            <v>109</v>
          </cell>
          <cell r="G113">
            <v>3</v>
          </cell>
          <cell r="H113" t="str">
            <v xml:space="preserve">Мира  </v>
          </cell>
          <cell r="I113">
            <v>38</v>
          </cell>
          <cell r="J113" t="str">
            <v>ЭПК УГТУ-УПИ</v>
          </cell>
          <cell r="N113">
            <v>0.53400000000000003</v>
          </cell>
          <cell r="P113">
            <v>64.8</v>
          </cell>
          <cell r="Q113" t="str">
            <v>нет масла в гильзе на гвс; Радомир: 1.Не теплоизолирована трасса; 2.Нет обратного клапана на ГВС</v>
          </cell>
          <cell r="R113"/>
          <cell r="T113" t="str">
            <v>акт сделан</v>
          </cell>
          <cell r="U113"/>
          <cell r="AM113">
            <v>3</v>
          </cell>
          <cell r="BA113" t="str">
            <v>ООО "Водоканал и К"</v>
          </cell>
          <cell r="BQ113" t="str">
            <v>ТМК-Н3-1.2</v>
          </cell>
          <cell r="BR113" t="str">
            <v>00354</v>
          </cell>
        </row>
        <row r="114">
          <cell r="F114">
            <v>110</v>
          </cell>
          <cell r="G114">
            <v>3</v>
          </cell>
          <cell r="H114" t="str">
            <v xml:space="preserve">Мира  </v>
          </cell>
          <cell r="I114">
            <v>40</v>
          </cell>
          <cell r="J114" t="str">
            <v>ЭПК УГТУ-УПИ</v>
          </cell>
          <cell r="N114">
            <v>0.21</v>
          </cell>
          <cell r="P114">
            <v>21.53</v>
          </cell>
          <cell r="Q114" t="str">
            <v>Радомир: 1.Не теплоизолирована трасса;</v>
          </cell>
          <cell r="R114"/>
          <cell r="T114" t="str">
            <v>акт сделан</v>
          </cell>
          <cell r="U114"/>
          <cell r="AM114">
            <v>2</v>
          </cell>
          <cell r="BA114" t="str">
            <v>ООО "Водоканал и К"</v>
          </cell>
          <cell r="BQ114" t="str">
            <v>ТМК-Н13-1.0</v>
          </cell>
          <cell r="BR114" t="str">
            <v>00236</v>
          </cell>
        </row>
        <row r="115">
          <cell r="F115">
            <v>111</v>
          </cell>
          <cell r="G115">
            <v>3</v>
          </cell>
          <cell r="H115" t="str">
            <v xml:space="preserve">Мира  </v>
          </cell>
          <cell r="I115">
            <v>42</v>
          </cell>
          <cell r="J115" t="str">
            <v>ЭПК УГТУ-УПИ</v>
          </cell>
          <cell r="N115">
            <v>0.57599999999999996</v>
          </cell>
          <cell r="P115">
            <v>37.54</v>
          </cell>
          <cell r="Q115" t="str">
            <v>Узел не на границе б.о.; демонтировать не действующую линию отопления; отрегулировать РТВЖ " Коралл" 1650 15-15-2; Радомир: 1.Не теплоизолирована трасса;</v>
          </cell>
          <cell r="T115" t="str">
            <v>акт сделан</v>
          </cell>
          <cell r="AM115">
            <v>2</v>
          </cell>
          <cell r="BA115" t="str">
            <v>ООО "Водоканал и К"</v>
          </cell>
          <cell r="BQ115" t="str">
            <v>ТМК-Н3-1.0</v>
          </cell>
          <cell r="BR115" t="str">
            <v>01418</v>
          </cell>
        </row>
        <row r="116">
          <cell r="F116">
            <v>112</v>
          </cell>
          <cell r="G116">
            <v>3</v>
          </cell>
          <cell r="H116" t="str">
            <v xml:space="preserve">Мира  </v>
          </cell>
          <cell r="I116">
            <v>44</v>
          </cell>
          <cell r="J116" t="str">
            <v>ЭПК УГТУ-УПИ</v>
          </cell>
          <cell r="N116">
            <v>0.14399999999999999</v>
          </cell>
          <cell r="P116">
            <v>5.7</v>
          </cell>
          <cell r="Q116" t="str">
            <v>сбросник на подаче ЦО ду 40; Радомир: 1.Не теплоизолирована трасса; 2.Нет обратного клапана на ГВС</v>
          </cell>
          <cell r="R116"/>
          <cell r="T116" t="str">
            <v>акт сделан</v>
          </cell>
          <cell r="U116"/>
          <cell r="AM116">
            <v>2</v>
          </cell>
          <cell r="BA116" t="str">
            <v>ООО "Водоканал и К"</v>
          </cell>
          <cell r="BQ116" t="str">
            <v>ТМК-Н13-1.0</v>
          </cell>
          <cell r="BR116" t="str">
            <v>00201</v>
          </cell>
        </row>
        <row r="117">
          <cell r="F117">
            <v>113</v>
          </cell>
          <cell r="G117">
            <v>3</v>
          </cell>
          <cell r="H117" t="str">
            <v xml:space="preserve">Мира  </v>
          </cell>
          <cell r="I117">
            <v>50</v>
          </cell>
          <cell r="J117" t="str">
            <v>ЭПК УГТУ-УПИ</v>
          </cell>
          <cell r="N117">
            <v>0.221</v>
          </cell>
          <cell r="P117">
            <v>11.52</v>
          </cell>
          <cell r="Q117" t="str">
            <v>Вынести магазин Олми из общего учёта</v>
          </cell>
          <cell r="T117" t="str">
            <v>акт сделан</v>
          </cell>
          <cell r="AM117">
            <v>3</v>
          </cell>
          <cell r="BA117" t="str">
            <v>ООО "Водоканал и К"</v>
          </cell>
          <cell r="BQ117" t="str">
            <v>ТМК-Н13-1.0</v>
          </cell>
          <cell r="BR117" t="str">
            <v>00194</v>
          </cell>
        </row>
        <row r="118">
          <cell r="F118">
            <v>114</v>
          </cell>
          <cell r="G118">
            <v>3</v>
          </cell>
          <cell r="H118" t="str">
            <v>Педагогическая</v>
          </cell>
          <cell r="I118">
            <v>2</v>
          </cell>
          <cell r="J118" t="str">
            <v>ЭПК УГТУ-УПИ</v>
          </cell>
          <cell r="N118">
            <v>0.14399999999999999</v>
          </cell>
          <cell r="P118">
            <v>16.079999999999998</v>
          </cell>
          <cell r="Q118" t="str">
            <v>Демонтировать перемычку, вынести магазин продукты за общий учёт, утечка с фильтра на циркуляционном т/п; Радомир: 1.Не теплоизолирована трасса; 2.Нет обратного клапана на циркуляции ГВС</v>
          </cell>
          <cell r="R118"/>
          <cell r="T118" t="str">
            <v>акт сделан</v>
          </cell>
          <cell r="U118"/>
          <cell r="AM118">
            <v>2</v>
          </cell>
          <cell r="BA118" t="str">
            <v>ООО "Водоканал и К"</v>
          </cell>
          <cell r="BQ118" t="str">
            <v>ТМК-Н13-1.0</v>
          </cell>
          <cell r="BR118" t="str">
            <v>00205</v>
          </cell>
        </row>
        <row r="119">
          <cell r="F119">
            <v>115</v>
          </cell>
          <cell r="G119">
            <v>3</v>
          </cell>
          <cell r="H119" t="str">
            <v>Педагогическая</v>
          </cell>
          <cell r="I119">
            <v>8</v>
          </cell>
          <cell r="J119" t="str">
            <v>ЭПК УГТУ-УПИ</v>
          </cell>
          <cell r="N119">
            <v>0.192</v>
          </cell>
          <cell r="P119">
            <v>40.1</v>
          </cell>
          <cell r="Q119" t="str">
            <v>Радомир: 1.Переток из подачи в обратку через отборы на ГВС, (переток повышает температуру теплоносителя на обратке); 2.Нет обратного клапана на ГВС;</v>
          </cell>
          <cell r="R119"/>
          <cell r="T119" t="str">
            <v>акт сделан</v>
          </cell>
          <cell r="U119"/>
          <cell r="AM119">
            <v>2</v>
          </cell>
          <cell r="BA119" t="str">
            <v>ООО "Водоканал и К"</v>
          </cell>
          <cell r="BQ119" t="str">
            <v>ТМК-Н13-1.0</v>
          </cell>
          <cell r="BR119" t="str">
            <v>00241</v>
          </cell>
        </row>
        <row r="120">
          <cell r="F120">
            <v>116</v>
          </cell>
          <cell r="G120">
            <v>3</v>
          </cell>
          <cell r="H120" t="str">
            <v>Педагогическая</v>
          </cell>
          <cell r="I120">
            <v>13</v>
          </cell>
          <cell r="J120" t="str">
            <v>ЭПК УГТУ-УПИ</v>
          </cell>
          <cell r="N120">
            <v>9.6000000000000002E-2</v>
          </cell>
          <cell r="P120">
            <v>13.92</v>
          </cell>
          <cell r="Q120" t="str">
            <v xml:space="preserve">Шпильки М6? сломана шпилька на подаче ЦО; коэф. в 10 раз больше; Радомир: 1.Утечка с вентиля ГВС до учёта; 2.Нет манометров; 3.Нет обратного клапана на ГВС; 4.Не теплоизолирована трасса до узла; </v>
          </cell>
          <cell r="T120" t="str">
            <v>акт сделан</v>
          </cell>
          <cell r="AM120">
            <v>2</v>
          </cell>
          <cell r="BA120" t="str">
            <v>ООО "Водоканал и К"</v>
          </cell>
          <cell r="BQ120" t="str">
            <v>ТМК-Н13-1.0</v>
          </cell>
          <cell r="BR120" t="str">
            <v>00251</v>
          </cell>
        </row>
        <row r="121">
          <cell r="F121">
            <v>117</v>
          </cell>
          <cell r="G121">
            <v>3</v>
          </cell>
          <cell r="H121" t="str">
            <v>Педагогическая</v>
          </cell>
          <cell r="I121">
            <v>15</v>
          </cell>
          <cell r="J121" t="str">
            <v>ЭПК УГТУ-УПИ</v>
          </cell>
          <cell r="N121">
            <v>0.18</v>
          </cell>
          <cell r="P121">
            <v>29.28</v>
          </cell>
          <cell r="Q121" t="str">
            <v xml:space="preserve">Радомир: 1.Не удовлетворительная герметизация ввода, 2.Нет обратного клапана на ГВС; 3.Не теплоизолирована трасса до узла; </v>
          </cell>
          <cell r="T121" t="str">
            <v>акт сделан</v>
          </cell>
          <cell r="U121"/>
          <cell r="AM121">
            <v>2</v>
          </cell>
          <cell r="BA121" t="str">
            <v>ООО "Водоканал и К"</v>
          </cell>
          <cell r="BQ121" t="str">
            <v>ТМК-Н3-1.2</v>
          </cell>
          <cell r="BR121" t="str">
            <v>02040</v>
          </cell>
        </row>
        <row r="122">
          <cell r="F122">
            <v>118</v>
          </cell>
          <cell r="G122">
            <v>3</v>
          </cell>
          <cell r="H122" t="str">
            <v>Педагогическая</v>
          </cell>
          <cell r="I122">
            <v>18</v>
          </cell>
          <cell r="J122" t="str">
            <v>ЭПК УГТУ-УПИ</v>
          </cell>
          <cell r="N122">
            <v>0.18</v>
          </cell>
          <cell r="P122">
            <v>35.28</v>
          </cell>
          <cell r="Q122" t="str">
            <v>Узел не на границе б.о.; добавить масла в гильзы; Радомир: 1.Нет обратного клапана на ГВС; 2.Не теплоизолирована трасса до узла;</v>
          </cell>
          <cell r="T122" t="str">
            <v>акт сделан</v>
          </cell>
          <cell r="AM122">
            <v>2</v>
          </cell>
          <cell r="BA122" t="str">
            <v>ООО "Водоканал и К"</v>
          </cell>
          <cell r="BQ122" t="str">
            <v>ТМК-Н13-1.0</v>
          </cell>
          <cell r="BR122" t="str">
            <v>00242</v>
          </cell>
        </row>
        <row r="123">
          <cell r="F123">
            <v>119</v>
          </cell>
          <cell r="G123">
            <v>3</v>
          </cell>
          <cell r="H123" t="str">
            <v>Педагогическая</v>
          </cell>
          <cell r="I123" t="str">
            <v>20 (РУ 1)</v>
          </cell>
          <cell r="J123" t="str">
            <v>ЭПК УГТУ-УПИ</v>
          </cell>
          <cell r="N123">
            <v>0.192</v>
          </cell>
          <cell r="P123">
            <v>77.61</v>
          </cell>
          <cell r="Q123" t="str">
            <v xml:space="preserve">Узел не на границе б.о.; закрепить кабель-канал на гвс; </v>
          </cell>
          <cell r="R123"/>
          <cell r="T123" t="str">
            <v>акт сделан</v>
          </cell>
          <cell r="U123"/>
          <cell r="AM123">
            <v>2</v>
          </cell>
          <cell r="BA123" t="str">
            <v>ООО "Водоканал и К"</v>
          </cell>
          <cell r="BQ123" t="str">
            <v>ТМК-Н13-1.0</v>
          </cell>
          <cell r="BR123" t="str">
            <v>00643</v>
          </cell>
        </row>
        <row r="124">
          <cell r="F124">
            <v>120</v>
          </cell>
          <cell r="G124">
            <v>3</v>
          </cell>
          <cell r="H124" t="str">
            <v>Педагогическая</v>
          </cell>
          <cell r="I124" t="str">
            <v>20 (РУ 2)</v>
          </cell>
          <cell r="J124" t="str">
            <v>ЭПК УГТУ-УПИ</v>
          </cell>
          <cell r="N124">
            <v>0.192</v>
          </cell>
          <cell r="P124">
            <v>0</v>
          </cell>
          <cell r="Q124" t="str">
            <v>укут находится в учёте РУ1!</v>
          </cell>
          <cell r="R124"/>
          <cell r="S124" t="str">
            <v>гвс через РУ 1</v>
          </cell>
          <cell r="T124" t="str">
            <v>акт сделан</v>
          </cell>
          <cell r="U124"/>
          <cell r="AM124">
            <v>2</v>
          </cell>
          <cell r="BA124" t="str">
            <v>ООО "Водоканал и К"</v>
          </cell>
          <cell r="BQ124" t="str">
            <v>ТМК-Н13-1.0</v>
          </cell>
          <cell r="BR124" t="str">
            <v>00324</v>
          </cell>
        </row>
        <row r="125">
          <cell r="F125">
            <v>121</v>
          </cell>
          <cell r="G125">
            <v>3</v>
          </cell>
          <cell r="H125" t="str">
            <v>Педагогическая</v>
          </cell>
          <cell r="I125">
            <v>21</v>
          </cell>
          <cell r="J125" t="str">
            <v>ЭПК УГТУ-УПИ</v>
          </cell>
          <cell r="N125">
            <v>0.15</v>
          </cell>
          <cell r="P125">
            <v>22.32</v>
          </cell>
          <cell r="Q125" t="str">
            <v>добавить масла в гильзы, сломана шпилька на подаче ЦО, Радомир: 1.Заглушить сбросник на грязевике; 2.Заменить резиновую прокладку на вводной задвижке паранитовой (на вводных задвижках не допускается установка резиновых прокладок)</v>
          </cell>
          <cell r="T125" t="str">
            <v>акт сделан</v>
          </cell>
          <cell r="AM125">
            <v>2</v>
          </cell>
          <cell r="BA125" t="str">
            <v>ООО "Водоканал и К"</v>
          </cell>
          <cell r="BQ125" t="str">
            <v>ТМК-Н13-1.0</v>
          </cell>
          <cell r="BR125" t="str">
            <v>00186</v>
          </cell>
        </row>
        <row r="126">
          <cell r="F126">
            <v>122</v>
          </cell>
          <cell r="G126">
            <v>5</v>
          </cell>
          <cell r="H126" t="str">
            <v>Первомайская</v>
          </cell>
          <cell r="I126" t="str">
            <v>62/2</v>
          </cell>
          <cell r="J126" t="str">
            <v xml:space="preserve"> ООО "СТК"</v>
          </cell>
          <cell r="AM126">
            <v>2</v>
          </cell>
          <cell r="BA126" t="str">
            <v>ООО "Водоканал и К"</v>
          </cell>
          <cell r="BQ126" t="str">
            <v>ТМК-Н3-1.0</v>
          </cell>
        </row>
        <row r="127">
          <cell r="F127">
            <v>123</v>
          </cell>
          <cell r="G127">
            <v>4</v>
          </cell>
          <cell r="H127" t="str">
            <v>Первомайская</v>
          </cell>
          <cell r="I127">
            <v>66</v>
          </cell>
          <cell r="J127" t="str">
            <v>ЕМУП ТС</v>
          </cell>
          <cell r="N127">
            <v>0.27</v>
          </cell>
          <cell r="P127">
            <v>21.26</v>
          </cell>
          <cell r="S127" t="str">
            <v>бойлер</v>
          </cell>
          <cell r="AM127">
            <v>2</v>
          </cell>
          <cell r="BA127" t="str">
            <v>ООО "Праймэкс"</v>
          </cell>
          <cell r="BQ127" t="str">
            <v>ТМК-Н13-1.0</v>
          </cell>
          <cell r="BR127" t="str">
            <v>00288</v>
          </cell>
        </row>
        <row r="128">
          <cell r="F128">
            <v>124</v>
          </cell>
          <cell r="G128">
            <v>4</v>
          </cell>
          <cell r="H128" t="str">
            <v>Первомайская</v>
          </cell>
          <cell r="I128">
            <v>67</v>
          </cell>
          <cell r="J128" t="str">
            <v>ЕМУП ТС</v>
          </cell>
          <cell r="N128">
            <v>0.254</v>
          </cell>
          <cell r="P128">
            <v>22.92</v>
          </cell>
          <cell r="Q128" t="str">
            <v>Gп&lt;Gо</v>
          </cell>
          <cell r="S128" t="str">
            <v>гвс с бойлера расположенного в ж/доме по ул. Первомайская, 69 и учитывается там же, хз имеется собственный бойлер</v>
          </cell>
          <cell r="AM128">
            <v>2</v>
          </cell>
          <cell r="BA128" t="str">
            <v>ООО "Праймэкс"</v>
          </cell>
          <cell r="BQ128" t="str">
            <v>ТМК-Н13-1.0</v>
          </cell>
          <cell r="BR128" t="str">
            <v>00286</v>
          </cell>
        </row>
        <row r="129">
          <cell r="F129">
            <v>125</v>
          </cell>
          <cell r="G129">
            <v>4</v>
          </cell>
          <cell r="H129" t="str">
            <v>Первомайская</v>
          </cell>
          <cell r="I129">
            <v>68</v>
          </cell>
          <cell r="J129" t="str">
            <v>ЕМУП ТС</v>
          </cell>
          <cell r="N129">
            <v>0.18</v>
          </cell>
          <cell r="P129">
            <v>18.48</v>
          </cell>
          <cell r="S129" t="str">
            <v>бойлер</v>
          </cell>
          <cell r="AM129">
            <v>2</v>
          </cell>
          <cell r="BA129" t="str">
            <v>ООО "Праймэкс"</v>
          </cell>
          <cell r="BQ129" t="str">
            <v>ТМК-Н13-1.0</v>
          </cell>
          <cell r="BR129" t="str">
            <v>00345</v>
          </cell>
        </row>
        <row r="130">
          <cell r="F130">
            <v>126</v>
          </cell>
          <cell r="G130">
            <v>4</v>
          </cell>
          <cell r="H130" t="str">
            <v>Первомайская</v>
          </cell>
          <cell r="I130">
            <v>69</v>
          </cell>
          <cell r="J130" t="str">
            <v>ЕМУП ТС</v>
          </cell>
          <cell r="N130">
            <v>0.83899999999999997</v>
          </cell>
          <cell r="P130">
            <v>36.29</v>
          </cell>
          <cell r="S130" t="str">
            <v>бойлер</v>
          </cell>
          <cell r="AM130">
            <v>2</v>
          </cell>
          <cell r="BA130" t="str">
            <v>ООО "Праймэкс"</v>
          </cell>
          <cell r="BQ130" t="str">
            <v>ТМК-Н3-1.2</v>
          </cell>
          <cell r="BR130" t="str">
            <v>01912</v>
          </cell>
        </row>
        <row r="131">
          <cell r="F131">
            <v>127</v>
          </cell>
          <cell r="G131">
            <v>2</v>
          </cell>
          <cell r="H131" t="str">
            <v>Первомайская</v>
          </cell>
          <cell r="I131">
            <v>90</v>
          </cell>
          <cell r="J131" t="str">
            <v>ЭПК УГТУ-УПИ</v>
          </cell>
          <cell r="N131">
            <v>0.21</v>
          </cell>
          <cell r="P131">
            <v>15.36</v>
          </cell>
          <cell r="Q131" t="str">
            <v xml:space="preserve">врезки ЦО на кафе "Ангел" вынести из зоны учёта; Радомир: 1.Нет сопла на элеваторе, переток через элеватор (работает как перемычка повышая температуру обратного теплоносителя); 2.Нет обратного клапана на ГВС; 3.Не теплоизолирована трасса до узла; </v>
          </cell>
          <cell r="R131"/>
          <cell r="T131" t="str">
            <v>акт сделан</v>
          </cell>
          <cell r="U131"/>
          <cell r="AM131">
            <v>2</v>
          </cell>
          <cell r="BA131" t="str">
            <v>ООО "Водоканал и К"</v>
          </cell>
          <cell r="BQ131" t="str">
            <v>ТМК-Н13-1.0</v>
          </cell>
          <cell r="BR131" t="str">
            <v>00163</v>
          </cell>
        </row>
        <row r="132">
          <cell r="F132">
            <v>128</v>
          </cell>
          <cell r="G132">
            <v>2</v>
          </cell>
          <cell r="H132" t="str">
            <v>Первомайская</v>
          </cell>
          <cell r="I132">
            <v>92</v>
          </cell>
          <cell r="J132" t="str">
            <v>ЭПК УГТУ-УПИ</v>
          </cell>
          <cell r="N132">
            <v>0.26400000000000001</v>
          </cell>
          <cell r="P132">
            <v>21.39</v>
          </cell>
          <cell r="Q132" t="str">
            <v xml:space="preserve">врезки ЦО на "J" кафе вынести из зоны учёта; Радомир: 1.Нет обратного клапана на ГВС; 2.Не теплоизолирована трасса до узла; </v>
          </cell>
          <cell r="R132"/>
          <cell r="T132" t="str">
            <v>акт сделан</v>
          </cell>
          <cell r="U132"/>
          <cell r="AM132">
            <v>2</v>
          </cell>
          <cell r="BA132" t="str">
            <v>ООО "Водоканал и К"</v>
          </cell>
          <cell r="BQ132" t="str">
            <v>ТМК-Н13-1.0</v>
          </cell>
          <cell r="BR132" t="str">
            <v>00317</v>
          </cell>
        </row>
        <row r="133">
          <cell r="F133">
            <v>129</v>
          </cell>
          <cell r="G133">
            <v>2</v>
          </cell>
          <cell r="H133" t="str">
            <v>Первомайская</v>
          </cell>
          <cell r="I133">
            <v>96</v>
          </cell>
          <cell r="J133" t="str">
            <v>ЭПК УГТУ-УПИ</v>
          </cell>
          <cell r="N133">
            <v>0.14399999999999999</v>
          </cell>
          <cell r="P133">
            <v>11.82</v>
          </cell>
          <cell r="Q133" t="str">
            <v xml:space="preserve">Радомир: 1.Повышенный объем теплоносителя, (требуется расчитать и установить шайбу); 2.Не теплоизолирована трасса до узла; </v>
          </cell>
          <cell r="R133"/>
          <cell r="S133" t="str">
            <v>гвс учтена приборами  в ж/д по адресу Первомайская 98</v>
          </cell>
          <cell r="T133" t="str">
            <v>акт сделан</v>
          </cell>
          <cell r="U133"/>
          <cell r="AM133">
            <v>2</v>
          </cell>
          <cell r="BA133" t="str">
            <v>ООО "Водоканал и К"</v>
          </cell>
          <cell r="BQ133" t="str">
            <v>ТМК-Н13-1.0</v>
          </cell>
          <cell r="BR133" t="str">
            <v>00323</v>
          </cell>
        </row>
        <row r="134">
          <cell r="F134">
            <v>130</v>
          </cell>
          <cell r="G134">
            <v>2</v>
          </cell>
          <cell r="H134" t="str">
            <v>Первомайская</v>
          </cell>
          <cell r="I134">
            <v>98</v>
          </cell>
          <cell r="J134" t="str">
            <v>ЭПК УГТУ-УПИ</v>
          </cell>
          <cell r="N134">
            <v>0.192</v>
          </cell>
          <cell r="P134">
            <v>18.649999999999999</v>
          </cell>
          <cell r="Q134" t="str">
            <v xml:space="preserve">Узел не на границе б.о.; Радомир: 1.Утечки на обратном трубопроводе ЦО и с задвижки на подаче ЦО до теплоучёта; 2.Нет обратного клапана на ГВС; 3.Не теплоизолирована трасса до узла; </v>
          </cell>
          <cell r="R134"/>
          <cell r="T134" t="str">
            <v>акт сделан</v>
          </cell>
          <cell r="U134"/>
          <cell r="AM134">
            <v>2</v>
          </cell>
          <cell r="BA134" t="str">
            <v>ООО "Водоканал и К"</v>
          </cell>
          <cell r="BQ134" t="str">
            <v>ТМК-Н13-1.0</v>
          </cell>
          <cell r="BR134" t="str">
            <v>00316</v>
          </cell>
        </row>
        <row r="135">
          <cell r="F135">
            <v>131</v>
          </cell>
          <cell r="G135">
            <v>3</v>
          </cell>
          <cell r="H135" t="str">
            <v>С.Ковалевской</v>
          </cell>
          <cell r="I135" t="str">
            <v>1 (под.1)</v>
          </cell>
          <cell r="J135" t="str">
            <v>ЭПК УГТУ-УПИ</v>
          </cell>
          <cell r="N135">
            <v>0.25800000000000001</v>
          </cell>
          <cell r="P135">
            <v>44.27</v>
          </cell>
          <cell r="Q135" t="str">
            <v>неучтённая циркуляция гвс (с подмесом в обратку ЦО в зоне учёта); Радомир: 1.Утечки; 2.Нет обратного клапана на ГВС; 3.Не теплоизолирована трасса до узла; 4.Нет освещения</v>
          </cell>
          <cell r="R135"/>
          <cell r="S135" t="str">
            <v>доб. цирк.</v>
          </cell>
          <cell r="U135"/>
          <cell r="AM135">
            <v>2</v>
          </cell>
          <cell r="BA135" t="str">
            <v>ООО "Водоканал и К"</v>
          </cell>
          <cell r="BQ135" t="str">
            <v>ТМК-Н13-1.0</v>
          </cell>
          <cell r="BR135" t="str">
            <v>00243</v>
          </cell>
        </row>
        <row r="136">
          <cell r="F136">
            <v>132</v>
          </cell>
          <cell r="G136">
            <v>3</v>
          </cell>
          <cell r="H136" t="str">
            <v>С.Ковалевской</v>
          </cell>
          <cell r="I136" t="str">
            <v>1 (под.2)</v>
          </cell>
          <cell r="J136" t="str">
            <v>ЭПК УГТУ-УПИ</v>
          </cell>
          <cell r="N136">
            <v>0.25800000000000001</v>
          </cell>
          <cell r="P136">
            <v>0</v>
          </cell>
          <cell r="Q136" t="str">
            <v>не принят ввод 1</v>
          </cell>
          <cell r="R136"/>
          <cell r="S136" t="str">
            <v>гвс через под.1</v>
          </cell>
          <cell r="U136"/>
          <cell r="AM136">
            <v>2</v>
          </cell>
          <cell r="BA136" t="str">
            <v>ООО "Водоканал и К"</v>
          </cell>
          <cell r="BQ136" t="str">
            <v>ТМК-Н13-1.0</v>
          </cell>
          <cell r="BR136" t="str">
            <v>00191</v>
          </cell>
        </row>
        <row r="137">
          <cell r="F137">
            <v>133</v>
          </cell>
          <cell r="G137">
            <v>2</v>
          </cell>
          <cell r="H137" t="str">
            <v>Советская</v>
          </cell>
          <cell r="I137">
            <v>52</v>
          </cell>
          <cell r="J137" t="str">
            <v xml:space="preserve"> ООО "СТК"</v>
          </cell>
          <cell r="K137" t="str">
            <v>КЭЧ</v>
          </cell>
          <cell r="L137"/>
          <cell r="S137" t="str">
            <v>на балансе узла есть подземный гараж</v>
          </cell>
          <cell r="AM137">
            <v>4</v>
          </cell>
          <cell r="BA137" t="str">
            <v>ООО "Водоканал и К"</v>
          </cell>
          <cell r="BC137"/>
          <cell r="BQ137" t="str">
            <v>ТМК-Н3-1.2</v>
          </cell>
          <cell r="BR137" t="str">
            <v>02025</v>
          </cell>
        </row>
        <row r="138">
          <cell r="F138">
            <v>134</v>
          </cell>
          <cell r="G138">
            <v>2</v>
          </cell>
          <cell r="H138" t="str">
            <v>Советская</v>
          </cell>
          <cell r="I138">
            <v>54</v>
          </cell>
          <cell r="J138" t="str">
            <v xml:space="preserve"> ООО "СТК"</v>
          </cell>
          <cell r="K138" t="str">
            <v>КЭЧ</v>
          </cell>
          <cell r="L138"/>
          <cell r="AM138">
            <v>4</v>
          </cell>
          <cell r="BA138" t="str">
            <v>ООО "Водоканал и К"</v>
          </cell>
          <cell r="BQ138" t="str">
            <v>ТМК-Н3-1.2</v>
          </cell>
          <cell r="BR138" t="str">
            <v>01923</v>
          </cell>
        </row>
        <row r="139">
          <cell r="F139">
            <v>135</v>
          </cell>
          <cell r="G139">
            <v>2</v>
          </cell>
          <cell r="H139" t="str">
            <v>Советская</v>
          </cell>
          <cell r="I139">
            <v>56</v>
          </cell>
          <cell r="J139" t="str">
            <v xml:space="preserve"> ООО "СТК"</v>
          </cell>
          <cell r="K139" t="str">
            <v>КЭЧ</v>
          </cell>
          <cell r="L139"/>
          <cell r="AM139">
            <v>4</v>
          </cell>
          <cell r="BA139" t="str">
            <v>ООО "Водоканал и К"</v>
          </cell>
          <cell r="BQ139" t="str">
            <v>ТМК-Н3-1.2</v>
          </cell>
          <cell r="BR139" t="str">
            <v>01922</v>
          </cell>
        </row>
        <row r="140">
          <cell r="F140">
            <v>136</v>
          </cell>
          <cell r="G140">
            <v>2</v>
          </cell>
          <cell r="H140" t="str">
            <v>Советская</v>
          </cell>
          <cell r="I140" t="str">
            <v>58 (под.1)</v>
          </cell>
          <cell r="J140" t="str">
            <v xml:space="preserve"> ООО "СТК"</v>
          </cell>
          <cell r="K140" t="str">
            <v>КЭЧ</v>
          </cell>
          <cell r="L140"/>
          <cell r="M140"/>
          <cell r="AM140">
            <v>4</v>
          </cell>
          <cell r="BA140" t="str">
            <v>ООО "Водоканал и К"</v>
          </cell>
          <cell r="BQ140" t="str">
            <v>ТМК-Н3-1.2</v>
          </cell>
          <cell r="BR140" t="str">
            <v>02030</v>
          </cell>
        </row>
        <row r="141">
          <cell r="F141">
            <v>137</v>
          </cell>
          <cell r="G141">
            <v>2</v>
          </cell>
          <cell r="H141" t="str">
            <v>Советская</v>
          </cell>
          <cell r="I141" t="str">
            <v>58 (м/у 4 и 5)</v>
          </cell>
          <cell r="J141" t="str">
            <v xml:space="preserve"> ООО "СТК"</v>
          </cell>
          <cell r="K141" t="str">
            <v>КЭЧ</v>
          </cell>
          <cell r="L141"/>
          <cell r="M141"/>
          <cell r="AM141">
            <v>4</v>
          </cell>
          <cell r="BA141" t="str">
            <v>ООО "Водоканал и К"</v>
          </cell>
          <cell r="BQ141" t="str">
            <v>ТМК-Н13-1.0</v>
          </cell>
          <cell r="BR141" t="str">
            <v>00184</v>
          </cell>
        </row>
        <row r="142">
          <cell r="F142">
            <v>138</v>
          </cell>
          <cell r="G142">
            <v>2</v>
          </cell>
          <cell r="H142" t="str">
            <v>Советская</v>
          </cell>
          <cell r="I142" t="str">
            <v>62 (под.3)</v>
          </cell>
          <cell r="J142" t="str">
            <v xml:space="preserve"> ООО "СТК"</v>
          </cell>
          <cell r="K142" t="str">
            <v>КЭЧ</v>
          </cell>
          <cell r="M142"/>
          <cell r="AM142">
            <v>4</v>
          </cell>
          <cell r="BA142" t="str">
            <v>ООО "Водоканал и К"</v>
          </cell>
          <cell r="BC142"/>
          <cell r="BQ142" t="str">
            <v>ТМК-Н3-1.2</v>
          </cell>
        </row>
        <row r="143">
          <cell r="F143">
            <v>139</v>
          </cell>
          <cell r="G143">
            <v>2</v>
          </cell>
          <cell r="H143" t="str">
            <v>Советская</v>
          </cell>
          <cell r="I143" t="str">
            <v>62 (под.6)</v>
          </cell>
          <cell r="J143" t="str">
            <v xml:space="preserve"> ООО "СТК"</v>
          </cell>
          <cell r="K143" t="str">
            <v>КЭЧ</v>
          </cell>
          <cell r="M143"/>
          <cell r="AM143">
            <v>4</v>
          </cell>
          <cell r="BA143" t="str">
            <v>ООО "Водоканал и К"</v>
          </cell>
          <cell r="BC143"/>
          <cell r="BQ143" t="str">
            <v>ТМК-Н3-1.2</v>
          </cell>
        </row>
        <row r="144">
          <cell r="F144">
            <v>140</v>
          </cell>
          <cell r="G144">
            <v>3</v>
          </cell>
          <cell r="H144" t="str">
            <v xml:space="preserve">Студенческая </v>
          </cell>
          <cell r="I144">
            <v>54</v>
          </cell>
          <cell r="J144" t="str">
            <v>ЭПК УГТУ-УПИ</v>
          </cell>
          <cell r="N144">
            <v>8.6999999999999994E-2</v>
          </cell>
          <cell r="P144">
            <v>11.04</v>
          </cell>
          <cell r="Q144" t="str">
            <v>Радомир: 1.Нет обратного клапана на ГВС; 2.Утечки с вводных задвижек</v>
          </cell>
          <cell r="R144"/>
          <cell r="T144" t="str">
            <v>акт сделан</v>
          </cell>
          <cell r="U144"/>
          <cell r="AM144">
            <v>2</v>
          </cell>
          <cell r="BA144" t="str">
            <v>ООО "Водоканал и К"</v>
          </cell>
          <cell r="BQ144" t="str">
            <v>ТМК-Н13-1.0</v>
          </cell>
          <cell r="BR144" t="str">
            <v>00239</v>
          </cell>
        </row>
        <row r="145">
          <cell r="F145">
            <v>141</v>
          </cell>
          <cell r="G145">
            <v>3</v>
          </cell>
          <cell r="H145" t="str">
            <v xml:space="preserve">Студенческая </v>
          </cell>
          <cell r="I145">
            <v>56</v>
          </cell>
          <cell r="J145" t="str">
            <v>ЭПК УГТУ-УПИ</v>
          </cell>
          <cell r="N145">
            <v>0.13200000000000001</v>
          </cell>
          <cell r="P145">
            <v>18.72</v>
          </cell>
          <cell r="Q145" t="str">
            <v>Радомир: 1.Нет обратного клапана на ГВС; 2.Утечки с вводных задвижек</v>
          </cell>
          <cell r="R145"/>
          <cell r="T145" t="str">
            <v>акт сделан</v>
          </cell>
          <cell r="U145"/>
          <cell r="AM145">
            <v>2</v>
          </cell>
          <cell r="BA145" t="str">
            <v>ООО "Водоканал и К"</v>
          </cell>
          <cell r="BQ145" t="str">
            <v>ТМК-Н13-1.0</v>
          </cell>
          <cell r="BR145" t="str">
            <v>00247</v>
          </cell>
        </row>
        <row r="146">
          <cell r="F146">
            <v>142</v>
          </cell>
          <cell r="G146">
            <v>3</v>
          </cell>
          <cell r="H146" t="str">
            <v xml:space="preserve">Студенческая </v>
          </cell>
          <cell r="I146">
            <v>62</v>
          </cell>
          <cell r="J146" t="str">
            <v>ЭПК УГТУ-УПИ</v>
          </cell>
          <cell r="N146">
            <v>0.246</v>
          </cell>
          <cell r="P146">
            <v>38.4</v>
          </cell>
          <cell r="Q146" t="str">
            <v>Радомир: 1.Утечки с грязевика до теплоучёта; 2.Нет обратного клапана на ГВС</v>
          </cell>
          <cell r="R146"/>
          <cell r="T146" t="str">
            <v>акт сделан</v>
          </cell>
          <cell r="U146"/>
          <cell r="AM146">
            <v>2</v>
          </cell>
          <cell r="BA146" t="str">
            <v>ООО "Водоканал и К"</v>
          </cell>
          <cell r="BQ146" t="str">
            <v>ТМК-Н13-1.0</v>
          </cell>
          <cell r="BR146" t="str">
            <v>00249</v>
          </cell>
        </row>
        <row r="147">
          <cell r="F147">
            <v>143</v>
          </cell>
          <cell r="G147">
            <v>3</v>
          </cell>
          <cell r="H147" t="str">
            <v xml:space="preserve">Студенческая </v>
          </cell>
          <cell r="I147">
            <v>64</v>
          </cell>
          <cell r="J147" t="str">
            <v>ЭПК УГТУ-УПИ</v>
          </cell>
          <cell r="N147">
            <v>0.246</v>
          </cell>
          <cell r="P147">
            <v>37.200000000000003</v>
          </cell>
          <cell r="Q147" t="str">
            <v>сломана шпилька на обратке ЦО; погр расходомеров 8% (уточнить схему отбора гвс); Радомир: 1.Нет обратного клапана на ГВС</v>
          </cell>
          <cell r="R147"/>
          <cell r="T147" t="str">
            <v>акт сделан</v>
          </cell>
          <cell r="U147"/>
          <cell r="AM147">
            <v>2</v>
          </cell>
          <cell r="BA147" t="str">
            <v>ООО "Водоканал и К"</v>
          </cell>
          <cell r="BQ147" t="str">
            <v>ТМК-Н13-1.0</v>
          </cell>
          <cell r="BR147" t="str">
            <v>00196</v>
          </cell>
        </row>
        <row r="148">
          <cell r="F148">
            <v>144</v>
          </cell>
          <cell r="G148">
            <v>5</v>
          </cell>
          <cell r="H148" t="str">
            <v>Тургенева</v>
          </cell>
          <cell r="I148">
            <v>3</v>
          </cell>
          <cell r="J148" t="str">
            <v xml:space="preserve"> ООО "СТК"</v>
          </cell>
          <cell r="L148"/>
          <cell r="AM148">
            <v>2</v>
          </cell>
          <cell r="BA148" t="str">
            <v>ООО "Водоканал и К"</v>
          </cell>
          <cell r="BQ148" t="str">
            <v>ТМК-Н3-1.0</v>
          </cell>
        </row>
        <row r="149">
          <cell r="F149">
            <v>145</v>
          </cell>
          <cell r="G149">
            <v>3</v>
          </cell>
          <cell r="H149" t="str">
            <v xml:space="preserve">Ученический </v>
          </cell>
          <cell r="I149">
            <v>3</v>
          </cell>
          <cell r="J149" t="str">
            <v>ЭПК УГТУ-УПИ</v>
          </cell>
          <cell r="N149">
            <v>0.24</v>
          </cell>
          <cell r="P149">
            <v>37.200000000000003</v>
          </cell>
          <cell r="Q149" t="str">
            <v xml:space="preserve">Радомир: 1.Нет обратного клапана на ГВС; 2.Не теплоизолирована трасса до узла; </v>
          </cell>
          <cell r="R149"/>
          <cell r="T149" t="str">
            <v>акт сделан</v>
          </cell>
          <cell r="U149"/>
          <cell r="AM149">
            <v>2</v>
          </cell>
          <cell r="BA149" t="str">
            <v>ООО "Водоканал и К"</v>
          </cell>
          <cell r="BQ149" t="str">
            <v>ТМК-Н13-1.0</v>
          </cell>
          <cell r="BR149" t="str">
            <v>00161</v>
          </cell>
        </row>
        <row r="150">
          <cell r="F150">
            <v>146</v>
          </cell>
          <cell r="G150">
            <v>3</v>
          </cell>
          <cell r="H150" t="str">
            <v xml:space="preserve">Ученический </v>
          </cell>
          <cell r="I150">
            <v>5</v>
          </cell>
          <cell r="J150" t="str">
            <v>ЭПК УГТУ-УПИ</v>
          </cell>
          <cell r="N150">
            <v>0.18</v>
          </cell>
          <cell r="P150">
            <v>29.76</v>
          </cell>
          <cell r="Q150" t="str">
            <v>Узел не на границе б.о.; существует неучтённая циркуляция; Радомир: 1.Нет обратного клапана на ГВС; 2.Дренаж внести в зону учёта, либо демонтировать</v>
          </cell>
          <cell r="R150"/>
          <cell r="T150" t="str">
            <v>акт сделан</v>
          </cell>
          <cell r="U150"/>
          <cell r="AM150">
            <v>2</v>
          </cell>
          <cell r="BA150" t="str">
            <v>ООО "Водоканал и К"</v>
          </cell>
          <cell r="BQ150" t="str">
            <v>ТМК-Н13-1.0</v>
          </cell>
          <cell r="BR150" t="str">
            <v>00250</v>
          </cell>
        </row>
        <row r="151">
          <cell r="F151">
            <v>147</v>
          </cell>
          <cell r="G151">
            <v>3</v>
          </cell>
          <cell r="H151" t="str">
            <v xml:space="preserve">Ученический </v>
          </cell>
          <cell r="I151">
            <v>8</v>
          </cell>
          <cell r="J151" t="str">
            <v>ЭПК УГТУ-УПИ</v>
          </cell>
          <cell r="N151">
            <v>0.06</v>
          </cell>
          <cell r="P151">
            <v>8.16</v>
          </cell>
          <cell r="Q151" t="str">
            <v>Радомир: 1.Не исправна вводная задвижка</v>
          </cell>
          <cell r="R151"/>
          <cell r="T151" t="str">
            <v>акт сделан</v>
          </cell>
          <cell r="U151"/>
          <cell r="AM151">
            <v>2</v>
          </cell>
          <cell r="BA151" t="str">
            <v>ООО "Водоканал и К"</v>
          </cell>
          <cell r="BQ151" t="str">
            <v>ТМК-Н13-1.0</v>
          </cell>
          <cell r="BR151" t="str">
            <v>00344</v>
          </cell>
        </row>
        <row r="152">
          <cell r="F152">
            <v>148</v>
          </cell>
          <cell r="G152">
            <v>3</v>
          </cell>
          <cell r="H152" t="str">
            <v>Чаадаева</v>
          </cell>
          <cell r="I152">
            <v>2</v>
          </cell>
          <cell r="J152" t="str">
            <v>ЭПК УГТУ-УПИ</v>
          </cell>
          <cell r="N152">
            <v>0.504</v>
          </cell>
          <cell r="P152">
            <v>63.12</v>
          </cell>
          <cell r="Q152" t="str">
            <v>Радомир: 1.Не установлен элеватор; 2.Нет обратного клапана на ГВС; 3.Установить шайбу на ГВС</v>
          </cell>
          <cell r="R152"/>
          <cell r="T152" t="str">
            <v>акт сделан</v>
          </cell>
          <cell r="U152"/>
          <cell r="AM152">
            <v>3</v>
          </cell>
          <cell r="BA152" t="str">
            <v>ООО "Водоканал и К"</v>
          </cell>
          <cell r="BQ152" t="str">
            <v>ТМК-Н3-1.2</v>
          </cell>
          <cell r="BR152" t="str">
            <v>01918</v>
          </cell>
        </row>
        <row r="153">
          <cell r="F153">
            <v>149</v>
          </cell>
          <cell r="G153">
            <v>3</v>
          </cell>
          <cell r="H153" t="str">
            <v>Чаадаева</v>
          </cell>
          <cell r="I153">
            <v>4</v>
          </cell>
          <cell r="J153" t="str">
            <v>ЭПК УГТУ-УПИ</v>
          </cell>
          <cell r="N153">
            <v>0.30599999999999999</v>
          </cell>
          <cell r="P153">
            <v>48.96</v>
          </cell>
          <cell r="Q153" t="str">
            <v>Радомир: 1.Нет обратного клапана на ГВС;</v>
          </cell>
          <cell r="R153"/>
          <cell r="T153" t="str">
            <v>акт сделан</v>
          </cell>
          <cell r="U153"/>
          <cell r="AM153">
            <v>2</v>
          </cell>
          <cell r="BA153" t="str">
            <v>ООО "Водоканал и К"</v>
          </cell>
          <cell r="BQ153" t="str">
            <v>ТМК-Н13-1.0</v>
          </cell>
          <cell r="BR153" t="str">
            <v>00248</v>
          </cell>
        </row>
        <row r="154">
          <cell r="F154">
            <v>150</v>
          </cell>
          <cell r="G154">
            <v>3</v>
          </cell>
          <cell r="H154" t="str">
            <v>Чаадаева</v>
          </cell>
          <cell r="I154">
            <v>5</v>
          </cell>
          <cell r="J154" t="str">
            <v>ЭПК УГТУ-УПИ</v>
          </cell>
          <cell r="N154">
            <v>7.8E-2</v>
          </cell>
          <cell r="P154">
            <v>13.68</v>
          </cell>
          <cell r="Q154" t="str">
            <v>Радомир:  1.Переток из подачи в обратку через отборы на ГВС (не исправен вентиль на отборе гвс с обратки ЦО), (переток повышает температуру теплоносителя на обратке); 2.Нет сопла на элеваторе, переток через элеватор (элеватор работает как перемычка повыша</v>
          </cell>
          <cell r="R154"/>
          <cell r="T154" t="str">
            <v>акт сделан</v>
          </cell>
          <cell r="U154"/>
          <cell r="AM154">
            <v>2</v>
          </cell>
          <cell r="BA154" t="str">
            <v>ООО "Водоканал и К"</v>
          </cell>
          <cell r="BQ154" t="str">
            <v>ТМК-Н13-1.0</v>
          </cell>
          <cell r="BR154" t="str">
            <v>00165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вые"/>
      <sheetName val="Текущие"/>
      <sheetName val="Суточные"/>
      <sheetName val="Часовые"/>
    </sheetNames>
    <sheetDataSet>
      <sheetData sheetId="0" refreshError="1"/>
      <sheetData sheetId="1" refreshError="1"/>
      <sheetData sheetId="2" refreshError="1">
        <row r="2">
          <cell r="B2">
            <v>3.0489999999999999</v>
          </cell>
          <cell r="C2">
            <v>195.35400000000001</v>
          </cell>
          <cell r="D2">
            <v>193.60300000000001</v>
          </cell>
          <cell r="G2">
            <v>49.5</v>
          </cell>
          <cell r="N2">
            <v>1.32</v>
          </cell>
          <cell r="O2">
            <v>22.143999999999998</v>
          </cell>
          <cell r="P2">
            <v>62.1</v>
          </cell>
        </row>
        <row r="3">
          <cell r="B3">
            <v>3.1819999999999999</v>
          </cell>
          <cell r="C3">
            <v>195.62</v>
          </cell>
          <cell r="D3">
            <v>193.85900000000001</v>
          </cell>
          <cell r="F3">
            <v>66.900000000000006</v>
          </cell>
          <cell r="G3">
            <v>50.4</v>
          </cell>
          <cell r="N3">
            <v>1.224</v>
          </cell>
          <cell r="O3">
            <v>20.146999999999998</v>
          </cell>
          <cell r="P3">
            <v>64.099999999999994</v>
          </cell>
        </row>
        <row r="4">
          <cell r="B4">
            <v>3.1640000000000001</v>
          </cell>
          <cell r="C4">
            <v>195.256</v>
          </cell>
          <cell r="D4">
            <v>193.48</v>
          </cell>
          <cell r="F4">
            <v>66.7</v>
          </cell>
          <cell r="G4">
            <v>50.3</v>
          </cell>
          <cell r="N4">
            <v>1.363</v>
          </cell>
          <cell r="O4">
            <v>22.61</v>
          </cell>
          <cell r="P4">
            <v>63.3</v>
          </cell>
        </row>
        <row r="5">
          <cell r="B5">
            <v>3.173</v>
          </cell>
          <cell r="C5">
            <v>200.86799999999999</v>
          </cell>
          <cell r="D5">
            <v>199.071</v>
          </cell>
          <cell r="F5">
            <v>66.5</v>
          </cell>
          <cell r="G5">
            <v>50.5</v>
          </cell>
          <cell r="N5">
            <v>1.51</v>
          </cell>
          <cell r="O5">
            <v>25.175999999999998</v>
          </cell>
          <cell r="P5">
            <v>62.8</v>
          </cell>
        </row>
        <row r="6">
          <cell r="B6">
            <v>3.0569999999999999</v>
          </cell>
          <cell r="C6">
            <v>201.50299999999999</v>
          </cell>
          <cell r="D6">
            <v>199.77699999999999</v>
          </cell>
          <cell r="F6">
            <v>64.900000000000006</v>
          </cell>
          <cell r="G6">
            <v>49.6</v>
          </cell>
          <cell r="N6">
            <v>1.304</v>
          </cell>
          <cell r="O6">
            <v>22.123000000000001</v>
          </cell>
          <cell r="P6">
            <v>61.9</v>
          </cell>
        </row>
        <row r="7">
          <cell r="B7">
            <v>2.8610000000000002</v>
          </cell>
          <cell r="C7">
            <v>201.18</v>
          </cell>
          <cell r="D7">
            <v>199.214</v>
          </cell>
          <cell r="F7">
            <v>63.2</v>
          </cell>
          <cell r="G7">
            <v>48.8</v>
          </cell>
          <cell r="N7">
            <v>1.306</v>
          </cell>
          <cell r="O7">
            <v>22.841000000000001</v>
          </cell>
          <cell r="P7">
            <v>60.5</v>
          </cell>
        </row>
        <row r="8">
          <cell r="B8">
            <v>2.56</v>
          </cell>
          <cell r="C8">
            <v>198.113</v>
          </cell>
          <cell r="D8">
            <v>196.14699999999999</v>
          </cell>
          <cell r="F8">
            <v>60.6</v>
          </cell>
          <cell r="G8">
            <v>47.6</v>
          </cell>
          <cell r="N8">
            <v>1.238</v>
          </cell>
          <cell r="O8">
            <v>22.707000000000001</v>
          </cell>
          <cell r="P8">
            <v>57.9</v>
          </cell>
        </row>
        <row r="9">
          <cell r="B9">
            <v>2.206</v>
          </cell>
          <cell r="C9">
            <v>197.565</v>
          </cell>
          <cell r="D9">
            <v>195.61</v>
          </cell>
          <cell r="F9">
            <v>56.4</v>
          </cell>
          <cell r="G9">
            <v>45</v>
          </cell>
          <cell r="N9">
            <v>1.149</v>
          </cell>
          <cell r="O9">
            <v>22.574000000000002</v>
          </cell>
          <cell r="P9">
            <v>53.9</v>
          </cell>
        </row>
        <row r="10">
          <cell r="B10">
            <v>2.202</v>
          </cell>
          <cell r="C10">
            <v>198.702</v>
          </cell>
          <cell r="D10">
            <v>196.73599999999999</v>
          </cell>
          <cell r="F10">
            <v>56.1</v>
          </cell>
          <cell r="G10">
            <v>44.8</v>
          </cell>
          <cell r="N10">
            <v>1.2030000000000001</v>
          </cell>
          <cell r="O10">
            <v>23.7</v>
          </cell>
          <cell r="P10">
            <v>53.8</v>
          </cell>
        </row>
        <row r="11">
          <cell r="B11">
            <v>2.2690000000000001</v>
          </cell>
          <cell r="C11">
            <v>201.595</v>
          </cell>
          <cell r="D11">
            <v>199.63399999999999</v>
          </cell>
          <cell r="F11">
            <v>56.9</v>
          </cell>
          <cell r="G11">
            <v>45.5</v>
          </cell>
          <cell r="N11">
            <v>1.008</v>
          </cell>
          <cell r="O11">
            <v>19.675999999999998</v>
          </cell>
          <cell r="P11">
            <v>54.3</v>
          </cell>
        </row>
        <row r="12">
          <cell r="B12">
            <v>2.258</v>
          </cell>
          <cell r="C12">
            <v>200.12</v>
          </cell>
          <cell r="D12">
            <v>198.21600000000001</v>
          </cell>
          <cell r="F12">
            <v>56.9</v>
          </cell>
          <cell r="G12">
            <v>45.4</v>
          </cell>
          <cell r="N12">
            <v>1.228</v>
          </cell>
          <cell r="O12">
            <v>23.757000000000001</v>
          </cell>
          <cell r="P12">
            <v>54.2</v>
          </cell>
        </row>
        <row r="13">
          <cell r="B13">
            <v>2.14</v>
          </cell>
          <cell r="C13">
            <v>197.453</v>
          </cell>
          <cell r="D13">
            <v>195.57900000000001</v>
          </cell>
          <cell r="F13">
            <v>55.1</v>
          </cell>
          <cell r="G13">
            <v>44</v>
          </cell>
          <cell r="N13">
            <v>1.1639999999999999</v>
          </cell>
          <cell r="O13">
            <v>23.387</v>
          </cell>
          <cell r="P13">
            <v>53</v>
          </cell>
        </row>
        <row r="14">
          <cell r="B14">
            <v>2.1589999999999998</v>
          </cell>
          <cell r="C14">
            <v>200.387</v>
          </cell>
          <cell r="D14">
            <v>198.56399999999999</v>
          </cell>
          <cell r="F14">
            <v>55.1</v>
          </cell>
          <cell r="G14">
            <v>44.1</v>
          </cell>
          <cell r="N14">
            <v>1.0840000000000001</v>
          </cell>
          <cell r="O14">
            <v>22.004000000000001</v>
          </cell>
          <cell r="P14">
            <v>52.2</v>
          </cell>
        </row>
        <row r="15">
          <cell r="B15">
            <v>2.3199999999999998</v>
          </cell>
          <cell r="C15">
            <v>200.03800000000001</v>
          </cell>
          <cell r="D15">
            <v>198.23099999999999</v>
          </cell>
          <cell r="F15">
            <v>57.1</v>
          </cell>
          <cell r="G15">
            <v>45.3</v>
          </cell>
          <cell r="N15">
            <v>1.05</v>
          </cell>
          <cell r="O15">
            <v>20.338999999999999</v>
          </cell>
          <cell r="P15">
            <v>54.6</v>
          </cell>
        </row>
        <row r="16">
          <cell r="B16">
            <v>2.4279999999999999</v>
          </cell>
          <cell r="C16">
            <v>198.149</v>
          </cell>
          <cell r="D16">
            <v>196.429</v>
          </cell>
          <cell r="F16">
            <v>58.5</v>
          </cell>
          <cell r="G16">
            <v>46.1</v>
          </cell>
          <cell r="N16">
            <v>1.159</v>
          </cell>
          <cell r="O16">
            <v>21.61</v>
          </cell>
          <cell r="P16">
            <v>55.8</v>
          </cell>
        </row>
        <row r="17">
          <cell r="B17">
            <v>2.367</v>
          </cell>
          <cell r="C17">
            <v>198.94300000000001</v>
          </cell>
          <cell r="D17">
            <v>197.161</v>
          </cell>
          <cell r="F17">
            <v>58.3</v>
          </cell>
          <cell r="G17">
            <v>46.2</v>
          </cell>
          <cell r="N17">
            <v>1.1220000000000001</v>
          </cell>
          <cell r="O17">
            <v>21.324000000000002</v>
          </cell>
          <cell r="P17">
            <v>56.3</v>
          </cell>
        </row>
        <row r="18">
          <cell r="B18">
            <v>2.3359999999999999</v>
          </cell>
          <cell r="C18">
            <v>197.50899999999999</v>
          </cell>
          <cell r="D18">
            <v>195.74299999999999</v>
          </cell>
          <cell r="F18">
            <v>57.5</v>
          </cell>
          <cell r="G18">
            <v>45.5</v>
          </cell>
          <cell r="N18">
            <v>1.3280000000000001</v>
          </cell>
          <cell r="O18">
            <v>25.440999999999999</v>
          </cell>
          <cell r="P18">
            <v>55.6</v>
          </cell>
        </row>
        <row r="19">
          <cell r="B19">
            <v>2.3460000000000001</v>
          </cell>
          <cell r="C19">
            <v>197.96</v>
          </cell>
          <cell r="D19">
            <v>196.16800000000001</v>
          </cell>
          <cell r="F19">
            <v>57.4</v>
          </cell>
          <cell r="G19">
            <v>45.4</v>
          </cell>
          <cell r="N19">
            <v>1.3029999999999999</v>
          </cell>
          <cell r="O19">
            <v>24.937000000000001</v>
          </cell>
          <cell r="P19">
            <v>55</v>
          </cell>
        </row>
        <row r="20">
          <cell r="B20">
            <v>2.2749999999999999</v>
          </cell>
          <cell r="C20">
            <v>199.59299999999999</v>
          </cell>
          <cell r="D20">
            <v>197.84200000000001</v>
          </cell>
          <cell r="F20">
            <v>56.3</v>
          </cell>
          <cell r="G20">
            <v>44.7</v>
          </cell>
          <cell r="N20">
            <v>1.056</v>
          </cell>
          <cell r="O20">
            <v>20.843</v>
          </cell>
          <cell r="P20">
            <v>53.9</v>
          </cell>
        </row>
        <row r="21">
          <cell r="B21">
            <v>2.306</v>
          </cell>
          <cell r="C21">
            <v>199.096</v>
          </cell>
          <cell r="D21">
            <v>197.36600000000001</v>
          </cell>
          <cell r="F21">
            <v>56.9</v>
          </cell>
          <cell r="G21">
            <v>45.2</v>
          </cell>
          <cell r="N21">
            <v>1.161</v>
          </cell>
          <cell r="O21">
            <v>22.556000000000001</v>
          </cell>
          <cell r="P21">
            <v>54.7</v>
          </cell>
        </row>
        <row r="22">
          <cell r="B22">
            <v>2.2789999999999999</v>
          </cell>
          <cell r="C22">
            <v>200.97</v>
          </cell>
          <cell r="D22">
            <v>199.18799999999999</v>
          </cell>
          <cell r="F22">
            <v>57.3</v>
          </cell>
          <cell r="G22">
            <v>45.8</v>
          </cell>
          <cell r="N22">
            <v>1.0649999999999999</v>
          </cell>
          <cell r="O22">
            <v>20.597999999999999</v>
          </cell>
          <cell r="P22">
            <v>55.1</v>
          </cell>
        </row>
        <row r="23">
          <cell r="B23">
            <v>2.258</v>
          </cell>
          <cell r="C23">
            <v>200.36099999999999</v>
          </cell>
          <cell r="D23">
            <v>198.625</v>
          </cell>
          <cell r="F23">
            <v>57.8</v>
          </cell>
          <cell r="G23">
            <v>46.3</v>
          </cell>
          <cell r="N23">
            <v>1.0629999999999999</v>
          </cell>
          <cell r="O23">
            <v>20.427</v>
          </cell>
          <cell r="P23">
            <v>56.1</v>
          </cell>
        </row>
        <row r="24">
          <cell r="B24">
            <v>2.1520000000000001</v>
          </cell>
          <cell r="C24">
            <v>200.33</v>
          </cell>
          <cell r="D24">
            <v>198.56399999999999</v>
          </cell>
          <cell r="F24">
            <v>56.2</v>
          </cell>
          <cell r="G24">
            <v>45.3</v>
          </cell>
          <cell r="N24">
            <v>1.0109999999999999</v>
          </cell>
          <cell r="O24">
            <v>20.103000000000002</v>
          </cell>
          <cell r="P24">
            <v>53.7</v>
          </cell>
        </row>
        <row r="25">
          <cell r="B25">
            <v>2.1749999999999998</v>
          </cell>
          <cell r="C25">
            <v>201.114</v>
          </cell>
          <cell r="D25">
            <v>199.316</v>
          </cell>
          <cell r="F25">
            <v>55.9</v>
          </cell>
          <cell r="G25">
            <v>44.9</v>
          </cell>
          <cell r="N25">
            <v>0.96499999999999997</v>
          </cell>
          <cell r="O25">
            <v>19.097999999999999</v>
          </cell>
          <cell r="P25">
            <v>53.7</v>
          </cell>
        </row>
        <row r="26">
          <cell r="B26">
            <v>2.2530000000000001</v>
          </cell>
          <cell r="C26">
            <v>198.518</v>
          </cell>
          <cell r="D26">
            <v>196.80799999999999</v>
          </cell>
          <cell r="F26">
            <v>57</v>
          </cell>
          <cell r="G26">
            <v>45.5</v>
          </cell>
          <cell r="N26">
            <v>1.325</v>
          </cell>
          <cell r="O26">
            <v>25.678999999999998</v>
          </cell>
          <cell r="P26">
            <v>54.8</v>
          </cell>
        </row>
        <row r="27">
          <cell r="B27">
            <v>2.2370000000000001</v>
          </cell>
          <cell r="C27">
            <v>199.20400000000001</v>
          </cell>
          <cell r="D27">
            <v>197.51400000000001</v>
          </cell>
          <cell r="F27">
            <v>56.6</v>
          </cell>
          <cell r="G27">
            <v>45.2</v>
          </cell>
          <cell r="N27">
            <v>1.1739999999999999</v>
          </cell>
          <cell r="O27">
            <v>22.959</v>
          </cell>
          <cell r="P27">
            <v>54.3</v>
          </cell>
        </row>
        <row r="28">
          <cell r="B28">
            <v>2.355</v>
          </cell>
          <cell r="C28">
            <v>201.59</v>
          </cell>
          <cell r="D28">
            <v>199.91</v>
          </cell>
          <cell r="F28">
            <v>58.4</v>
          </cell>
          <cell r="G28">
            <v>46.5</v>
          </cell>
          <cell r="N28">
            <v>1.169</v>
          </cell>
          <cell r="O28">
            <v>22.096</v>
          </cell>
          <cell r="P28">
            <v>56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лубина просмотра"/>
      <sheetName val="Шаблон"/>
      <sheetName val="общие условия"/>
      <sheetName val="Гипер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>
        <row r="2">
          <cell r="L2">
            <v>28</v>
          </cell>
          <cell r="O2">
            <v>65</v>
          </cell>
          <cell r="P2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Y70"/>
  <sheetViews>
    <sheetView tabSelected="1" zoomScaleNormal="100" zoomScaleSheetLayoutView="85" workbookViewId="0">
      <selection activeCell="K18" sqref="K18"/>
    </sheetView>
  </sheetViews>
  <sheetFormatPr defaultRowHeight="12.75" x14ac:dyDescent="0.2"/>
  <cols>
    <col min="1" max="2" width="11.7109375" style="4" customWidth="1"/>
    <col min="3" max="3" width="11.5703125" style="4" customWidth="1"/>
    <col min="4" max="4" width="11.28515625" style="4" customWidth="1"/>
    <col min="5" max="5" width="11.7109375" style="4" customWidth="1"/>
    <col min="6" max="6" width="12" style="4" customWidth="1"/>
    <col min="7" max="7" width="10.28515625" style="4" customWidth="1"/>
    <col min="8" max="8" width="10" style="4" customWidth="1"/>
    <col min="9" max="9" width="11" style="4" customWidth="1"/>
    <col min="10" max="10" width="9.140625" style="4"/>
    <col min="11" max="11" width="23.140625" style="4" customWidth="1"/>
    <col min="12" max="12" width="19.85546875" style="4" customWidth="1"/>
    <col min="13" max="27" width="14.28515625" style="4" customWidth="1"/>
    <col min="28" max="51" width="1.7109375" style="4" customWidth="1"/>
    <col min="52" max="16384" width="9.140625" style="4"/>
  </cols>
  <sheetData>
    <row r="1" spans="1:51" x14ac:dyDescent="0.2">
      <c r="A1" s="1">
        <v>27</v>
      </c>
      <c r="B1" s="2" t="str">
        <f>IF(VLOOKUP(A1,[1]Анализ!$A$5:$BI$154,23,0)=0,"",VLOOKUP(A1,[1]Анализ!$A$5:$BI$154,23,0))</f>
        <v>да</v>
      </c>
      <c r="C1" s="3"/>
      <c r="D1" s="3"/>
      <c r="E1" s="3"/>
      <c r="F1" s="3"/>
      <c r="G1" s="3"/>
      <c r="H1" s="3"/>
      <c r="I1" s="3"/>
    </row>
    <row r="2" spans="1:51" x14ac:dyDescent="0.2">
      <c r="A2" s="5"/>
      <c r="B2" s="5"/>
      <c r="C2" s="5"/>
      <c r="D2" s="5"/>
      <c r="E2" s="5"/>
      <c r="F2" s="5"/>
      <c r="G2" s="6" t="s">
        <v>0</v>
      </c>
      <c r="H2" s="7" t="str">
        <f>VLOOKUP('[2]глубина просмотра'!B3,'[2]глубина просмотра'!C2:J13,2,0)</f>
        <v>Март</v>
      </c>
      <c r="I2" s="8" t="s">
        <v>1</v>
      </c>
      <c r="J2" s="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1" x14ac:dyDescent="0.2">
      <c r="A3" s="9"/>
      <c r="B3" s="10"/>
      <c r="C3" s="10"/>
      <c r="D3" s="10"/>
      <c r="E3" s="10"/>
      <c r="F3" s="10"/>
      <c r="G3" s="10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1" ht="15.75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1" ht="15.75" x14ac:dyDescent="0.25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1" x14ac:dyDescent="0.2">
      <c r="A6" s="10"/>
      <c r="B6" s="10"/>
      <c r="C6" s="10"/>
      <c r="D6" s="10"/>
      <c r="E6" s="10"/>
      <c r="F6" s="10"/>
      <c r="G6" s="10"/>
      <c r="H6"/>
      <c r="I6"/>
      <c r="J6"/>
      <c r="K6"/>
      <c r="L6" s="73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1" x14ac:dyDescent="0.2">
      <c r="A7" s="5" t="s">
        <v>4</v>
      </c>
      <c r="B7" s="5" t="str">
        <f>IF($A$3=1,'[2]общие условия'!A6,'[2]общие условия'!A4)</f>
        <v>ООО "Фонд Радомир"</v>
      </c>
      <c r="C7" s="5"/>
      <c r="D7" s="5"/>
      <c r="E7" s="5"/>
      <c r="F7" s="5" t="s">
        <v>5</v>
      </c>
      <c r="G7" s="5" t="str">
        <f>дог</f>
        <v>16-07/133</v>
      </c>
      <c r="H7" s="5"/>
      <c r="I7" s="5"/>
      <c r="J7" s="5"/>
      <c r="K7"/>
      <c r="L7" s="73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1" x14ac:dyDescent="0.2">
      <c r="A8" s="5"/>
      <c r="B8" s="5"/>
      <c r="C8" s="5"/>
      <c r="D8" s="5"/>
      <c r="E8" s="5"/>
      <c r="F8" s="12" t="s">
        <v>6</v>
      </c>
      <c r="G8" s="13"/>
      <c r="H8" t="s">
        <v>7</v>
      </c>
      <c r="I8" s="5"/>
      <c r="J8" s="5"/>
      <c r="K8"/>
      <c r="L8" s="73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1" x14ac:dyDescent="0.2">
      <c r="A9" s="5" t="s">
        <v>8</v>
      </c>
      <c r="B9" s="14" t="str">
        <f>VLOOKUP($A$1,[1]Анализ!$A$5:$F$154,4,0)</f>
        <v>Вишневая 28</v>
      </c>
      <c r="C9" s="5"/>
      <c r="D9" s="5"/>
      <c r="E9" s="5"/>
      <c r="F9" s="12" t="s">
        <v>9</v>
      </c>
      <c r="G9" s="15"/>
      <c r="H9" t="s">
        <v>7</v>
      </c>
      <c r="I9" s="5"/>
      <c r="J9" s="5"/>
      <c r="K9"/>
      <c r="L9" s="73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1" x14ac:dyDescent="0.2">
      <c r="A10" s="8" t="s">
        <v>10</v>
      </c>
      <c r="B10" s="16"/>
      <c r="C10" s="17" t="str">
        <f>CONCATENATE(VLOOKUP($A$1,[1]Анализ!$A$5:$F$154,5,0)," ","№",VLOOKUP($A$1,[3]БАЗА3!$F$5:$BR$154,65,0))</f>
        <v>ТМК-Н13-1.0 №00065</v>
      </c>
      <c r="D10" s="8"/>
      <c r="E10" s="8"/>
      <c r="F10" s="12" t="s">
        <v>11</v>
      </c>
      <c r="G10" s="18"/>
      <c r="H10" s="12" t="s">
        <v>12</v>
      </c>
      <c r="I10" s="8"/>
      <c r="J10" s="8"/>
      <c r="K10"/>
      <c r="L10" s="74" t="str">
        <f>C10</f>
        <v>ТМК-Н13-1.0 №00065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1" x14ac:dyDescent="0.2">
      <c r="A11" s="20" t="s">
        <v>13</v>
      </c>
      <c r="B11" s="12"/>
      <c r="F11" s="12" t="s">
        <v>14</v>
      </c>
      <c r="G11" s="21"/>
      <c r="H11" s="12" t="s">
        <v>15</v>
      </c>
      <c r="I11" s="12"/>
      <c r="K11"/>
      <c r="L11" s="73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1" ht="13.5" thickBot="1" x14ac:dyDescent="0.25">
      <c r="A12" s="22" t="str">
        <f>VLOOKUP(A1,[1]Анализ!$A$5:$X$154,24,0)</f>
        <v>25.10 +</v>
      </c>
      <c r="B12" s="22"/>
      <c r="C12" s="22"/>
      <c r="D12" s="22"/>
      <c r="E12" s="22"/>
      <c r="F12" s="22"/>
      <c r="G12" s="22"/>
      <c r="H12" s="22"/>
      <c r="I12" s="22"/>
      <c r="J12" s="22"/>
      <c r="K12"/>
      <c r="L12" s="73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1" ht="13.5" customHeight="1" thickBot="1" x14ac:dyDescent="0.25">
      <c r="A13" s="23"/>
      <c r="B13" s="24" t="s">
        <v>16</v>
      </c>
      <c r="C13" s="25"/>
      <c r="D13" s="25"/>
      <c r="E13" s="25"/>
      <c r="F13" s="25"/>
      <c r="G13" s="26" t="s">
        <v>17</v>
      </c>
      <c r="H13" s="27"/>
      <c r="I13" s="28"/>
      <c r="J13" s="29" t="s">
        <v>18</v>
      </c>
      <c r="K13"/>
      <c r="L13" s="7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30"/>
    </row>
    <row r="14" spans="1:51" ht="13.5" thickBot="1" x14ac:dyDescent="0.25">
      <c r="A14" s="31" t="s">
        <v>19</v>
      </c>
      <c r="B14" s="32" t="s">
        <v>20</v>
      </c>
      <c r="C14" s="33"/>
      <c r="D14" s="32" t="s">
        <v>21</v>
      </c>
      <c r="E14" s="33"/>
      <c r="F14" s="34"/>
      <c r="G14" s="35"/>
      <c r="H14" s="36"/>
      <c r="I14" s="37"/>
      <c r="J14" s="38"/>
      <c r="K14"/>
      <c r="L14" s="73" t="s">
        <v>22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1" ht="21" customHeight="1" thickBot="1" x14ac:dyDescent="0.25">
      <c r="A15" s="40"/>
      <c r="B15" s="41" t="s">
        <v>23</v>
      </c>
      <c r="C15" s="41" t="s">
        <v>24</v>
      </c>
      <c r="D15" s="42" t="s">
        <v>25</v>
      </c>
      <c r="E15" s="43" t="s">
        <v>26</v>
      </c>
      <c r="F15" s="44" t="s">
        <v>27</v>
      </c>
      <c r="G15" s="43" t="s">
        <v>28</v>
      </c>
      <c r="H15" s="45" t="s">
        <v>29</v>
      </c>
      <c r="I15" s="46" t="s">
        <v>30</v>
      </c>
      <c r="J15" s="38"/>
      <c r="K15"/>
      <c r="L15" s="73" t="s">
        <v>31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1" x14ac:dyDescent="0.2">
      <c r="A16" s="47">
        <f>'[2]общие условия'!A24</f>
        <v>42089</v>
      </c>
      <c r="B16" s="48">
        <f>[4]Суточные!$F$3</f>
        <v>66.900000000000006</v>
      </c>
      <c r="C16" s="48">
        <f>[4]Суточные!$C$2</f>
        <v>195.35400000000001</v>
      </c>
      <c r="D16" s="48">
        <f>[4]Суточные!G2</f>
        <v>49.5</v>
      </c>
      <c r="E16" s="48">
        <f>[4]Суточные!D2</f>
        <v>193.60300000000001</v>
      </c>
      <c r="F16" s="49">
        <f>[4]Суточные!B2</f>
        <v>3.0489999999999999</v>
      </c>
      <c r="G16" s="50">
        <f>[4]Суточные!P2</f>
        <v>62.1</v>
      </c>
      <c r="H16" s="51">
        <f>[4]Суточные!O2</f>
        <v>22.143999999999998</v>
      </c>
      <c r="I16" s="52">
        <f>[4]Суточные!N2</f>
        <v>1.32</v>
      </c>
      <c r="J16" s="53" t="str">
        <f>'[1]2'!O22</f>
        <v>24:00</v>
      </c>
      <c r="K16"/>
      <c r="L16" s="73" t="str">
        <f>LEFT(L10,FIND(" ",L10)-1)</f>
        <v>ТМК-Н13-1.0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x14ac:dyDescent="0.2">
      <c r="A17" s="47">
        <f>'[2]общие условия'!A25</f>
        <v>42090</v>
      </c>
      <c r="B17" s="75">
        <f>[4]Суточные!$F$3</f>
        <v>66.900000000000006</v>
      </c>
      <c r="C17" s="48">
        <f>[4]Суточные!$C$3</f>
        <v>195.62</v>
      </c>
      <c r="D17" s="48">
        <f>[4]Суточные!G3</f>
        <v>50.4</v>
      </c>
      <c r="E17" s="48">
        <f>[4]Суточные!D3</f>
        <v>193.85900000000001</v>
      </c>
      <c r="F17" s="49">
        <f>[4]Суточные!B3</f>
        <v>3.1819999999999999</v>
      </c>
      <c r="G17" s="50">
        <f>[4]Суточные!P3</f>
        <v>64.099999999999994</v>
      </c>
      <c r="H17" s="51">
        <f>[4]Суточные!O3</f>
        <v>20.146999999999998</v>
      </c>
      <c r="I17" s="52">
        <f>[4]Суточные!N3</f>
        <v>1.224</v>
      </c>
      <c r="J17" s="53" t="str">
        <f>'[1]2'!O23</f>
        <v>24:00</v>
      </c>
      <c r="K17"/>
      <c r="L17" s="73" t="str">
        <f>RIGHT(L10,FIND(" ",L10)-6)</f>
        <v>№00065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69.75" customHeight="1" x14ac:dyDescent="0.2">
      <c r="A18" s="47">
        <f>'[2]общие условия'!A26</f>
        <v>42091</v>
      </c>
      <c r="B18" s="75">
        <f>[4]Суточные!$F$4</f>
        <v>66.7</v>
      </c>
      <c r="C18" s="48">
        <f>[4]Суточные!$C$4</f>
        <v>195.256</v>
      </c>
      <c r="D18" s="48">
        <f>[4]Суточные!G4</f>
        <v>50.3</v>
      </c>
      <c r="E18" s="48">
        <f>[4]Суточные!D4</f>
        <v>193.48</v>
      </c>
      <c r="F18" s="49">
        <f>[4]Суточные!B4</f>
        <v>3.1640000000000001</v>
      </c>
      <c r="G18" s="50">
        <f>[4]Суточные!P4</f>
        <v>63.3</v>
      </c>
      <c r="H18" s="51">
        <f>[4]Суточные!O4</f>
        <v>22.61</v>
      </c>
      <c r="I18" s="52">
        <f>[4]Суточные!N4</f>
        <v>1.363</v>
      </c>
      <c r="J18" s="53" t="str">
        <f>'[1]2'!O24</f>
        <v>24:00</v>
      </c>
      <c r="K18" s="77" t="s">
        <v>47</v>
      </c>
      <c r="L18" s="76" t="str">
        <f>CONCATENATE(L17,L14,L16,(L15))</f>
        <v>№00065(ТМК-Н13-1.0)</v>
      </c>
      <c r="M18" s="4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x14ac:dyDescent="0.2">
      <c r="A19" s="47">
        <f>'[2]общие условия'!A27</f>
        <v>42092</v>
      </c>
      <c r="B19" s="48">
        <f>[4]Суточные!$F$5</f>
        <v>66.5</v>
      </c>
      <c r="C19" s="48">
        <f>[4]Суточные!$C$5</f>
        <v>200.86799999999999</v>
      </c>
      <c r="D19" s="48">
        <f>[4]Суточные!G5</f>
        <v>50.5</v>
      </c>
      <c r="E19" s="48">
        <f>[4]Суточные!D5</f>
        <v>199.071</v>
      </c>
      <c r="F19" s="49">
        <f>[4]Суточные!B5</f>
        <v>3.173</v>
      </c>
      <c r="G19" s="50">
        <f>[4]Суточные!P5</f>
        <v>62.8</v>
      </c>
      <c r="H19" s="51">
        <f>[4]Суточные!O5</f>
        <v>25.175999999999998</v>
      </c>
      <c r="I19" s="52">
        <f>[4]Суточные!N5</f>
        <v>1.51</v>
      </c>
      <c r="J19" s="53" t="str">
        <f>'[1]2'!O25</f>
        <v>24:00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x14ac:dyDescent="0.2">
      <c r="A20" s="47">
        <f>'[2]общие условия'!A28</f>
        <v>42093</v>
      </c>
      <c r="B20" s="48">
        <f>[4]Суточные!$F$6</f>
        <v>64.900000000000006</v>
      </c>
      <c r="C20" s="48">
        <f>[4]Суточные!$C$6</f>
        <v>201.50299999999999</v>
      </c>
      <c r="D20" s="48">
        <f>[4]Суточные!G6</f>
        <v>49.6</v>
      </c>
      <c r="E20" s="48">
        <f>[4]Суточные!D6</f>
        <v>199.77699999999999</v>
      </c>
      <c r="F20" s="49">
        <f>[4]Суточные!B6</f>
        <v>3.0569999999999999</v>
      </c>
      <c r="G20" s="50">
        <f>[4]Суточные!P6</f>
        <v>61.9</v>
      </c>
      <c r="H20" s="51">
        <f>[4]Суточные!O6</f>
        <v>22.123000000000001</v>
      </c>
      <c r="I20" s="52">
        <f>[4]Суточные!N6</f>
        <v>1.304</v>
      </c>
      <c r="J20" s="53" t="str">
        <f>'[1]2'!O26</f>
        <v>24:00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x14ac:dyDescent="0.2">
      <c r="A21" s="47">
        <f>'[2]общие условия'!A29</f>
        <v>42094</v>
      </c>
      <c r="B21" s="48">
        <f>[4]Суточные!$F$7</f>
        <v>63.2</v>
      </c>
      <c r="C21" s="48">
        <f>[4]Суточные!$C$7</f>
        <v>201.18</v>
      </c>
      <c r="D21" s="48">
        <f>[4]Суточные!G7</f>
        <v>48.8</v>
      </c>
      <c r="E21" s="48">
        <f>[4]Суточные!D7</f>
        <v>199.214</v>
      </c>
      <c r="F21" s="49">
        <f>[4]Суточные!B7</f>
        <v>2.8610000000000002</v>
      </c>
      <c r="G21" s="50">
        <f>[4]Суточные!P7</f>
        <v>60.5</v>
      </c>
      <c r="H21" s="51">
        <f>[4]Суточные!O7</f>
        <v>22.841000000000001</v>
      </c>
      <c r="I21" s="52">
        <f>[4]Суточные!N7</f>
        <v>1.306</v>
      </c>
      <c r="J21" s="53" t="str">
        <f>'[1]2'!O27</f>
        <v>24:00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x14ac:dyDescent="0.2">
      <c r="A22" s="47">
        <f>'[2]общие условия'!A30</f>
        <v>42095</v>
      </c>
      <c r="B22" s="48">
        <f>[4]Суточные!$F$8</f>
        <v>60.6</v>
      </c>
      <c r="C22" s="48">
        <f>[4]Суточные!$C$8</f>
        <v>198.113</v>
      </c>
      <c r="D22" s="48">
        <f>[4]Суточные!G8</f>
        <v>47.6</v>
      </c>
      <c r="E22" s="48">
        <f>[4]Суточные!D8</f>
        <v>196.14699999999999</v>
      </c>
      <c r="F22" s="49">
        <f>[4]Суточные!B8</f>
        <v>2.56</v>
      </c>
      <c r="G22" s="50">
        <f>[4]Суточные!P8</f>
        <v>57.9</v>
      </c>
      <c r="H22" s="51">
        <f>[4]Суточные!O8</f>
        <v>22.707000000000001</v>
      </c>
      <c r="I22" s="52">
        <f>[4]Суточные!N8</f>
        <v>1.238</v>
      </c>
      <c r="J22" s="53" t="str">
        <f>'[1]2'!O28</f>
        <v>24:00</v>
      </c>
      <c r="K22"/>
      <c r="L22" s="1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x14ac:dyDescent="0.2">
      <c r="A23" s="47">
        <f>'[2]общие условия'!A31</f>
        <v>42096</v>
      </c>
      <c r="B23" s="48">
        <f>[4]Суточные!$F$9</f>
        <v>56.4</v>
      </c>
      <c r="C23" s="48">
        <f>[4]Суточные!$C$9</f>
        <v>197.565</v>
      </c>
      <c r="D23" s="48">
        <f>[4]Суточные!G9</f>
        <v>45</v>
      </c>
      <c r="E23" s="48">
        <f>[4]Суточные!D9</f>
        <v>195.61</v>
      </c>
      <c r="F23" s="49">
        <f>[4]Суточные!B9</f>
        <v>2.206</v>
      </c>
      <c r="G23" s="50">
        <f>[4]Суточные!P9</f>
        <v>53.9</v>
      </c>
      <c r="H23" s="51">
        <f>[4]Суточные!O9</f>
        <v>22.574000000000002</v>
      </c>
      <c r="I23" s="52">
        <f>[4]Суточные!N9</f>
        <v>1.149</v>
      </c>
      <c r="J23" s="53" t="str">
        <f>'[1]2'!O29</f>
        <v>24:00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x14ac:dyDescent="0.2">
      <c r="A24" s="47">
        <f>'[2]общие условия'!A32</f>
        <v>42097</v>
      </c>
      <c r="B24" s="48">
        <f>[4]Суточные!$F$10</f>
        <v>56.1</v>
      </c>
      <c r="C24" s="48">
        <f>[4]Суточные!$C$10</f>
        <v>198.702</v>
      </c>
      <c r="D24" s="48">
        <f>[4]Суточные!G10</f>
        <v>44.8</v>
      </c>
      <c r="E24" s="48">
        <f>[4]Суточные!D10</f>
        <v>196.73599999999999</v>
      </c>
      <c r="F24" s="49">
        <f>[4]Суточные!B10</f>
        <v>2.202</v>
      </c>
      <c r="G24" s="50">
        <f>[4]Суточные!P10</f>
        <v>53.8</v>
      </c>
      <c r="H24" s="51">
        <f>[4]Суточные!O10</f>
        <v>23.7</v>
      </c>
      <c r="I24" s="52">
        <f>[4]Суточные!N10</f>
        <v>1.2030000000000001</v>
      </c>
      <c r="J24" s="53" t="str">
        <f>'[1]2'!O30</f>
        <v>24:00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x14ac:dyDescent="0.2">
      <c r="A25" s="47">
        <f>'[2]общие условия'!A33</f>
        <v>42098</v>
      </c>
      <c r="B25" s="48">
        <f>[4]Суточные!$F$11</f>
        <v>56.9</v>
      </c>
      <c r="C25" s="48">
        <f>[4]Суточные!$C$11</f>
        <v>201.595</v>
      </c>
      <c r="D25" s="48">
        <f>[4]Суточные!G11</f>
        <v>45.5</v>
      </c>
      <c r="E25" s="48">
        <f>[4]Суточные!D11</f>
        <v>199.63399999999999</v>
      </c>
      <c r="F25" s="49">
        <f>[4]Суточные!B11</f>
        <v>2.2690000000000001</v>
      </c>
      <c r="G25" s="50">
        <f>[4]Суточные!P11</f>
        <v>54.3</v>
      </c>
      <c r="H25" s="51">
        <f>[4]Суточные!O11</f>
        <v>19.675999999999998</v>
      </c>
      <c r="I25" s="52">
        <f>[4]Суточные!N11</f>
        <v>1.008</v>
      </c>
      <c r="J25" s="53" t="str">
        <f>'[1]2'!O31</f>
        <v>24:00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x14ac:dyDescent="0.2">
      <c r="A26" s="47">
        <f>'[2]общие условия'!A34</f>
        <v>42099</v>
      </c>
      <c r="B26" s="48">
        <f>[4]Суточные!$F$12</f>
        <v>56.9</v>
      </c>
      <c r="C26" s="48">
        <f>[4]Суточные!$C$12</f>
        <v>200.12</v>
      </c>
      <c r="D26" s="48">
        <f>[4]Суточные!G12</f>
        <v>45.4</v>
      </c>
      <c r="E26" s="48">
        <f>[4]Суточные!D12</f>
        <v>198.21600000000001</v>
      </c>
      <c r="F26" s="49">
        <f>[4]Суточные!B12</f>
        <v>2.258</v>
      </c>
      <c r="G26" s="50">
        <f>[4]Суточные!P12</f>
        <v>54.2</v>
      </c>
      <c r="H26" s="51">
        <f>[4]Суточные!O12</f>
        <v>23.757000000000001</v>
      </c>
      <c r="I26" s="52">
        <f>[4]Суточные!N12</f>
        <v>1.228</v>
      </c>
      <c r="J26" s="53" t="str">
        <f>'[1]2'!O32</f>
        <v>24:00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x14ac:dyDescent="0.2">
      <c r="A27" s="47">
        <f>'[2]общие условия'!A35</f>
        <v>42100</v>
      </c>
      <c r="B27" s="48">
        <f>[4]Суточные!$F$13</f>
        <v>55.1</v>
      </c>
      <c r="C27" s="48">
        <f>[4]Суточные!$C$13</f>
        <v>197.453</v>
      </c>
      <c r="D27" s="48">
        <f>[4]Суточные!G13</f>
        <v>44</v>
      </c>
      <c r="E27" s="48">
        <f>[4]Суточные!D13</f>
        <v>195.57900000000001</v>
      </c>
      <c r="F27" s="49">
        <f>[4]Суточные!B13</f>
        <v>2.14</v>
      </c>
      <c r="G27" s="50">
        <f>[4]Суточные!P13</f>
        <v>53</v>
      </c>
      <c r="H27" s="51">
        <f>[4]Суточные!O13</f>
        <v>23.387</v>
      </c>
      <c r="I27" s="52">
        <f>[4]Суточные!N13</f>
        <v>1.1639999999999999</v>
      </c>
      <c r="J27" s="53" t="str">
        <f>'[1]2'!O33</f>
        <v>24:00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x14ac:dyDescent="0.2">
      <c r="A28" s="47">
        <f>'[2]общие условия'!A36</f>
        <v>42101</v>
      </c>
      <c r="B28" s="48">
        <f>[4]Суточные!$F$14</f>
        <v>55.1</v>
      </c>
      <c r="C28" s="48">
        <f>[4]Суточные!$C$14</f>
        <v>200.387</v>
      </c>
      <c r="D28" s="48">
        <f>[4]Суточные!G14</f>
        <v>44.1</v>
      </c>
      <c r="E28" s="48">
        <f>[4]Суточные!D14</f>
        <v>198.56399999999999</v>
      </c>
      <c r="F28" s="49">
        <f>[4]Суточные!B14</f>
        <v>2.1589999999999998</v>
      </c>
      <c r="G28" s="50">
        <f>[4]Суточные!P14</f>
        <v>52.2</v>
      </c>
      <c r="H28" s="51">
        <f>[4]Суточные!O14</f>
        <v>22.004000000000001</v>
      </c>
      <c r="I28" s="52">
        <f>[4]Суточные!N14</f>
        <v>1.0840000000000001</v>
      </c>
      <c r="J28" s="53" t="str">
        <f>'[1]2'!O34</f>
        <v>24:00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x14ac:dyDescent="0.2">
      <c r="A29" s="47">
        <f>'[2]общие условия'!A37</f>
        <v>42102</v>
      </c>
      <c r="B29" s="48">
        <f>[4]Суточные!$F$15</f>
        <v>57.1</v>
      </c>
      <c r="C29" s="48">
        <f>[4]Суточные!$C$15</f>
        <v>200.03800000000001</v>
      </c>
      <c r="D29" s="48">
        <f>[4]Суточные!G15</f>
        <v>45.3</v>
      </c>
      <c r="E29" s="48">
        <f>[4]Суточные!D15</f>
        <v>198.23099999999999</v>
      </c>
      <c r="F29" s="49">
        <f>[4]Суточные!B15</f>
        <v>2.3199999999999998</v>
      </c>
      <c r="G29" s="50">
        <f>[4]Суточные!P15</f>
        <v>54.6</v>
      </c>
      <c r="H29" s="51">
        <f>[4]Суточные!O15</f>
        <v>20.338999999999999</v>
      </c>
      <c r="I29" s="52">
        <f>[4]Суточные!N15</f>
        <v>1.05</v>
      </c>
      <c r="J29" s="53" t="str">
        <f>'[1]2'!O35</f>
        <v>24:00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x14ac:dyDescent="0.2">
      <c r="A30" s="47">
        <f>'[2]общие условия'!A38</f>
        <v>42103</v>
      </c>
      <c r="B30" s="48">
        <f>[4]Суточные!$F$16</f>
        <v>58.5</v>
      </c>
      <c r="C30" s="48">
        <f>[4]Суточные!$C$16</f>
        <v>198.149</v>
      </c>
      <c r="D30" s="48">
        <f>[4]Суточные!G16</f>
        <v>46.1</v>
      </c>
      <c r="E30" s="48">
        <f>[4]Суточные!D16</f>
        <v>196.429</v>
      </c>
      <c r="F30" s="49">
        <f>[4]Суточные!B16</f>
        <v>2.4279999999999999</v>
      </c>
      <c r="G30" s="50">
        <f>[4]Суточные!P16</f>
        <v>55.8</v>
      </c>
      <c r="H30" s="51">
        <f>[4]Суточные!O16</f>
        <v>21.61</v>
      </c>
      <c r="I30" s="52">
        <f>[4]Суточные!N16</f>
        <v>1.159</v>
      </c>
      <c r="J30" s="53" t="str">
        <f>'[1]2'!O36</f>
        <v>24:00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x14ac:dyDescent="0.2">
      <c r="A31" s="47">
        <f>'[2]общие условия'!A39</f>
        <v>42104</v>
      </c>
      <c r="B31" s="48">
        <f>[4]Суточные!$F$17</f>
        <v>58.3</v>
      </c>
      <c r="C31" s="48">
        <f>[4]Суточные!$C$17</f>
        <v>198.94300000000001</v>
      </c>
      <c r="D31" s="48">
        <f>[4]Суточные!G17</f>
        <v>46.2</v>
      </c>
      <c r="E31" s="48">
        <f>[4]Суточные!D17</f>
        <v>197.161</v>
      </c>
      <c r="F31" s="49">
        <f>[4]Суточные!B17</f>
        <v>2.367</v>
      </c>
      <c r="G31" s="50">
        <f>[4]Суточные!P17</f>
        <v>56.3</v>
      </c>
      <c r="H31" s="51">
        <f>[4]Суточные!O17</f>
        <v>21.324000000000002</v>
      </c>
      <c r="I31" s="52">
        <f>[4]Суточные!N17</f>
        <v>1.1220000000000001</v>
      </c>
      <c r="J31" s="53" t="str">
        <f>'[1]2'!O37</f>
        <v>24:00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x14ac:dyDescent="0.2">
      <c r="A32" s="47">
        <f>'[2]общие условия'!A40</f>
        <v>42105</v>
      </c>
      <c r="B32" s="48">
        <f>[4]Суточные!$F$18</f>
        <v>57.5</v>
      </c>
      <c r="C32" s="48">
        <f>[4]Суточные!$C$18</f>
        <v>197.50899999999999</v>
      </c>
      <c r="D32" s="48">
        <f>[4]Суточные!G18</f>
        <v>45.5</v>
      </c>
      <c r="E32" s="48">
        <f>[4]Суточные!D18</f>
        <v>195.74299999999999</v>
      </c>
      <c r="F32" s="49">
        <f>[4]Суточные!B18</f>
        <v>2.3359999999999999</v>
      </c>
      <c r="G32" s="50">
        <f>[4]Суточные!P18</f>
        <v>55.6</v>
      </c>
      <c r="H32" s="51">
        <f>[4]Суточные!O18</f>
        <v>25.440999999999999</v>
      </c>
      <c r="I32" s="52">
        <f>[4]Суточные!N18</f>
        <v>1.3280000000000001</v>
      </c>
      <c r="J32" s="53" t="str">
        <f>'[1]2'!O38</f>
        <v>24:00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x14ac:dyDescent="0.2">
      <c r="A33" s="47">
        <f>'[2]общие условия'!A41</f>
        <v>42106</v>
      </c>
      <c r="B33" s="48">
        <f>[4]Суточные!$F$19</f>
        <v>57.4</v>
      </c>
      <c r="C33" s="48">
        <f>[4]Суточные!$C$19</f>
        <v>197.96</v>
      </c>
      <c r="D33" s="48">
        <f>[4]Суточные!G19</f>
        <v>45.4</v>
      </c>
      <c r="E33" s="48">
        <f>[4]Суточные!D19</f>
        <v>196.16800000000001</v>
      </c>
      <c r="F33" s="49">
        <f>[4]Суточные!B19</f>
        <v>2.3460000000000001</v>
      </c>
      <c r="G33" s="50">
        <f>[4]Суточные!P19</f>
        <v>55</v>
      </c>
      <c r="H33" s="51">
        <f>[4]Суточные!O19</f>
        <v>24.937000000000001</v>
      </c>
      <c r="I33" s="52">
        <f>[4]Суточные!N19</f>
        <v>1.3029999999999999</v>
      </c>
      <c r="J33" s="53" t="str">
        <f>'[1]2'!O39</f>
        <v>24:00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x14ac:dyDescent="0.2">
      <c r="A34" s="47">
        <f>'[2]общие условия'!A42</f>
        <v>42107</v>
      </c>
      <c r="B34" s="48">
        <f>[4]Суточные!$F$20</f>
        <v>56.3</v>
      </c>
      <c r="C34" s="48">
        <f>[4]Суточные!$C$20</f>
        <v>199.59299999999999</v>
      </c>
      <c r="D34" s="48">
        <f>[4]Суточные!G20</f>
        <v>44.7</v>
      </c>
      <c r="E34" s="48">
        <f>[4]Суточные!D20</f>
        <v>197.84200000000001</v>
      </c>
      <c r="F34" s="49">
        <f>[4]Суточные!B20</f>
        <v>2.2749999999999999</v>
      </c>
      <c r="G34" s="50">
        <f>[4]Суточные!P20</f>
        <v>53.9</v>
      </c>
      <c r="H34" s="51">
        <f>[4]Суточные!O20</f>
        <v>20.843</v>
      </c>
      <c r="I34" s="52">
        <f>[4]Суточные!N20</f>
        <v>1.056</v>
      </c>
      <c r="J34" s="53" t="str">
        <f>'[1]2'!O40</f>
        <v>24:00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x14ac:dyDescent="0.2">
      <c r="A35" s="47">
        <f>'[2]общие условия'!A43</f>
        <v>42108</v>
      </c>
      <c r="B35" s="48">
        <f>[4]Суточные!$F$21</f>
        <v>56.9</v>
      </c>
      <c r="C35" s="48">
        <f>[4]Суточные!$C$21</f>
        <v>199.096</v>
      </c>
      <c r="D35" s="48">
        <f>[4]Суточные!G21</f>
        <v>45.2</v>
      </c>
      <c r="E35" s="48">
        <f>[4]Суточные!D21</f>
        <v>197.36600000000001</v>
      </c>
      <c r="F35" s="49">
        <f>[4]Суточные!B21</f>
        <v>2.306</v>
      </c>
      <c r="G35" s="50">
        <f>[4]Суточные!P21</f>
        <v>54.7</v>
      </c>
      <c r="H35" s="51">
        <f>[4]Суточные!O21</f>
        <v>22.556000000000001</v>
      </c>
      <c r="I35" s="52">
        <f>[4]Суточные!N21</f>
        <v>1.161</v>
      </c>
      <c r="J35" s="53" t="str">
        <f>'[1]2'!O41</f>
        <v>24:00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x14ac:dyDescent="0.2">
      <c r="A36" s="47">
        <f>'[2]общие условия'!A44</f>
        <v>42109</v>
      </c>
      <c r="B36" s="48">
        <f>[4]Суточные!$F$22</f>
        <v>57.3</v>
      </c>
      <c r="C36" s="48">
        <f>[4]Суточные!$C$22</f>
        <v>200.97</v>
      </c>
      <c r="D36" s="48">
        <f>[4]Суточные!G22</f>
        <v>45.8</v>
      </c>
      <c r="E36" s="48">
        <f>[4]Суточные!D22</f>
        <v>199.18799999999999</v>
      </c>
      <c r="F36" s="49">
        <f>[4]Суточные!B22</f>
        <v>2.2789999999999999</v>
      </c>
      <c r="G36" s="50">
        <f>[4]Суточные!P22</f>
        <v>55.1</v>
      </c>
      <c r="H36" s="51">
        <f>[4]Суточные!O22</f>
        <v>20.597999999999999</v>
      </c>
      <c r="I36" s="52">
        <f>[4]Суточные!N22</f>
        <v>1.0649999999999999</v>
      </c>
      <c r="J36" s="53" t="str">
        <f>'[1]2'!O42</f>
        <v>24:00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x14ac:dyDescent="0.2">
      <c r="A37" s="47">
        <f>'[2]общие условия'!A45</f>
        <v>42110</v>
      </c>
      <c r="B37" s="48">
        <f>[4]Суточные!$F$23</f>
        <v>57.8</v>
      </c>
      <c r="C37" s="48">
        <f>[4]Суточные!$C$23</f>
        <v>200.36099999999999</v>
      </c>
      <c r="D37" s="48">
        <f>[4]Суточные!G23</f>
        <v>46.3</v>
      </c>
      <c r="E37" s="48">
        <f>[4]Суточные!D23</f>
        <v>198.625</v>
      </c>
      <c r="F37" s="49">
        <f>[4]Суточные!B23</f>
        <v>2.258</v>
      </c>
      <c r="G37" s="50">
        <f>[4]Суточные!P23</f>
        <v>56.1</v>
      </c>
      <c r="H37" s="51">
        <f>[4]Суточные!O23</f>
        <v>20.427</v>
      </c>
      <c r="I37" s="52">
        <f>[4]Суточные!N23</f>
        <v>1.0629999999999999</v>
      </c>
      <c r="J37" s="53" t="str">
        <f>'[1]2'!O43</f>
        <v>24:00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x14ac:dyDescent="0.2">
      <c r="A38" s="47">
        <f>'[2]общие условия'!A46</f>
        <v>42111</v>
      </c>
      <c r="B38" s="48">
        <f>[4]Суточные!$F$24</f>
        <v>56.2</v>
      </c>
      <c r="C38" s="48">
        <f>[4]Суточные!$C$24</f>
        <v>200.33</v>
      </c>
      <c r="D38" s="48">
        <f>[4]Суточные!G24</f>
        <v>45.3</v>
      </c>
      <c r="E38" s="48">
        <f>[4]Суточные!D24</f>
        <v>198.56399999999999</v>
      </c>
      <c r="F38" s="49">
        <f>[4]Суточные!B24</f>
        <v>2.1520000000000001</v>
      </c>
      <c r="G38" s="50">
        <f>[4]Суточные!P24</f>
        <v>53.7</v>
      </c>
      <c r="H38" s="51">
        <f>[4]Суточные!O24</f>
        <v>20.103000000000002</v>
      </c>
      <c r="I38" s="52">
        <f>[4]Суточные!N24</f>
        <v>1.0109999999999999</v>
      </c>
      <c r="J38" s="53" t="str">
        <f>'[1]2'!O44</f>
        <v>24:00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x14ac:dyDescent="0.2">
      <c r="A39" s="47">
        <f>'[2]общие условия'!A47</f>
        <v>42112</v>
      </c>
      <c r="B39" s="48">
        <f>[4]Суточные!$F$25</f>
        <v>55.9</v>
      </c>
      <c r="C39" s="48">
        <f>[4]Суточные!$C$25</f>
        <v>201.114</v>
      </c>
      <c r="D39" s="48">
        <f>[4]Суточные!G25</f>
        <v>44.9</v>
      </c>
      <c r="E39" s="48">
        <f>[4]Суточные!D25</f>
        <v>199.316</v>
      </c>
      <c r="F39" s="49">
        <f>[4]Суточные!B25</f>
        <v>2.1749999999999998</v>
      </c>
      <c r="G39" s="50">
        <f>[4]Суточные!P25</f>
        <v>53.7</v>
      </c>
      <c r="H39" s="51">
        <f>[4]Суточные!O25</f>
        <v>19.097999999999999</v>
      </c>
      <c r="I39" s="52">
        <f>[4]Суточные!N25</f>
        <v>0.96499999999999997</v>
      </c>
      <c r="J39" s="53" t="str">
        <f>'[1]2'!O45</f>
        <v>24:00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x14ac:dyDescent="0.2">
      <c r="A40" s="47">
        <f>'[2]общие условия'!A48</f>
        <v>42113</v>
      </c>
      <c r="B40" s="48">
        <f>[4]Суточные!$F$26</f>
        <v>57</v>
      </c>
      <c r="C40" s="48">
        <f>[4]Суточные!$C$26</f>
        <v>198.518</v>
      </c>
      <c r="D40" s="48">
        <f>[4]Суточные!G26</f>
        <v>45.5</v>
      </c>
      <c r="E40" s="48">
        <f>[4]Суточные!D26</f>
        <v>196.80799999999999</v>
      </c>
      <c r="F40" s="49">
        <f>[4]Суточные!B26</f>
        <v>2.2530000000000001</v>
      </c>
      <c r="G40" s="50">
        <f>[4]Суточные!P26</f>
        <v>54.8</v>
      </c>
      <c r="H40" s="51">
        <f>[4]Суточные!O26</f>
        <v>25.678999999999998</v>
      </c>
      <c r="I40" s="52">
        <f>[4]Суточные!N26</f>
        <v>1.325</v>
      </c>
      <c r="J40" s="53" t="str">
        <f>'[1]2'!O46</f>
        <v>24:00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x14ac:dyDescent="0.2">
      <c r="A41" s="47">
        <f>'[2]общие условия'!A49</f>
        <v>42114</v>
      </c>
      <c r="B41" s="48">
        <f>[4]Суточные!$F$27</f>
        <v>56.6</v>
      </c>
      <c r="C41" s="48">
        <f>[4]Суточные!$C$27</f>
        <v>199.20400000000001</v>
      </c>
      <c r="D41" s="48">
        <f>[4]Суточные!G27</f>
        <v>45.2</v>
      </c>
      <c r="E41" s="48">
        <f>[4]Суточные!D27</f>
        <v>197.51400000000001</v>
      </c>
      <c r="F41" s="49">
        <f>[4]Суточные!B27</f>
        <v>2.2370000000000001</v>
      </c>
      <c r="G41" s="50">
        <f>[4]Суточные!P27</f>
        <v>54.3</v>
      </c>
      <c r="H41" s="51">
        <f>[4]Суточные!O27</f>
        <v>22.959</v>
      </c>
      <c r="I41" s="52">
        <f>[4]Суточные!N27</f>
        <v>1.1739999999999999</v>
      </c>
      <c r="J41" s="53" t="str">
        <f>'[1]2'!O43</f>
        <v>24:00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2.75" customHeight="1" x14ac:dyDescent="0.2">
      <c r="A42" s="47">
        <f>'[2]общие условия'!A50</f>
        <v>42115</v>
      </c>
      <c r="B42" s="48">
        <f>[4]Суточные!$F$28</f>
        <v>58.4</v>
      </c>
      <c r="C42" s="48">
        <f>[4]Суточные!$C$28</f>
        <v>201.59</v>
      </c>
      <c r="D42" s="48">
        <f>[4]Суточные!G28</f>
        <v>46.5</v>
      </c>
      <c r="E42" s="48">
        <f>[4]Суточные!D28</f>
        <v>199.91</v>
      </c>
      <c r="F42" s="49">
        <f>[4]Суточные!B28</f>
        <v>2.355</v>
      </c>
      <c r="G42" s="50">
        <f>[4]Суточные!P28</f>
        <v>56</v>
      </c>
      <c r="H42" s="51">
        <f>[4]Суточные!O28</f>
        <v>22.096</v>
      </c>
      <c r="I42" s="52">
        <f>[4]Суточные!N28</f>
        <v>1.169</v>
      </c>
      <c r="J42" s="53" t="str">
        <f>'[1]2'!O44</f>
        <v>24:00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2.75" customHeight="1" x14ac:dyDescent="0.2">
      <c r="A43" s="47">
        <f>'[2]общие условия'!A51</f>
        <v>42116</v>
      </c>
      <c r="B43" s="50"/>
      <c r="C43" s="48"/>
      <c r="D43" s="48"/>
      <c r="E43" s="48"/>
      <c r="F43" s="49"/>
      <c r="G43" s="50"/>
      <c r="H43" s="51"/>
      <c r="I43" s="52"/>
      <c r="J43" s="53" t="str">
        <f>'[1]2'!O45</f>
        <v>24:00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2.75" customHeight="1" x14ac:dyDescent="0.2">
      <c r="A44" s="47">
        <f>'[2]общие условия'!A52</f>
        <v>42117</v>
      </c>
      <c r="B44" s="50"/>
      <c r="C44" s="48"/>
      <c r="D44" s="48"/>
      <c r="E44" s="48"/>
      <c r="F44" s="49"/>
      <c r="G44" s="50"/>
      <c r="H44" s="51"/>
      <c r="I44" s="52"/>
      <c r="J44" s="53" t="str">
        <f>'[1]2'!O46</f>
        <v>24:00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2.75" customHeight="1" x14ac:dyDescent="0.2">
      <c r="A45" s="47">
        <f>'[2]общие условия'!A53</f>
        <v>42118</v>
      </c>
      <c r="B45" s="50"/>
      <c r="C45" s="48"/>
      <c r="D45" s="48"/>
      <c r="E45" s="48"/>
      <c r="F45" s="49"/>
      <c r="G45" s="50"/>
      <c r="H45" s="51"/>
      <c r="I45" s="52"/>
      <c r="J45" s="53" t="str">
        <f>'[1]2'!O47</f>
        <v>24:00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2.75" customHeight="1" thickBot="1" x14ac:dyDescent="0.25">
      <c r="A46" s="47">
        <f>'[2]общие условия'!A54</f>
        <v>42119</v>
      </c>
      <c r="B46" s="50"/>
      <c r="C46" s="48"/>
      <c r="D46" s="48"/>
      <c r="E46" s="48"/>
      <c r="F46" s="49"/>
      <c r="G46" s="50"/>
      <c r="H46" s="51"/>
      <c r="I46" s="52"/>
      <c r="J46" s="53" t="str">
        <f>'[1]2'!O48</f>
        <v>24:00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2.75" customHeight="1" thickBot="1" x14ac:dyDescent="0.25">
      <c r="A47" s="44" t="s">
        <v>32</v>
      </c>
      <c r="B47" s="54">
        <f>AVERAGE(B19:B46)</f>
        <v>58.037500000000001</v>
      </c>
      <c r="C47" s="54">
        <f>SUM(C19:C46)</f>
        <v>4790.8609999999999</v>
      </c>
      <c r="D47" s="54">
        <f>AVERAGE(D19:D46)</f>
        <v>45.966666666666661</v>
      </c>
      <c r="E47" s="54">
        <f>SUM(E19:E46)</f>
        <v>4747.4129999999996</v>
      </c>
      <c r="F47" s="55">
        <f>SUM(F19:F46)</f>
        <v>56.972000000000001</v>
      </c>
      <c r="G47" s="54">
        <f>AVERAGE(G19:G46)</f>
        <v>55.587499999999999</v>
      </c>
      <c r="H47" s="54">
        <f>SUM(H19:H46)</f>
        <v>535.95500000000004</v>
      </c>
      <c r="I47" s="55">
        <f>SUM(I19:I46)</f>
        <v>28.145000000000003</v>
      </c>
      <c r="J47" s="56">
        <f>SUM(J19:J46)</f>
        <v>0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2.75" customHeight="1" x14ac:dyDescent="0.2">
      <c r="A48" s="57" t="s">
        <v>33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1" x14ac:dyDescent="0.2">
      <c r="A49" s="58" t="s">
        <v>34</v>
      </c>
      <c r="B49" s="5"/>
      <c r="C49" s="5"/>
      <c r="D49" s="5"/>
      <c r="E49" s="5"/>
      <c r="F49" s="5"/>
      <c r="G49" s="5"/>
      <c r="H49" s="5"/>
      <c r="I49" s="5"/>
      <c r="J49" s="5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1" x14ac:dyDescent="0.2">
      <c r="A50" s="8" t="e">
        <f>IF(#REF!=2,"Qобщ=Gп(hп-hо);","Qобщ=Qотоп+Qгвс;")</f>
        <v>#REF!</v>
      </c>
      <c r="B50" s="59"/>
      <c r="C50" s="8" t="e">
        <f>IF(#REF!=2,"Qотоп=Gп(hп-hхи)-Gо(hо-hхи);","Qотоп=Gп(hп-hо);")</f>
        <v>#REF!</v>
      </c>
      <c r="E50" s="8"/>
      <c r="F50" s="8" t="s">
        <v>35</v>
      </c>
      <c r="H50" s="8" t="e">
        <f>IF(#REF!=2,"Qгвс учтена в Qотоп;","")</f>
        <v>#REF!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1" x14ac:dyDescent="0.2">
      <c r="B51" s="59" t="s">
        <v>36</v>
      </c>
      <c r="C51" s="60">
        <f>F47</f>
        <v>56.972000000000001</v>
      </c>
      <c r="D51" s="39" t="s">
        <v>37</v>
      </c>
      <c r="H51" s="61" t="s">
        <v>38</v>
      </c>
      <c r="I51" s="60">
        <f>I47</f>
        <v>28.145000000000003</v>
      </c>
      <c r="J51" s="39" t="s">
        <v>37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1" x14ac:dyDescent="0.2">
      <c r="A52" s="62"/>
      <c r="C52" s="63"/>
      <c r="D52" s="19"/>
      <c r="E52"/>
      <c r="F52"/>
      <c r="G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1" x14ac:dyDescent="0.2">
      <c r="A53" s="64" t="s">
        <v>39</v>
      </c>
      <c r="B53" s="65"/>
      <c r="C53" s="66">
        <f>F47+I47</f>
        <v>85.117000000000004</v>
      </c>
      <c r="D53" s="39" t="s">
        <v>37</v>
      </c>
      <c r="E53"/>
      <c r="F53"/>
      <c r="G53"/>
      <c r="H53" s="65"/>
      <c r="I53" s="67">
        <f>H47</f>
        <v>535.95500000000004</v>
      </c>
      <c r="J53" s="39" t="s">
        <v>40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1" x14ac:dyDescent="0.2">
      <c r="A54" s="68"/>
      <c r="B54"/>
      <c r="C54" s="6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 s="70"/>
    </row>
    <row r="55" spans="1:51" x14ac:dyDescent="0.2">
      <c r="A55" s="71" t="s">
        <v>41</v>
      </c>
      <c r="B55" s="72"/>
      <c r="C55" s="72"/>
      <c r="D55" s="72"/>
      <c r="E55" s="72"/>
      <c r="F55" s="72"/>
      <c r="G55" s="72"/>
      <c r="H55" s="72"/>
      <c r="I55" s="72" t="s">
        <v>42</v>
      </c>
      <c r="J55" s="72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 s="70"/>
    </row>
    <row r="56" spans="1:51" x14ac:dyDescent="0.2">
      <c r="A56" s="5"/>
      <c r="B56" s="5"/>
      <c r="C56" s="5"/>
      <c r="D56" s="5"/>
      <c r="E56" s="5"/>
      <c r="F56" s="5"/>
      <c r="G56" s="5"/>
      <c r="H56" s="5" t="s">
        <v>43</v>
      </c>
      <c r="I56" s="5"/>
      <c r="J56" s="5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1" x14ac:dyDescent="0.2">
      <c r="A57" s="71" t="s">
        <v>44</v>
      </c>
      <c r="B57" s="72"/>
      <c r="C57" s="72"/>
      <c r="D57" s="72"/>
      <c r="E57" s="72"/>
      <c r="F57" s="72" t="s">
        <v>45</v>
      </c>
      <c r="G57" s="72"/>
      <c r="H57" s="72"/>
      <c r="I57" s="72" t="s">
        <v>46</v>
      </c>
      <c r="J57" s="72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1" x14ac:dyDescent="0.2">
      <c r="A58" s="5"/>
      <c r="B58" s="5"/>
      <c r="C58" s="5"/>
      <c r="D58" s="5"/>
      <c r="E58" s="5"/>
      <c r="F58" s="5"/>
      <c r="G58" s="5"/>
      <c r="H58" s="5" t="s">
        <v>43</v>
      </c>
      <c r="I58" s="5"/>
      <c r="J58" s="5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1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1" ht="12.75" customHeight="1" x14ac:dyDescent="0.2"/>
    <row r="62" spans="1:51" ht="12.75" customHeight="1" x14ac:dyDescent="0.2"/>
    <row r="63" spans="1:51" ht="12.75" customHeight="1" x14ac:dyDescent="0.2"/>
    <row r="64" spans="1:5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</sheetData>
  <mergeCells count="7">
    <mergeCell ref="A4:J4"/>
    <mergeCell ref="A5:J5"/>
    <mergeCell ref="B13:F13"/>
    <mergeCell ref="G13:I14"/>
    <mergeCell ref="J13:J15"/>
    <mergeCell ref="B14:C14"/>
    <mergeCell ref="D14:E14"/>
  </mergeCells>
  <conditionalFormatting sqref="B16:I46">
    <cfRule type="cellIs" dxfId="1" priority="2" stopIfTrue="1" operator="lessThan">
      <formula>0</formula>
    </cfRule>
  </conditionalFormatting>
  <conditionalFormatting sqref="M18">
    <cfRule type="cellIs" dxfId="0" priority="1" stopIfTrue="1" operator="lessThan">
      <formula>0</formula>
    </cfRule>
  </conditionalFormatting>
  <pageMargins left="0.78740157480314965" right="0.39370078740157483" top="0.39370078740157483" bottom="0.59055118110236227" header="0.51181102362204722" footer="0.51181102362204722"/>
  <pageSetup paperSize="9" scale="8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2015-04-23T18:36:52Z</dcterms:created>
  <dcterms:modified xsi:type="dcterms:W3CDTF">2015-04-23T18:41:07Z</dcterms:modified>
</cp:coreProperties>
</file>