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75" windowWidth="15120" windowHeight="6630" activeTab="5"/>
  </bookViews>
  <sheets>
    <sheet name="Книга" sheetId="1" r:id="rId1"/>
    <sheet name="Сутки" sheetId="2" r:id="rId2"/>
    <sheet name="Неделя" sheetId="6" r:id="rId3"/>
    <sheet name="Месяц" sheetId="8" r:id="rId4"/>
    <sheet name="Квартал" sheetId="9" r:id="rId5"/>
    <sheet name="Год" sheetId="11" r:id="rId6"/>
  </sheets>
  <definedNames>
    <definedName name="_xlnm._FilterDatabase" localSheetId="0" hidden="1">Книга!$A$3:$G$25</definedName>
    <definedName name="Дата">OFFSET(Книга!$B$3,1,0,COUNT(Книга!$B:$B))</definedName>
    <definedName name="Кол">OFFSET(Книга!$B$3,1,3,COUNT(Книга!$B:$B))</definedName>
    <definedName name="Оц">OFFSET(Книга!$B$3,1,2,COUNT(Книга!$B:$B))</definedName>
  </definedNames>
  <calcPr calcId="145621"/>
</workbook>
</file>

<file path=xl/calcChain.xml><?xml version="1.0" encoding="utf-8"?>
<calcChain xmlns="http://schemas.openxmlformats.org/spreadsheetml/2006/main">
  <c r="K3" i="1" l="1"/>
  <c r="B4" i="1" s="1"/>
  <c r="C1" i="6"/>
  <c r="C1" i="8"/>
  <c r="C1" i="9"/>
  <c r="C1" i="11"/>
  <c r="B24" i="1" l="1"/>
  <c r="B20" i="1"/>
  <c r="B16" i="1"/>
  <c r="B12" i="1"/>
  <c r="B8" i="1"/>
  <c r="B23" i="1"/>
  <c r="B19" i="1"/>
  <c r="B15" i="1"/>
  <c r="B11" i="1"/>
  <c r="B7" i="1"/>
  <c r="B22" i="1"/>
  <c r="B18" i="1"/>
  <c r="B14" i="1"/>
  <c r="B10" i="1"/>
  <c r="B6" i="1"/>
  <c r="B25" i="1"/>
  <c r="B21" i="1"/>
  <c r="B17" i="1"/>
  <c r="B13" i="1"/>
  <c r="B9" i="1"/>
  <c r="E5" i="11" s="1"/>
  <c r="B5" i="1"/>
  <c r="F1" i="1"/>
  <c r="C1" i="2"/>
  <c r="E3" i="11" l="1"/>
  <c r="E6" i="11"/>
  <c r="E7" i="11"/>
  <c r="E4" i="11"/>
  <c r="E8" i="11"/>
  <c r="E3" i="8"/>
  <c r="E3" i="9"/>
  <c r="E6" i="9"/>
  <c r="E7" i="9"/>
  <c r="E5" i="9"/>
  <c r="E4" i="9"/>
  <c r="E8" i="9"/>
  <c r="E5" i="8"/>
  <c r="E4" i="8"/>
  <c r="E8" i="8"/>
  <c r="E8" i="6" s="1"/>
  <c r="E6" i="8"/>
  <c r="E7" i="8"/>
  <c r="E3" i="6"/>
  <c r="E9" i="6"/>
  <c r="E7" i="6"/>
  <c r="E4" i="6"/>
  <c r="E5" i="6"/>
  <c r="E6" i="6"/>
  <c r="C9" i="6"/>
  <c r="G45" i="1"/>
  <c r="D8" i="2" s="1"/>
  <c r="D6" i="2"/>
  <c r="D7" i="2"/>
  <c r="D4" i="2"/>
  <c r="D5" i="2"/>
  <c r="D3" i="2"/>
  <c r="G46" i="1"/>
  <c r="D9" i="2" s="1"/>
  <c r="G39" i="1"/>
  <c r="G40" i="1"/>
  <c r="C8" i="9"/>
  <c r="G42" i="1"/>
  <c r="G41" i="1"/>
  <c r="C8" i="8"/>
  <c r="C8" i="6"/>
  <c r="C8" i="11"/>
  <c r="G38" i="1" l="1"/>
</calcChain>
</file>

<file path=xl/comments1.xml><?xml version="1.0" encoding="utf-8"?>
<comments xmlns="http://schemas.openxmlformats.org/spreadsheetml/2006/main">
  <authors>
    <author>_Boroda_</author>
  </authors>
  <commentList>
    <comment ref="D8" authorId="0">
      <text>
        <r>
          <rPr>
            <b/>
            <sz val="9"/>
            <color indexed="81"/>
            <rFont val="Tahoma"/>
            <family val="2"/>
            <charset val="204"/>
          </rPr>
          <t>_Boroda_:</t>
        </r>
        <r>
          <rPr>
            <sz val="9"/>
            <color indexed="81"/>
            <rFont val="Tahoma"/>
            <family val="2"/>
            <charset val="204"/>
          </rPr>
          <t xml:space="preserve">
Почему в условии 20 а не 19?</t>
        </r>
      </text>
    </comment>
  </commentList>
</comments>
</file>

<file path=xl/sharedStrings.xml><?xml version="1.0" encoding="utf-8"?>
<sst xmlns="http://schemas.openxmlformats.org/spreadsheetml/2006/main" count="113" uniqueCount="55">
  <si>
    <t>№ п/п</t>
  </si>
  <si>
    <t>Дата и время</t>
  </si>
  <si>
    <t>Место</t>
  </si>
  <si>
    <t>Оценка</t>
  </si>
  <si>
    <t>Дата и время получения информации</t>
  </si>
  <si>
    <t>Ф.И.О.</t>
  </si>
  <si>
    <t>Описание</t>
  </si>
  <si>
    <t>Количество</t>
  </si>
  <si>
    <t>Количество клиентов</t>
  </si>
  <si>
    <t>За неделю на</t>
  </si>
  <si>
    <t>За сутки на</t>
  </si>
  <si>
    <t>За месяц на</t>
  </si>
  <si>
    <t>За квартал на</t>
  </si>
  <si>
    <t>За год на</t>
  </si>
  <si>
    <t>Книга</t>
  </si>
  <si>
    <t>Встреча</t>
  </si>
  <si>
    <t>Проводы</t>
  </si>
  <si>
    <t>Завтрак</t>
  </si>
  <si>
    <t>Обед</t>
  </si>
  <si>
    <t>Ужин</t>
  </si>
  <si>
    <t xml:space="preserve">Все также, только если в столбце D будет 2 </t>
  </si>
  <si>
    <t>Все также, только если в столбце D будет 3</t>
  </si>
  <si>
    <t>Все также, только если в столбце D будет 4</t>
  </si>
  <si>
    <t>Все также, только если в столбце D будет 5</t>
  </si>
  <si>
    <t>Клиентов вышло с начала месяца</t>
  </si>
  <si>
    <t>Клиентов вышло за сутки</t>
  </si>
  <si>
    <t>Клиентов вышло за неделю</t>
  </si>
  <si>
    <t xml:space="preserve">Все что нужно, выделено синим цветом. </t>
  </si>
  <si>
    <t>Здесь должна быть сумма чисел из столбца Е в соответствии со столбцом D где будет 1 в данном случае 323+518=?</t>
  </si>
  <si>
    <t>…</t>
  </si>
  <si>
    <t>Здесь за сутки сумма цифр из столбца "Е" , если в столбце "D" есть "1"</t>
  </si>
  <si>
    <t>… 3</t>
  </si>
  <si>
    <t>… 4</t>
  </si>
  <si>
    <t>Здесь за неделю сумма цифр из столбца "Е" , если в столбце "D" есть "1"</t>
  </si>
  <si>
    <t>Точно так же , но "2"</t>
  </si>
  <si>
    <t>… 5</t>
  </si>
  <si>
    <t>Аналогично "Сутки" и  "Неделя", но уже за месяц</t>
  </si>
  <si>
    <t>Чтобы не стереть формулу пишу здесь. Здесь должна быть сумма чисел из столбца Е в соответствии со столбцом D где будет "20" ЗА МЕСЯЦ  Вроде теперь не ошибаюсь</t>
  </si>
  <si>
    <t>Клиентов с начала квартала</t>
  </si>
  <si>
    <t>Чтобы не стереть формулу пишу здесь. Здесь должна быть сумма чисел из столбца Е в соответствии со столбцом D где будет "20" ЗА КВАРТАЛ</t>
  </si>
  <si>
    <t>Аналогично "Сутки" и  "Неделя", но уже за квартал</t>
  </si>
  <si>
    <t>Клиентов с начала года</t>
  </si>
  <si>
    <t>Аналогично "Сутки" и  "Неделя", но уже за год</t>
  </si>
  <si>
    <t>Чтобы не стереть формулу пишу здесь. Здесь должна быть сумма чисел из столбца Е в соответствии со столбцом D где будет "20" ЗА ГОД</t>
  </si>
  <si>
    <t>Здесь должна быть сумма чисел из столбца Е в соответствии со столбцом D где будет "20" ЗА НЕДЕЛЮ (Здесь у меня пишется #ЧИСЛО!)</t>
  </si>
  <si>
    <t>Здесь также, но в отношении оценки "20"</t>
  </si>
  <si>
    <t>В процессе работы после добавления строк в таблице, которая выше, в любом случае СРЕДИ ДРУГИХ ОЦЕНОК будут оценки "19" и "20". Нужно чтобы здесь отображалась именно ПОСЛЕДНЯЯ цыфра из столбца Е в отношении оценки "19". Не предидущие, а именно последняя записанная. То есть практически копирование цифры из столбца "Е", но самой последней даты.</t>
  </si>
  <si>
    <t xml:space="preserve">Здесь будут другие описания </t>
  </si>
  <si>
    <t>Все также , как и выше, но по оценке "2"</t>
  </si>
  <si>
    <t>… "3"</t>
  </si>
  <si>
    <t>… "4"</t>
  </si>
  <si>
    <t>… "5"</t>
  </si>
  <si>
    <t>Здесь  копирование цифры из "Книга" "F45"</t>
  </si>
  <si>
    <t>Здесь  копирование цифры из "Книга" "F46"</t>
  </si>
  <si>
    <t>Сюда скорее всего та же формула , что на листе "Неделя" (С8)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</si>
</sst>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20"/>
      <name val="Arial"/>
      <family val="2"/>
      <charset val="204"/>
    </font>
    <font>
      <b/>
      <sz val="14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1" fillId="0" borderId="0" xfId="1"/>
    <xf numFmtId="164" fontId="1" fillId="0" borderId="0" xfId="1" applyNumberFormat="1" applyAlignment="1">
      <alignment vertical="justify"/>
    </xf>
    <xf numFmtId="22" fontId="7" fillId="0" borderId="0" xfId="1" applyNumberFormat="1" applyFont="1" applyAlignment="1">
      <alignment vertical="justify"/>
    </xf>
    <xf numFmtId="0" fontId="2" fillId="2" borderId="3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/>
    </xf>
    <xf numFmtId="0" fontId="2" fillId="2" borderId="3" xfId="1" applyNumberFormat="1" applyFont="1" applyFill="1" applyBorder="1" applyAlignment="1">
      <alignment vertical="center" wrapText="1"/>
    </xf>
    <xf numFmtId="22" fontId="8" fillId="0" borderId="0" xfId="1" applyNumberFormat="1" applyFont="1" applyAlignment="1">
      <alignment vertical="justify"/>
    </xf>
    <xf numFmtId="0" fontId="4" fillId="0" borderId="1" xfId="2" applyFont="1" applyBorder="1" applyAlignment="1">
      <alignment vertical="justify"/>
    </xf>
    <xf numFmtId="0" fontId="4" fillId="0" borderId="1" xfId="2" applyFont="1" applyBorder="1" applyAlignment="1">
      <alignment horizontal="center" vertical="justify"/>
    </xf>
    <xf numFmtId="0" fontId="5" fillId="0" borderId="1" xfId="2" applyFont="1" applyBorder="1" applyAlignment="1">
      <alignment horizontal="center" vertical="justify"/>
    </xf>
    <xf numFmtId="0" fontId="6" fillId="0" borderId="1" xfId="2" applyFont="1" applyBorder="1" applyAlignment="1" applyProtection="1">
      <alignment horizontal="center" vertical="justify"/>
    </xf>
    <xf numFmtId="0" fontId="4" fillId="0" borderId="1" xfId="0" applyFont="1" applyBorder="1" applyAlignment="1">
      <alignment vertical="justify"/>
    </xf>
    <xf numFmtId="0" fontId="4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vertical="justify"/>
    </xf>
    <xf numFmtId="0" fontId="4" fillId="0" borderId="2" xfId="0" applyFont="1" applyBorder="1" applyAlignment="1">
      <alignment vertical="top" wrapText="1"/>
    </xf>
    <xf numFmtId="0" fontId="6" fillId="0" borderId="1" xfId="0" applyFont="1" applyBorder="1" applyAlignment="1" applyProtection="1">
      <alignment horizontal="center" vertical="justify"/>
    </xf>
    <xf numFmtId="0" fontId="1" fillId="0" borderId="1" xfId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horizontal="center" wrapText="1"/>
    </xf>
    <xf numFmtId="0" fontId="1" fillId="0" borderId="0" xfId="1" applyBorder="1" applyAlignment="1">
      <alignment horizontal="center" vertical="center" wrapText="1"/>
    </xf>
    <xf numFmtId="164" fontId="1" fillId="0" borderId="0" xfId="1" applyNumberFormat="1" applyBorder="1" applyAlignment="1">
      <alignment horizontal="center" vertical="center" wrapText="1"/>
    </xf>
    <xf numFmtId="0" fontId="1" fillId="0" borderId="0" xfId="1" applyBorder="1" applyAlignment="1">
      <alignment vertical="center" wrapText="1"/>
    </xf>
    <xf numFmtId="0" fontId="1" fillId="0" borderId="0" xfId="1" applyBorder="1" applyAlignment="1">
      <alignment horizontal="center" wrapText="1"/>
    </xf>
    <xf numFmtId="14" fontId="10" fillId="0" borderId="4" xfId="0" applyNumberFormat="1" applyFont="1" applyBorder="1" applyAlignment="1">
      <alignment vertical="justify"/>
    </xf>
    <xf numFmtId="0" fontId="6" fillId="0" borderId="1" xfId="2" applyFont="1" applyBorder="1" applyAlignment="1">
      <alignment horizontal="center" vertical="justify"/>
    </xf>
    <xf numFmtId="0" fontId="4" fillId="0" borderId="2" xfId="0" applyFont="1" applyBorder="1" applyAlignment="1">
      <alignment horizontal="left" vertical="justify"/>
    </xf>
    <xf numFmtId="0" fontId="11" fillId="3" borderId="1" xfId="2" applyFont="1" applyFill="1" applyBorder="1" applyAlignment="1">
      <alignment horizontal="center" vertical="justify"/>
    </xf>
    <xf numFmtId="0" fontId="11" fillId="3" borderId="1" xfId="2" applyFont="1" applyFill="1" applyBorder="1" applyAlignment="1" applyProtection="1">
      <alignment horizontal="center" vertical="justify"/>
    </xf>
    <xf numFmtId="0" fontId="6" fillId="3" borderId="1" xfId="0" applyFont="1" applyFill="1" applyBorder="1" applyAlignment="1">
      <alignment horizontal="center" vertical="justify"/>
    </xf>
    <xf numFmtId="0" fontId="11" fillId="3" borderId="1" xfId="0" applyFont="1" applyFill="1" applyBorder="1" applyAlignment="1">
      <alignment horizontal="center" vertical="justify"/>
    </xf>
    <xf numFmtId="0" fontId="6" fillId="3" borderId="1" xfId="0" applyFont="1" applyFill="1" applyBorder="1" applyAlignment="1" applyProtection="1">
      <alignment horizontal="center" vertical="justify"/>
    </xf>
    <xf numFmtId="0" fontId="11" fillId="3" borderId="1" xfId="0" applyFont="1" applyFill="1" applyBorder="1" applyAlignment="1" applyProtection="1">
      <alignment horizontal="center" vertical="justify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4" fillId="0" borderId="1" xfId="2" applyFont="1" applyBorder="1" applyAlignment="1">
      <alignment horizontal="left" vertical="top" wrapText="1"/>
    </xf>
    <xf numFmtId="0" fontId="9" fillId="3" borderId="0" xfId="1" applyFont="1" applyFill="1" applyBorder="1" applyAlignment="1">
      <alignment horizontal="center" vertical="center" wrapText="1"/>
    </xf>
    <xf numFmtId="0" fontId="1" fillId="3" borderId="0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justify"/>
    </xf>
    <xf numFmtId="0" fontId="5" fillId="0" borderId="2" xfId="2" applyFont="1" applyBorder="1" applyAlignment="1">
      <alignment horizontal="center" vertical="justify"/>
    </xf>
    <xf numFmtId="0" fontId="5" fillId="0" borderId="5" xfId="2" applyFont="1" applyBorder="1" applyAlignment="1">
      <alignment horizontal="center" vertical="justify"/>
    </xf>
    <xf numFmtId="0" fontId="5" fillId="0" borderId="4" xfId="2" applyFont="1" applyBorder="1" applyAlignment="1">
      <alignment horizontal="center" vertical="justify"/>
    </xf>
    <xf numFmtId="0" fontId="4" fillId="0" borderId="1" xfId="2" applyFont="1" applyBorder="1" applyAlignment="1">
      <alignment horizontal="center" vertical="justify"/>
    </xf>
    <xf numFmtId="0" fontId="3" fillId="0" borderId="1" xfId="2" applyFont="1" applyBorder="1" applyAlignment="1">
      <alignment horizontal="center" vertical="justify"/>
    </xf>
    <xf numFmtId="0" fontId="4" fillId="0" borderId="2" xfId="2" applyFont="1" applyBorder="1" applyAlignment="1">
      <alignment horizontal="left" vertical="justify"/>
    </xf>
    <xf numFmtId="0" fontId="4" fillId="0" borderId="5" xfId="2" applyFont="1" applyBorder="1" applyAlignment="1">
      <alignment horizontal="left" vertical="justify"/>
    </xf>
    <xf numFmtId="0" fontId="4" fillId="0" borderId="4" xfId="2" applyFont="1" applyBorder="1" applyAlignment="1">
      <alignment horizontal="left" vertical="justify"/>
    </xf>
    <xf numFmtId="0" fontId="4" fillId="0" borderId="2" xfId="2" applyFont="1" applyBorder="1" applyAlignment="1">
      <alignment horizontal="center" vertical="justify"/>
    </xf>
    <xf numFmtId="0" fontId="4" fillId="0" borderId="5" xfId="2" applyFont="1" applyBorder="1" applyAlignment="1">
      <alignment horizontal="center" vertical="justify"/>
    </xf>
    <xf numFmtId="0" fontId="4" fillId="0" borderId="4" xfId="2" applyFont="1" applyBorder="1" applyAlignment="1">
      <alignment horizontal="center" vertical="justify"/>
    </xf>
    <xf numFmtId="0" fontId="5" fillId="0" borderId="2" xfId="0" applyFont="1" applyBorder="1" applyAlignment="1">
      <alignment horizontal="center" vertical="justify"/>
    </xf>
    <xf numFmtId="0" fontId="5" fillId="0" borderId="5" xfId="0" applyFont="1" applyBorder="1" applyAlignment="1">
      <alignment horizontal="center" vertical="justify"/>
    </xf>
    <xf numFmtId="0" fontId="0" fillId="0" borderId="0" xfId="0" applyNumberFormat="1" applyAlignment="1">
      <alignment horizontal="center" vertical="center"/>
    </xf>
    <xf numFmtId="0" fontId="12" fillId="0" borderId="0" xfId="0" applyFont="1" applyFill="1" applyAlignment="1">
      <alignment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47"/>
  <sheetViews>
    <sheetView workbookViewId="0">
      <selection activeCell="E24" sqref="E24"/>
    </sheetView>
  </sheetViews>
  <sheetFormatPr defaultRowHeight="15" x14ac:dyDescent="0.25"/>
  <cols>
    <col min="1" max="1" width="10.7109375" customWidth="1"/>
    <col min="2" max="2" width="18.42578125" customWidth="1"/>
    <col min="3" max="3" width="18.28515625" customWidth="1"/>
    <col min="5" max="5" width="42.140625" customWidth="1"/>
    <col min="6" max="6" width="27.5703125" customWidth="1"/>
    <col min="7" max="7" width="18.42578125" customWidth="1"/>
    <col min="11" max="11" width="13.85546875" customWidth="1"/>
  </cols>
  <sheetData>
    <row r="1" spans="1:11" ht="18" x14ac:dyDescent="0.25">
      <c r="A1" s="2"/>
      <c r="B1" s="1"/>
      <c r="C1" s="39" t="s">
        <v>14</v>
      </c>
      <c r="D1" s="39"/>
      <c r="E1" s="39"/>
      <c r="F1" s="7">
        <f ca="1">TODAY()</f>
        <v>42118</v>
      </c>
      <c r="G1" s="3"/>
    </row>
    <row r="2" spans="1:11" ht="15.75" thickBot="1" x14ac:dyDescent="0.3">
      <c r="A2" s="1"/>
      <c r="B2" s="1"/>
      <c r="C2" s="1"/>
      <c r="D2" s="1"/>
      <c r="E2" s="1"/>
      <c r="F2" s="1"/>
      <c r="G2" s="1"/>
    </row>
    <row r="3" spans="1:11" ht="78" customHeight="1" thickTop="1" thickBot="1" x14ac:dyDescent="0.3">
      <c r="A3" s="5" t="s">
        <v>0</v>
      </c>
      <c r="B3" s="6" t="s">
        <v>1</v>
      </c>
      <c r="C3" s="4" t="s">
        <v>2</v>
      </c>
      <c r="D3" s="4" t="s">
        <v>3</v>
      </c>
      <c r="E3" s="4" t="s">
        <v>8</v>
      </c>
      <c r="F3" s="4" t="s">
        <v>4</v>
      </c>
      <c r="G3" s="4" t="s">
        <v>5</v>
      </c>
      <c r="K3" s="53">
        <f ca="1">TODAY()-TRUNC(K$25)</f>
        <v>1</v>
      </c>
    </row>
    <row r="4" spans="1:11" ht="15.75" thickBot="1" x14ac:dyDescent="0.3">
      <c r="A4" s="17">
        <v>1</v>
      </c>
      <c r="B4" s="18">
        <f ca="1">K4+K$3</f>
        <v>42046.541666666664</v>
      </c>
      <c r="C4" s="19"/>
      <c r="D4" s="17">
        <v>1</v>
      </c>
      <c r="E4" s="20">
        <v>321</v>
      </c>
      <c r="F4" s="18"/>
      <c r="G4" s="17"/>
      <c r="K4" s="18">
        <v>42045.541666666664</v>
      </c>
    </row>
    <row r="5" spans="1:11" ht="15.75" thickBot="1" x14ac:dyDescent="0.3">
      <c r="A5" s="17">
        <v>2</v>
      </c>
      <c r="B5" s="18">
        <f t="shared" ref="B5:B25" ca="1" si="0">K5+K$3</f>
        <v>42046.541666666664</v>
      </c>
      <c r="C5" s="19"/>
      <c r="D5" s="17">
        <v>2</v>
      </c>
      <c r="E5" s="20">
        <v>20</v>
      </c>
      <c r="F5" s="18"/>
      <c r="G5" s="17"/>
      <c r="K5" s="18">
        <v>42045.541666666664</v>
      </c>
    </row>
    <row r="6" spans="1:11" ht="15.75" thickBot="1" x14ac:dyDescent="0.3">
      <c r="A6" s="17">
        <v>3</v>
      </c>
      <c r="B6" s="18">
        <f t="shared" ca="1" si="0"/>
        <v>42051.541666666664</v>
      </c>
      <c r="C6" s="19"/>
      <c r="D6" s="17">
        <v>3</v>
      </c>
      <c r="E6" s="20">
        <v>345</v>
      </c>
      <c r="F6" s="18"/>
      <c r="G6" s="17"/>
      <c r="K6" s="18">
        <v>42050.541666666664</v>
      </c>
    </row>
    <row r="7" spans="1:11" ht="15.75" thickBot="1" x14ac:dyDescent="0.3">
      <c r="A7" s="17">
        <v>4</v>
      </c>
      <c r="B7" s="18">
        <f t="shared" ca="1" si="0"/>
        <v>42051.541666666664</v>
      </c>
      <c r="C7" s="19"/>
      <c r="D7" s="17">
        <v>4</v>
      </c>
      <c r="E7" s="20">
        <v>24</v>
      </c>
      <c r="F7" s="18"/>
      <c r="G7" s="17"/>
      <c r="K7" s="18">
        <v>42050.541666666664</v>
      </c>
    </row>
    <row r="8" spans="1:11" ht="15.75" thickBot="1" x14ac:dyDescent="0.3">
      <c r="A8" s="17">
        <v>5</v>
      </c>
      <c r="B8" s="18">
        <f t="shared" ca="1" si="0"/>
        <v>42063.541666666664</v>
      </c>
      <c r="C8" s="19"/>
      <c r="D8" s="17">
        <v>19</v>
      </c>
      <c r="E8" s="20">
        <v>386</v>
      </c>
      <c r="F8" s="18"/>
      <c r="G8" s="17"/>
      <c r="K8" s="18">
        <v>42062.541666666664</v>
      </c>
    </row>
    <row r="9" spans="1:11" ht="15.75" thickBot="1" x14ac:dyDescent="0.3">
      <c r="A9" s="17">
        <v>6</v>
      </c>
      <c r="B9" s="18">
        <f t="shared" ca="1" si="0"/>
        <v>42063.541666666664</v>
      </c>
      <c r="C9" s="19"/>
      <c r="D9" s="17">
        <v>20</v>
      </c>
      <c r="E9" s="20">
        <v>41</v>
      </c>
      <c r="F9" s="18"/>
      <c r="G9" s="17"/>
      <c r="K9" s="18">
        <v>42062.541666666664</v>
      </c>
    </row>
    <row r="10" spans="1:11" ht="15.75" thickBot="1" x14ac:dyDescent="0.3">
      <c r="A10" s="17">
        <v>7</v>
      </c>
      <c r="B10" s="18">
        <f t="shared" ca="1" si="0"/>
        <v>42075.541666666664</v>
      </c>
      <c r="C10" s="19"/>
      <c r="D10" s="17">
        <v>19</v>
      </c>
      <c r="E10" s="20">
        <v>461</v>
      </c>
      <c r="F10" s="18"/>
      <c r="G10" s="17"/>
      <c r="K10" s="18">
        <v>42074.541666666664</v>
      </c>
    </row>
    <row r="11" spans="1:11" ht="15.75" thickBot="1" x14ac:dyDescent="0.3">
      <c r="A11" s="17">
        <v>8</v>
      </c>
      <c r="B11" s="18">
        <f t="shared" ca="1" si="0"/>
        <v>42075.541666666664</v>
      </c>
      <c r="C11" s="19"/>
      <c r="D11" s="17">
        <v>20</v>
      </c>
      <c r="E11" s="20">
        <v>75</v>
      </c>
      <c r="F11" s="18"/>
      <c r="G11" s="17"/>
      <c r="K11" s="18">
        <v>42074.541666666664</v>
      </c>
    </row>
    <row r="12" spans="1:11" ht="15.75" thickBot="1" x14ac:dyDescent="0.3">
      <c r="A12" s="17">
        <v>9</v>
      </c>
      <c r="B12" s="18">
        <f t="shared" ca="1" si="0"/>
        <v>42083.541666666664</v>
      </c>
      <c r="C12" s="19"/>
      <c r="D12" s="17">
        <v>1</v>
      </c>
      <c r="E12" s="20">
        <v>518</v>
      </c>
      <c r="F12" s="18"/>
      <c r="G12" s="17"/>
      <c r="K12" s="18">
        <v>42082.541666666664</v>
      </c>
    </row>
    <row r="13" spans="1:11" ht="15.75" thickBot="1" x14ac:dyDescent="0.3">
      <c r="A13" s="17">
        <v>10</v>
      </c>
      <c r="B13" s="18">
        <f t="shared" ca="1" si="0"/>
        <v>42083.541666666664</v>
      </c>
      <c r="C13" s="19"/>
      <c r="D13" s="17">
        <v>2</v>
      </c>
      <c r="E13" s="20">
        <v>57</v>
      </c>
      <c r="F13" s="18"/>
      <c r="G13" s="17"/>
      <c r="K13" s="18">
        <v>42082.541666666664</v>
      </c>
    </row>
    <row r="14" spans="1:11" ht="15.75" thickBot="1" x14ac:dyDescent="0.3">
      <c r="A14" s="17">
        <v>11</v>
      </c>
      <c r="B14" s="18">
        <f t="shared" ca="1" si="0"/>
        <v>42087.541666666664</v>
      </c>
      <c r="C14" s="19"/>
      <c r="D14" s="17">
        <v>3</v>
      </c>
      <c r="E14" s="20">
        <v>569</v>
      </c>
      <c r="F14" s="18"/>
      <c r="G14" s="17"/>
      <c r="K14" s="18">
        <v>42086.541666666664</v>
      </c>
    </row>
    <row r="15" spans="1:11" ht="15.75" thickBot="1" x14ac:dyDescent="0.3">
      <c r="A15" s="17">
        <v>12</v>
      </c>
      <c r="B15" s="18">
        <f t="shared" ca="1" si="0"/>
        <v>42087.541666666664</v>
      </c>
      <c r="C15" s="19"/>
      <c r="D15" s="17">
        <v>4</v>
      </c>
      <c r="E15" s="20">
        <v>51</v>
      </c>
      <c r="F15" s="18"/>
      <c r="G15" s="17"/>
      <c r="K15" s="18">
        <v>42086.541666666664</v>
      </c>
    </row>
    <row r="16" spans="1:11" ht="15.75" thickBot="1" x14ac:dyDescent="0.3">
      <c r="A16" s="17">
        <v>13</v>
      </c>
      <c r="B16" s="18">
        <f t="shared" ca="1" si="0"/>
        <v>42107.541666666664</v>
      </c>
      <c r="C16" s="19"/>
      <c r="D16" s="17">
        <v>5</v>
      </c>
      <c r="E16" s="20">
        <v>671</v>
      </c>
      <c r="F16" s="18"/>
      <c r="G16" s="17"/>
      <c r="K16" s="18">
        <v>42106.541666666664</v>
      </c>
    </row>
    <row r="17" spans="1:11" ht="15.75" thickBot="1" x14ac:dyDescent="0.3">
      <c r="A17" s="17">
        <v>14</v>
      </c>
      <c r="B17" s="18">
        <f t="shared" ca="1" si="0"/>
        <v>42107.541666666664</v>
      </c>
      <c r="C17" s="19"/>
      <c r="D17" s="17">
        <v>20</v>
      </c>
      <c r="E17" s="20">
        <v>102</v>
      </c>
      <c r="F17" s="18"/>
      <c r="G17" s="17"/>
      <c r="K17" s="18">
        <v>42106.541666666664</v>
      </c>
    </row>
    <row r="18" spans="1:11" ht="15.75" thickBot="1" x14ac:dyDescent="0.3">
      <c r="A18" s="17">
        <v>15</v>
      </c>
      <c r="B18" s="18">
        <f t="shared" ca="1" si="0"/>
        <v>42116.890972222223</v>
      </c>
      <c r="C18" s="19"/>
      <c r="D18" s="17">
        <v>19</v>
      </c>
      <c r="E18" s="20">
        <v>692</v>
      </c>
      <c r="F18" s="18"/>
      <c r="G18" s="17"/>
      <c r="K18" s="18">
        <v>42115.890972222223</v>
      </c>
    </row>
    <row r="19" spans="1:11" ht="15.75" thickBot="1" x14ac:dyDescent="0.3">
      <c r="A19" s="17">
        <v>16</v>
      </c>
      <c r="B19" s="18">
        <f t="shared" ca="1" si="0"/>
        <v>42116.890972222223</v>
      </c>
      <c r="C19" s="19"/>
      <c r="D19" s="17">
        <v>20</v>
      </c>
      <c r="E19" s="20">
        <v>21</v>
      </c>
      <c r="F19" s="18"/>
      <c r="G19" s="17"/>
      <c r="K19" s="18">
        <v>42115.890972222223</v>
      </c>
    </row>
    <row r="20" spans="1:11" ht="15.75" thickBot="1" x14ac:dyDescent="0.3">
      <c r="A20" s="17">
        <v>17</v>
      </c>
      <c r="B20" s="18">
        <f t="shared" ca="1" si="0"/>
        <v>42118.89166666667</v>
      </c>
      <c r="C20" s="19"/>
      <c r="D20" s="17">
        <v>19</v>
      </c>
      <c r="E20" s="20">
        <v>783</v>
      </c>
      <c r="F20" s="18"/>
      <c r="G20" s="17"/>
      <c r="K20" s="18">
        <v>42117.89166666667</v>
      </c>
    </row>
    <row r="21" spans="1:11" ht="15.75" thickBot="1" x14ac:dyDescent="0.3">
      <c r="A21" s="17">
        <v>18</v>
      </c>
      <c r="B21" s="18">
        <f t="shared" ca="1" si="0"/>
        <v>42118.89166666667</v>
      </c>
      <c r="C21" s="19"/>
      <c r="D21" s="17">
        <v>20</v>
      </c>
      <c r="E21" s="20">
        <v>91</v>
      </c>
      <c r="F21" s="18"/>
      <c r="G21" s="17"/>
      <c r="K21" s="18">
        <v>42117.89166666667</v>
      </c>
    </row>
    <row r="22" spans="1:11" ht="15.75" thickBot="1" x14ac:dyDescent="0.3">
      <c r="A22" s="17">
        <v>19</v>
      </c>
      <c r="B22" s="18">
        <f t="shared" ca="1" si="0"/>
        <v>42118.469444444447</v>
      </c>
      <c r="C22" s="19"/>
      <c r="D22" s="17">
        <v>19</v>
      </c>
      <c r="E22" s="20">
        <v>863</v>
      </c>
      <c r="F22" s="18"/>
      <c r="G22" s="17"/>
      <c r="K22" s="18">
        <v>42117.469444444447</v>
      </c>
    </row>
    <row r="23" spans="1:11" ht="15.75" thickBot="1" x14ac:dyDescent="0.3">
      <c r="A23" s="17">
        <v>20</v>
      </c>
      <c r="B23" s="18">
        <f t="shared" ca="1" si="0"/>
        <v>42118.89166666667</v>
      </c>
      <c r="C23" s="19"/>
      <c r="D23" s="17">
        <v>20</v>
      </c>
      <c r="E23" s="20">
        <v>95</v>
      </c>
      <c r="F23" s="18"/>
      <c r="G23" s="17"/>
      <c r="K23" s="18">
        <v>42117.89166666667</v>
      </c>
    </row>
    <row r="24" spans="1:11" ht="15.75" thickBot="1" x14ac:dyDescent="0.3">
      <c r="A24" s="17">
        <v>21</v>
      </c>
      <c r="B24" s="18">
        <f t="shared" ca="1" si="0"/>
        <v>42118.470833333333</v>
      </c>
      <c r="C24" s="19"/>
      <c r="D24" s="17">
        <v>19</v>
      </c>
      <c r="E24" s="20">
        <v>954</v>
      </c>
      <c r="F24" s="18"/>
      <c r="G24" s="17"/>
      <c r="K24" s="18">
        <v>42117.470833333333</v>
      </c>
    </row>
    <row r="25" spans="1:11" ht="15.75" thickBot="1" x14ac:dyDescent="0.3">
      <c r="A25" s="17">
        <v>22</v>
      </c>
      <c r="B25" s="18">
        <f t="shared" ca="1" si="0"/>
        <v>42118.89166666667</v>
      </c>
      <c r="C25" s="19"/>
      <c r="D25" s="17">
        <v>20</v>
      </c>
      <c r="E25" s="20">
        <v>103</v>
      </c>
      <c r="F25" s="18"/>
      <c r="G25" s="17"/>
      <c r="K25" s="18">
        <v>42117.89166666667</v>
      </c>
    </row>
    <row r="26" spans="1:11" x14ac:dyDescent="0.25">
      <c r="A26" s="21"/>
      <c r="B26" s="22"/>
      <c r="C26" s="23"/>
      <c r="D26" s="21"/>
      <c r="E26" s="24"/>
      <c r="F26" s="22"/>
      <c r="G26" s="21"/>
    </row>
    <row r="27" spans="1:11" x14ac:dyDescent="0.25">
      <c r="A27" s="37" t="s">
        <v>27</v>
      </c>
      <c r="B27" s="38"/>
      <c r="C27" s="38"/>
      <c r="D27" s="38"/>
      <c r="E27" s="38"/>
      <c r="F27" s="38"/>
      <c r="G27" s="38"/>
    </row>
    <row r="28" spans="1:11" x14ac:dyDescent="0.25">
      <c r="A28" s="38"/>
      <c r="B28" s="38"/>
      <c r="C28" s="38"/>
      <c r="D28" s="38"/>
      <c r="E28" s="38"/>
      <c r="F28" s="38"/>
      <c r="G28" s="38"/>
    </row>
    <row r="29" spans="1:11" x14ac:dyDescent="0.25">
      <c r="A29" s="38"/>
      <c r="B29" s="38"/>
      <c r="C29" s="38"/>
      <c r="D29" s="38"/>
      <c r="E29" s="38"/>
      <c r="F29" s="38"/>
      <c r="G29" s="38"/>
    </row>
    <row r="30" spans="1:11" x14ac:dyDescent="0.25">
      <c r="A30" s="38"/>
      <c r="B30" s="38"/>
      <c r="C30" s="38"/>
      <c r="D30" s="38"/>
      <c r="E30" s="38"/>
      <c r="F30" s="38"/>
      <c r="G30" s="38"/>
    </row>
    <row r="31" spans="1:11" x14ac:dyDescent="0.25">
      <c r="A31" s="38"/>
      <c r="B31" s="38"/>
      <c r="C31" s="38"/>
      <c r="D31" s="38"/>
      <c r="E31" s="38"/>
      <c r="F31" s="38"/>
      <c r="G31" s="38"/>
    </row>
    <row r="32" spans="1:11" x14ac:dyDescent="0.25">
      <c r="A32" s="38"/>
      <c r="B32" s="38"/>
      <c r="C32" s="38"/>
      <c r="D32" s="38"/>
      <c r="E32" s="38"/>
      <c r="F32" s="38"/>
      <c r="G32" s="38"/>
    </row>
    <row r="33" spans="1:7" x14ac:dyDescent="0.25">
      <c r="A33" s="38"/>
      <c r="B33" s="38"/>
      <c r="C33" s="38"/>
      <c r="D33" s="38"/>
      <c r="E33" s="38"/>
      <c r="F33" s="38"/>
      <c r="G33" s="38"/>
    </row>
    <row r="34" spans="1:7" x14ac:dyDescent="0.25">
      <c r="A34" s="38"/>
      <c r="B34" s="38"/>
      <c r="C34" s="38"/>
      <c r="D34" s="38"/>
      <c r="E34" s="38"/>
      <c r="F34" s="38"/>
      <c r="G34" s="38"/>
    </row>
    <row r="35" spans="1:7" ht="15.75" thickBot="1" x14ac:dyDescent="0.3"/>
    <row r="36" spans="1:7" ht="27" thickBot="1" x14ac:dyDescent="0.3">
      <c r="A36" s="40" t="s">
        <v>3</v>
      </c>
      <c r="B36" s="41"/>
      <c r="C36" s="41"/>
      <c r="D36" s="41"/>
      <c r="E36" s="41"/>
      <c r="F36" s="42"/>
    </row>
    <row r="37" spans="1:7" ht="16.5" thickBot="1" x14ac:dyDescent="0.3">
      <c r="A37" s="8" t="s">
        <v>3</v>
      </c>
      <c r="B37" s="43" t="s">
        <v>6</v>
      </c>
      <c r="C37" s="44"/>
      <c r="D37" s="44"/>
      <c r="E37" s="44"/>
      <c r="F37" s="9" t="s">
        <v>7</v>
      </c>
    </row>
    <row r="38" spans="1:7" ht="64.5" thickBot="1" x14ac:dyDescent="0.3">
      <c r="A38" s="10">
        <v>1</v>
      </c>
      <c r="B38" s="45" t="s">
        <v>15</v>
      </c>
      <c r="C38" s="46"/>
      <c r="D38" s="46"/>
      <c r="E38" s="47"/>
      <c r="F38" s="28" t="s">
        <v>28</v>
      </c>
      <c r="G38">
        <f ca="1">SUMIF(Оц,A38,Кол)</f>
        <v>839</v>
      </c>
    </row>
    <row r="39" spans="1:7" ht="27" thickBot="1" x14ac:dyDescent="0.3">
      <c r="A39" s="10">
        <v>2</v>
      </c>
      <c r="B39" s="45" t="s">
        <v>16</v>
      </c>
      <c r="C39" s="46"/>
      <c r="D39" s="46"/>
      <c r="E39" s="47"/>
      <c r="F39" s="28" t="s">
        <v>20</v>
      </c>
      <c r="G39">
        <f ca="1">SUMIF(Оц,A39,Кол)</f>
        <v>77</v>
      </c>
    </row>
    <row r="40" spans="1:7" ht="27" thickBot="1" x14ac:dyDescent="0.3">
      <c r="A40" s="10">
        <v>3</v>
      </c>
      <c r="B40" s="45" t="s">
        <v>17</v>
      </c>
      <c r="C40" s="46"/>
      <c r="D40" s="46"/>
      <c r="E40" s="47"/>
      <c r="F40" s="28" t="s">
        <v>21</v>
      </c>
      <c r="G40">
        <f ca="1">SUMIF(Оц,A40,Кол)</f>
        <v>914</v>
      </c>
    </row>
    <row r="41" spans="1:7" ht="27" thickBot="1" x14ac:dyDescent="0.3">
      <c r="A41" s="10">
        <v>4</v>
      </c>
      <c r="B41" s="45" t="s">
        <v>18</v>
      </c>
      <c r="C41" s="46"/>
      <c r="D41" s="46"/>
      <c r="E41" s="47"/>
      <c r="F41" s="28" t="s">
        <v>22</v>
      </c>
      <c r="G41">
        <f ca="1">SUMIF(Оц,A41,Кол)</f>
        <v>75</v>
      </c>
    </row>
    <row r="42" spans="1:7" ht="27" thickBot="1" x14ac:dyDescent="0.3">
      <c r="A42" s="10">
        <v>5</v>
      </c>
      <c r="B42" s="45" t="s">
        <v>19</v>
      </c>
      <c r="C42" s="46"/>
      <c r="D42" s="46"/>
      <c r="E42" s="47"/>
      <c r="F42" s="28" t="s">
        <v>23</v>
      </c>
      <c r="G42">
        <f ca="1">SUMIF(Оц,A42,Кол)</f>
        <v>671</v>
      </c>
    </row>
    <row r="43" spans="1:7" ht="27" thickBot="1" x14ac:dyDescent="0.3">
      <c r="A43" s="10"/>
      <c r="B43" s="48" t="s">
        <v>47</v>
      </c>
      <c r="C43" s="49"/>
      <c r="D43" s="49"/>
      <c r="E43" s="50"/>
      <c r="F43" s="26"/>
    </row>
    <row r="44" spans="1:7" ht="27" customHeight="1" thickBot="1" x14ac:dyDescent="0.3">
      <c r="A44" s="10"/>
      <c r="B44" s="48" t="s">
        <v>47</v>
      </c>
      <c r="C44" s="49"/>
      <c r="D44" s="49"/>
      <c r="E44" s="50"/>
      <c r="F44" s="26"/>
    </row>
    <row r="45" spans="1:7" ht="204.75" thickBot="1" x14ac:dyDescent="0.3">
      <c r="A45" s="10">
        <v>19</v>
      </c>
      <c r="B45" s="36" t="s">
        <v>24</v>
      </c>
      <c r="C45" s="36"/>
      <c r="D45" s="36"/>
      <c r="E45" s="36"/>
      <c r="F45" s="29" t="s">
        <v>46</v>
      </c>
      <c r="G45">
        <f ca="1">LOOKUP(,-1/(Оц=A45),Кол)</f>
        <v>954</v>
      </c>
    </row>
    <row r="46" spans="1:7" ht="27" thickBot="1" x14ac:dyDescent="0.3">
      <c r="A46" s="10">
        <v>20</v>
      </c>
      <c r="B46" s="36" t="s">
        <v>25</v>
      </c>
      <c r="C46" s="36"/>
      <c r="D46" s="36"/>
      <c r="E46" s="36"/>
      <c r="F46" s="29" t="s">
        <v>45</v>
      </c>
      <c r="G46">
        <f ca="1">LOOKUP(,-1/(Оц=A46),Кол)</f>
        <v>103</v>
      </c>
    </row>
    <row r="47" spans="1:7" ht="27" thickBot="1" x14ac:dyDescent="0.3">
      <c r="A47" s="10"/>
      <c r="B47" s="36"/>
      <c r="C47" s="36"/>
      <c r="D47" s="36"/>
      <c r="E47" s="36"/>
      <c r="F47" s="11"/>
    </row>
  </sheetData>
  <autoFilter ref="A3:G25"/>
  <mergeCells count="14">
    <mergeCell ref="B47:E47"/>
    <mergeCell ref="A27:G34"/>
    <mergeCell ref="C1:E1"/>
    <mergeCell ref="A36:F36"/>
    <mergeCell ref="B37:E37"/>
    <mergeCell ref="B45:E45"/>
    <mergeCell ref="B38:E38"/>
    <mergeCell ref="B39:E39"/>
    <mergeCell ref="B40:E40"/>
    <mergeCell ref="B41:E41"/>
    <mergeCell ref="B42:E42"/>
    <mergeCell ref="B43:E43"/>
    <mergeCell ref="B44:E44"/>
    <mergeCell ref="B46:E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10"/>
  <sheetViews>
    <sheetView workbookViewId="0">
      <selection activeCell="D9" sqref="D9"/>
    </sheetView>
  </sheetViews>
  <sheetFormatPr defaultRowHeight="15" x14ac:dyDescent="0.25"/>
  <cols>
    <col min="1" max="1" width="13.28515625" customWidth="1"/>
    <col min="2" max="2" width="50.42578125" customWidth="1"/>
    <col min="3" max="3" width="27.7109375" customWidth="1"/>
  </cols>
  <sheetData>
    <row r="1" spans="1:4" ht="27" thickBot="1" x14ac:dyDescent="0.3">
      <c r="A1" s="51" t="s">
        <v>10</v>
      </c>
      <c r="B1" s="52"/>
      <c r="C1" s="25">
        <f ca="1">TODAY()</f>
        <v>42118</v>
      </c>
    </row>
    <row r="2" spans="1:4" ht="16.5" thickBot="1" x14ac:dyDescent="0.3">
      <c r="A2" s="12" t="s">
        <v>3</v>
      </c>
      <c r="B2" s="13" t="s">
        <v>6</v>
      </c>
      <c r="C2" s="13" t="s">
        <v>7</v>
      </c>
    </row>
    <row r="3" spans="1:4" ht="39" thickBot="1" x14ac:dyDescent="0.3">
      <c r="A3" s="14">
        <v>1</v>
      </c>
      <c r="B3" s="27" t="s">
        <v>15</v>
      </c>
      <c r="C3" s="31" t="s">
        <v>30</v>
      </c>
      <c r="D3">
        <f ca="1">SUMPRODUCT(Кол*(TRUNC(Дата)=C$1)*(Оц=A3))</f>
        <v>0</v>
      </c>
    </row>
    <row r="4" spans="1:4" ht="27" thickBot="1" x14ac:dyDescent="0.3">
      <c r="A4" s="14">
        <v>2</v>
      </c>
      <c r="B4" s="27" t="s">
        <v>16</v>
      </c>
      <c r="C4" s="31" t="s">
        <v>48</v>
      </c>
      <c r="D4">
        <f ca="1">SUMPRODUCT(Кол*(TRUNC(Дата)=C$1)*(Оц=A4))</f>
        <v>0</v>
      </c>
    </row>
    <row r="5" spans="1:4" ht="27" thickBot="1" x14ac:dyDescent="0.3">
      <c r="A5" s="14">
        <v>3</v>
      </c>
      <c r="B5" s="27" t="s">
        <v>17</v>
      </c>
      <c r="C5" s="31" t="s">
        <v>49</v>
      </c>
      <c r="D5">
        <f ca="1">SUMPRODUCT(Кол*(TRUNC(Дата)=C$1)*(Оц=A5))</f>
        <v>0</v>
      </c>
    </row>
    <row r="6" spans="1:4" ht="27" thickBot="1" x14ac:dyDescent="0.3">
      <c r="A6" s="14">
        <v>4</v>
      </c>
      <c r="B6" s="27" t="s">
        <v>18</v>
      </c>
      <c r="C6" s="31" t="s">
        <v>50</v>
      </c>
      <c r="D6">
        <f ca="1">SUMPRODUCT(Кол*(TRUNC(Дата)=C$1)*(Оц=A6))</f>
        <v>0</v>
      </c>
    </row>
    <row r="7" spans="1:4" ht="27" thickBot="1" x14ac:dyDescent="0.3">
      <c r="A7" s="14">
        <v>5</v>
      </c>
      <c r="B7" s="27" t="s">
        <v>19</v>
      </c>
      <c r="C7" s="31" t="s">
        <v>51</v>
      </c>
      <c r="D7">
        <f ca="1">SUMPRODUCT(Кол*(TRUNC(Дата)=C$1)*(Оц=A7))</f>
        <v>0</v>
      </c>
    </row>
    <row r="8" spans="1:4" ht="27" thickBot="1" x14ac:dyDescent="0.3">
      <c r="A8" s="14">
        <v>19</v>
      </c>
      <c r="B8" s="15" t="s">
        <v>24</v>
      </c>
      <c r="C8" s="33" t="s">
        <v>52</v>
      </c>
      <c r="D8">
        <f ca="1">Книга!G45</f>
        <v>954</v>
      </c>
    </row>
    <row r="9" spans="1:4" ht="27" thickBot="1" x14ac:dyDescent="0.3">
      <c r="A9" s="14">
        <v>20</v>
      </c>
      <c r="B9" s="15" t="s">
        <v>25</v>
      </c>
      <c r="C9" s="33" t="s">
        <v>53</v>
      </c>
      <c r="D9">
        <f ca="1">Книга!G46</f>
        <v>103</v>
      </c>
    </row>
    <row r="10" spans="1:4" ht="27" thickBot="1" x14ac:dyDescent="0.3">
      <c r="A10" s="14"/>
      <c r="B10" s="15"/>
      <c r="C10" s="16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F10"/>
  <sheetViews>
    <sheetView workbookViewId="0">
      <selection activeCell="I8" sqref="I8"/>
    </sheetView>
  </sheetViews>
  <sheetFormatPr defaultRowHeight="15" x14ac:dyDescent="0.25"/>
  <cols>
    <col min="1" max="1" width="13.28515625" customWidth="1"/>
    <col min="2" max="2" width="50.42578125" customWidth="1"/>
    <col min="3" max="3" width="27.7109375" customWidth="1"/>
    <col min="4" max="4" width="33.85546875" customWidth="1"/>
  </cols>
  <sheetData>
    <row r="1" spans="1:6" ht="27" customHeight="1" thickBot="1" x14ac:dyDescent="0.3">
      <c r="A1" s="51" t="s">
        <v>9</v>
      </c>
      <c r="B1" s="52"/>
      <c r="C1" s="25">
        <f ca="1">TODAY()</f>
        <v>42118</v>
      </c>
    </row>
    <row r="2" spans="1:6" ht="16.5" thickBot="1" x14ac:dyDescent="0.3">
      <c r="A2" s="12" t="s">
        <v>3</v>
      </c>
      <c r="B2" s="13" t="s">
        <v>6</v>
      </c>
      <c r="C2" s="13" t="s">
        <v>7</v>
      </c>
    </row>
    <row r="3" spans="1:6" ht="39" thickBot="1" x14ac:dyDescent="0.3">
      <c r="A3" s="14">
        <v>1</v>
      </c>
      <c r="B3" s="27" t="s">
        <v>15</v>
      </c>
      <c r="C3" s="31" t="s">
        <v>33</v>
      </c>
      <c r="E3">
        <f ca="1">SUMPRODUCT((Оц=A3)*(C$1-WEEKDAY(C$1)-1&lt;Дата)*Кол)</f>
        <v>0</v>
      </c>
    </row>
    <row r="4" spans="1:6" ht="27" thickBot="1" x14ac:dyDescent="0.3">
      <c r="A4" s="14">
        <v>2</v>
      </c>
      <c r="B4" s="27" t="s">
        <v>16</v>
      </c>
      <c r="C4" s="31" t="s">
        <v>34</v>
      </c>
      <c r="E4">
        <f ca="1">SUMPRODUCT((Оц=A4)*(C$1-WEEKDAY(C$1)-1&lt;Дата)*Кол)</f>
        <v>0</v>
      </c>
    </row>
    <row r="5" spans="1:6" ht="27" thickBot="1" x14ac:dyDescent="0.3">
      <c r="A5" s="14">
        <v>3</v>
      </c>
      <c r="B5" s="27" t="s">
        <v>17</v>
      </c>
      <c r="C5" s="31" t="s">
        <v>31</v>
      </c>
      <c r="E5">
        <f ca="1">SUMPRODUCT((Оц=A5)*(C$1-WEEKDAY(C$1)-1&lt;Дата)*Кол)</f>
        <v>0</v>
      </c>
    </row>
    <row r="6" spans="1:6" ht="27" thickBot="1" x14ac:dyDescent="0.3">
      <c r="A6" s="14">
        <v>4</v>
      </c>
      <c r="B6" s="27" t="s">
        <v>18</v>
      </c>
      <c r="C6" s="31" t="s">
        <v>32</v>
      </c>
      <c r="E6">
        <f ca="1">SUMPRODUCT((Оц=A6)*(C$1-WEEKDAY(C$1)-1&lt;Дата)*Кол)</f>
        <v>0</v>
      </c>
    </row>
    <row r="7" spans="1:6" ht="27" thickBot="1" x14ac:dyDescent="0.3">
      <c r="A7" s="14">
        <v>5</v>
      </c>
      <c r="B7" s="27" t="s">
        <v>19</v>
      </c>
      <c r="C7" s="31" t="s">
        <v>35</v>
      </c>
      <c r="E7">
        <f ca="1">SUMPRODUCT((Оц=A7)*(C$1-WEEKDAY(C$1)-1&lt;Дата)*Кол)</f>
        <v>0</v>
      </c>
    </row>
    <row r="8" spans="1:6" ht="90.75" thickBot="1" x14ac:dyDescent="0.3">
      <c r="A8" s="14">
        <v>19</v>
      </c>
      <c r="B8" s="15" t="s">
        <v>24</v>
      </c>
      <c r="C8" s="32">
        <f ca="1">SUMPRODUCT((Книга!D$4:D$25=A8)*(C$1=TRUNC(Книга!B$4:B$25))*Книга!E$4:E$25)</f>
        <v>2600</v>
      </c>
      <c r="D8" s="54" t="s">
        <v>37</v>
      </c>
      <c r="E8">
        <f ca="1">Месяц!E8</f>
        <v>3292</v>
      </c>
    </row>
    <row r="9" spans="1:6" ht="75.75" thickBot="1" x14ac:dyDescent="0.3">
      <c r="A9" s="14">
        <v>20</v>
      </c>
      <c r="B9" s="15" t="s">
        <v>26</v>
      </c>
      <c r="C9" s="32">
        <f ca="1">SUMPRODUCT((Книга!D$4:D$25=A4)*(C$1-WEEKDAY(C$1,16)&lt;Книга!B$4:B$25)*Книга!E$4:E$25)</f>
        <v>0</v>
      </c>
      <c r="D9" s="35" t="s">
        <v>44</v>
      </c>
      <c r="E9">
        <f ca="1">SUMPRODUCT((Оц=A9)*(C$1-WEEKDAY(C$1)-1&lt;Дата)*Кол)</f>
        <v>310</v>
      </c>
    </row>
    <row r="10" spans="1:6" ht="27" thickBot="1" x14ac:dyDescent="0.3">
      <c r="A10" s="14"/>
      <c r="B10" s="15"/>
      <c r="C10" s="16"/>
      <c r="F10" s="34"/>
    </row>
  </sheetData>
  <mergeCells count="1">
    <mergeCell ref="A1:B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10"/>
  <sheetViews>
    <sheetView workbookViewId="0">
      <selection activeCell="E4" sqref="E4"/>
    </sheetView>
  </sheetViews>
  <sheetFormatPr defaultRowHeight="15" x14ac:dyDescent="0.25"/>
  <cols>
    <col min="1" max="1" width="13.28515625" customWidth="1"/>
    <col min="2" max="2" width="50.42578125" customWidth="1"/>
    <col min="3" max="3" width="27.7109375" customWidth="1"/>
    <col min="4" max="4" width="27.42578125" customWidth="1"/>
  </cols>
  <sheetData>
    <row r="1" spans="1:5" ht="27" customHeight="1" thickBot="1" x14ac:dyDescent="0.3">
      <c r="A1" s="51" t="s">
        <v>11</v>
      </c>
      <c r="B1" s="52"/>
      <c r="C1" s="25">
        <f ca="1">TODAY()</f>
        <v>42118</v>
      </c>
    </row>
    <row r="2" spans="1:5" ht="16.5" thickBot="1" x14ac:dyDescent="0.3">
      <c r="A2" s="12" t="s">
        <v>3</v>
      </c>
      <c r="B2" s="13" t="s">
        <v>6</v>
      </c>
      <c r="C2" s="13" t="s">
        <v>7</v>
      </c>
    </row>
    <row r="3" spans="1:5" ht="27" thickBot="1" x14ac:dyDescent="0.3">
      <c r="A3" s="14">
        <v>1</v>
      </c>
      <c r="B3" s="27" t="s">
        <v>15</v>
      </c>
      <c r="C3" s="31" t="s">
        <v>36</v>
      </c>
      <c r="E3">
        <f ca="1">SUMPRODUCT((Оц=A3)*(TEXT(C$1,"ММГ")=TEXT(Дата,"ММГ"))*Кол)</f>
        <v>0</v>
      </c>
    </row>
    <row r="4" spans="1:5" ht="27" thickBot="1" x14ac:dyDescent="0.3">
      <c r="A4" s="14">
        <v>2</v>
      </c>
      <c r="B4" s="27" t="s">
        <v>16</v>
      </c>
      <c r="C4" s="31" t="s">
        <v>29</v>
      </c>
      <c r="E4">
        <f ca="1">SUMPRODUCT((Оц=A4)*(TEXT(C$1,"ММГ")=TEXT(Дата,"ММГ"))*Кол)</f>
        <v>0</v>
      </c>
    </row>
    <row r="5" spans="1:5" ht="27" thickBot="1" x14ac:dyDescent="0.3">
      <c r="A5" s="14">
        <v>3</v>
      </c>
      <c r="B5" s="27" t="s">
        <v>17</v>
      </c>
      <c r="C5" s="31" t="s">
        <v>29</v>
      </c>
      <c r="E5">
        <f ca="1">SUMPRODUCT((Оц=A5)*(TEXT(C$1,"ММГ")=TEXT(Дата,"ММГ"))*Кол)</f>
        <v>0</v>
      </c>
    </row>
    <row r="6" spans="1:5" ht="27" thickBot="1" x14ac:dyDescent="0.3">
      <c r="A6" s="14">
        <v>4</v>
      </c>
      <c r="B6" s="27" t="s">
        <v>18</v>
      </c>
      <c r="C6" s="31" t="s">
        <v>29</v>
      </c>
      <c r="E6">
        <f ca="1">SUMPRODUCT((Оц=A6)*(TEXT(C$1,"ММГ")=TEXT(Дата,"ММГ"))*Кол)</f>
        <v>0</v>
      </c>
    </row>
    <row r="7" spans="1:5" ht="27" thickBot="1" x14ac:dyDescent="0.3">
      <c r="A7" s="14">
        <v>5</v>
      </c>
      <c r="B7" s="27" t="s">
        <v>19</v>
      </c>
      <c r="C7" s="31" t="s">
        <v>29</v>
      </c>
      <c r="E7">
        <f ca="1">SUMPRODUCT((Оц=A7)*(TEXT(C$1,"ММГ")=TEXT(Дата,"ММГ"))*Кол)</f>
        <v>671</v>
      </c>
    </row>
    <row r="8" spans="1:5" ht="45.75" thickBot="1" x14ac:dyDescent="0.3">
      <c r="A8" s="14">
        <v>19</v>
      </c>
      <c r="B8" s="15" t="s">
        <v>24</v>
      </c>
      <c r="C8" s="32">
        <f ca="1">SUMPRODUCT((Книга!D$4:D$25=A8)*(C$1=TRUNC(Книга!B$4:B$25))*Книга!E$4:E$25)</f>
        <v>2600</v>
      </c>
      <c r="D8" s="35" t="s">
        <v>54</v>
      </c>
      <c r="E8">
        <f ca="1">SUMPRODUCT((Оц=A8)*(TEXT(C$1,"ММГ")=TEXT(Дата,"ММГ"))*Кол)</f>
        <v>3292</v>
      </c>
    </row>
    <row r="9" spans="1:5" ht="27" thickBot="1" x14ac:dyDescent="0.3">
      <c r="A9" s="14"/>
      <c r="B9" s="15"/>
      <c r="C9" s="16"/>
    </row>
    <row r="10" spans="1:5" ht="27" thickBot="1" x14ac:dyDescent="0.3">
      <c r="A10" s="14"/>
      <c r="B10" s="15"/>
      <c r="C10" s="16"/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10"/>
  <sheetViews>
    <sheetView workbookViewId="0">
      <selection activeCell="E8" sqref="E8"/>
    </sheetView>
  </sheetViews>
  <sheetFormatPr defaultRowHeight="15" x14ac:dyDescent="0.25"/>
  <cols>
    <col min="1" max="1" width="13.28515625" customWidth="1"/>
    <col min="2" max="2" width="50.42578125" customWidth="1"/>
    <col min="3" max="3" width="27.7109375" customWidth="1"/>
    <col min="4" max="4" width="25.85546875" customWidth="1"/>
  </cols>
  <sheetData>
    <row r="1" spans="1:5" ht="27" customHeight="1" thickBot="1" x14ac:dyDescent="0.3">
      <c r="A1" s="51" t="s">
        <v>12</v>
      </c>
      <c r="B1" s="52"/>
      <c r="C1" s="25">
        <f ca="1">TODAY()</f>
        <v>42118</v>
      </c>
    </row>
    <row r="2" spans="1:5" ht="16.5" thickBot="1" x14ac:dyDescent="0.3">
      <c r="A2" s="12" t="s">
        <v>3</v>
      </c>
      <c r="B2" s="13" t="s">
        <v>6</v>
      </c>
      <c r="C2" s="13" t="s">
        <v>7</v>
      </c>
    </row>
    <row r="3" spans="1:5" ht="39" thickBot="1" x14ac:dyDescent="0.3">
      <c r="A3" s="14">
        <v>1</v>
      </c>
      <c r="B3" s="27" t="s">
        <v>15</v>
      </c>
      <c r="C3" s="31" t="s">
        <v>40</v>
      </c>
      <c r="E3">
        <f ca="1">SUMPRODUCT((Оц=A3)*(YEAR(C$1)=YEAR(Дата))*(TRUNC((MONTH(C$1)-1)/3)=TRUNC((MONTH(Дата)-1)/3))*Кол)</f>
        <v>0</v>
      </c>
    </row>
    <row r="4" spans="1:5" ht="27" thickBot="1" x14ac:dyDescent="0.3">
      <c r="A4" s="14">
        <v>2</v>
      </c>
      <c r="B4" s="27" t="s">
        <v>16</v>
      </c>
      <c r="C4" s="30" t="s">
        <v>29</v>
      </c>
      <c r="E4">
        <f ca="1">SUMPRODUCT((Оц=A4)*(YEAR(C$1)=YEAR(Дата))*(TRUNC((MONTH(C$1)-1)/3)=TRUNC((MONTH(Дата)-1)/3))*Кол)</f>
        <v>0</v>
      </c>
    </row>
    <row r="5" spans="1:5" ht="27" thickBot="1" x14ac:dyDescent="0.3">
      <c r="A5" s="14">
        <v>3</v>
      </c>
      <c r="B5" s="27" t="s">
        <v>17</v>
      </c>
      <c r="C5" s="30" t="s">
        <v>29</v>
      </c>
      <c r="E5">
        <f ca="1">SUMPRODUCT((Оц=A5)*(YEAR(C$1)=YEAR(Дата))*(TRUNC((MONTH(C$1)-1)/3)=TRUNC((MONTH(Дата)-1)/3))*Кол)</f>
        <v>0</v>
      </c>
    </row>
    <row r="6" spans="1:5" ht="27" thickBot="1" x14ac:dyDescent="0.3">
      <c r="A6" s="14">
        <v>4</v>
      </c>
      <c r="B6" s="27" t="s">
        <v>18</v>
      </c>
      <c r="C6" s="30" t="s">
        <v>29</v>
      </c>
      <c r="E6">
        <f ca="1">SUMPRODUCT((Оц=A6)*(YEAR(C$1)=YEAR(Дата))*(TRUNC((MONTH(C$1)-1)/3)=TRUNC((MONTH(Дата)-1)/3))*Кол)</f>
        <v>0</v>
      </c>
    </row>
    <row r="7" spans="1:5" ht="27" thickBot="1" x14ac:dyDescent="0.3">
      <c r="A7" s="14">
        <v>5</v>
      </c>
      <c r="B7" s="27" t="s">
        <v>19</v>
      </c>
      <c r="C7" s="30" t="s">
        <v>29</v>
      </c>
      <c r="E7">
        <f ca="1">SUMPRODUCT((Оц=A7)*(YEAR(C$1)=YEAR(Дата))*(TRUNC((MONTH(C$1)-1)/3)=TRUNC((MONTH(Дата)-1)/3))*Кол)</f>
        <v>671</v>
      </c>
    </row>
    <row r="8" spans="1:5" ht="105.75" thickBot="1" x14ac:dyDescent="0.3">
      <c r="A8" s="14">
        <v>19</v>
      </c>
      <c r="B8" s="15" t="s">
        <v>38</v>
      </c>
      <c r="C8" s="32">
        <f ca="1">SUMPRODUCT((Книга!D$4:D$25=A8)*(C$1=TRUNC(Книга!B$4:B$25))*Книга!E$4:E$25)</f>
        <v>2600</v>
      </c>
      <c r="D8" s="34" t="s">
        <v>39</v>
      </c>
      <c r="E8">
        <f ca="1">SUMPRODUCT((Оц=A8)*(YEAR(C$1)=YEAR(Дата))*(TRUNC((MONTH(C$1)-1)/3)=TRUNC((MONTH(Дата)-1)/3))*Кол)</f>
        <v>3292</v>
      </c>
    </row>
    <row r="9" spans="1:5" ht="27" thickBot="1" x14ac:dyDescent="0.3">
      <c r="A9" s="14"/>
      <c r="B9" s="15"/>
      <c r="C9" s="16"/>
    </row>
    <row r="10" spans="1:5" ht="27" thickBot="1" x14ac:dyDescent="0.3">
      <c r="A10" s="14"/>
      <c r="B10" s="15"/>
      <c r="C10" s="16"/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10"/>
  <sheetViews>
    <sheetView tabSelected="1" workbookViewId="0">
      <selection activeCell="G8" sqref="G8"/>
    </sheetView>
  </sheetViews>
  <sheetFormatPr defaultRowHeight="15" x14ac:dyDescent="0.25"/>
  <cols>
    <col min="1" max="1" width="13.28515625" customWidth="1"/>
    <col min="2" max="2" width="50.42578125" customWidth="1"/>
    <col min="3" max="3" width="27.7109375" customWidth="1"/>
    <col min="4" max="4" width="27.140625" customWidth="1"/>
  </cols>
  <sheetData>
    <row r="1" spans="1:5" ht="27" customHeight="1" thickBot="1" x14ac:dyDescent="0.3">
      <c r="A1" s="51" t="s">
        <v>13</v>
      </c>
      <c r="B1" s="52"/>
      <c r="C1" s="25">
        <f ca="1">TODAY()</f>
        <v>42118</v>
      </c>
    </row>
    <row r="2" spans="1:5" ht="16.5" thickBot="1" x14ac:dyDescent="0.3">
      <c r="A2" s="12" t="s">
        <v>3</v>
      </c>
      <c r="B2" s="13" t="s">
        <v>6</v>
      </c>
      <c r="C2" s="13" t="s">
        <v>7</v>
      </c>
    </row>
    <row r="3" spans="1:5" ht="27" thickBot="1" x14ac:dyDescent="0.3">
      <c r="A3" s="14">
        <v>1</v>
      </c>
      <c r="B3" s="27" t="s">
        <v>15</v>
      </c>
      <c r="C3" s="31" t="s">
        <v>42</v>
      </c>
      <c r="E3">
        <f ca="1">SUMPRODUCT((Оц=A3)*(YEAR(C$1)=YEAR(Дата))*Кол)</f>
        <v>839</v>
      </c>
    </row>
    <row r="4" spans="1:5" ht="27" thickBot="1" x14ac:dyDescent="0.3">
      <c r="A4" s="14">
        <v>2</v>
      </c>
      <c r="B4" s="27" t="s">
        <v>16</v>
      </c>
      <c r="C4" s="30" t="s">
        <v>29</v>
      </c>
      <c r="E4">
        <f ca="1">SUMPRODUCT((Оц=A4)*(YEAR(C$1)=YEAR(Дата))*Кол)</f>
        <v>77</v>
      </c>
    </row>
    <row r="5" spans="1:5" ht="27" thickBot="1" x14ac:dyDescent="0.3">
      <c r="A5" s="14">
        <v>3</v>
      </c>
      <c r="B5" s="27" t="s">
        <v>17</v>
      </c>
      <c r="C5" s="30" t="s">
        <v>29</v>
      </c>
      <c r="E5">
        <f ca="1">SUMPRODUCT((Оц=A5)*(YEAR(C$1)=YEAR(Дата))*Кол)</f>
        <v>914</v>
      </c>
    </row>
    <row r="6" spans="1:5" ht="27" thickBot="1" x14ac:dyDescent="0.3">
      <c r="A6" s="14">
        <v>4</v>
      </c>
      <c r="B6" s="27" t="s">
        <v>18</v>
      </c>
      <c r="C6" s="30" t="s">
        <v>29</v>
      </c>
      <c r="E6">
        <f ca="1">SUMPRODUCT((Оц=A6)*(YEAR(C$1)=YEAR(Дата))*Кол)</f>
        <v>75</v>
      </c>
    </row>
    <row r="7" spans="1:5" ht="27" thickBot="1" x14ac:dyDescent="0.3">
      <c r="A7" s="14">
        <v>5</v>
      </c>
      <c r="B7" s="27" t="s">
        <v>19</v>
      </c>
      <c r="C7" s="30" t="s">
        <v>29</v>
      </c>
      <c r="E7">
        <f ca="1">SUMPRODUCT((Оц=A7)*(YEAR(C$1)=YEAR(Дата))*Кол)</f>
        <v>671</v>
      </c>
    </row>
    <row r="8" spans="1:5" ht="90.75" thickBot="1" x14ac:dyDescent="0.3">
      <c r="A8" s="14">
        <v>19</v>
      </c>
      <c r="B8" s="15" t="s">
        <v>41</v>
      </c>
      <c r="C8" s="32">
        <f ca="1">SUMPRODUCT((Книга!D$4:D$25=A8)*(C$1=TRUNC(Книга!B$4:B$25))*Книга!E$4:E$25)</f>
        <v>2600</v>
      </c>
      <c r="D8" s="34" t="s">
        <v>43</v>
      </c>
      <c r="E8">
        <f ca="1">SUMPRODUCT((Оц=A8)*(YEAR(C$1)=YEAR(Дата))*Кол)</f>
        <v>4139</v>
      </c>
    </row>
    <row r="9" spans="1:5" ht="27" thickBot="1" x14ac:dyDescent="0.3">
      <c r="A9" s="14"/>
      <c r="B9" s="15"/>
      <c r="C9" s="16"/>
    </row>
    <row r="10" spans="1:5" ht="27" thickBot="1" x14ac:dyDescent="0.3">
      <c r="A10" s="14"/>
      <c r="B10" s="15"/>
      <c r="C10" s="16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Книга</vt:lpstr>
      <vt:lpstr>Сутки</vt:lpstr>
      <vt:lpstr>Неделя</vt:lpstr>
      <vt:lpstr>Месяц</vt:lpstr>
      <vt:lpstr>Квартал</vt:lpstr>
      <vt:lpstr>Год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compik</dc:creator>
  <cp:lastModifiedBy>_Boroda_</cp:lastModifiedBy>
  <dcterms:created xsi:type="dcterms:W3CDTF">2015-04-22T17:37:35Z</dcterms:created>
  <dcterms:modified xsi:type="dcterms:W3CDTF">2015-04-24T20:06:37Z</dcterms:modified>
</cp:coreProperties>
</file>