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20" windowWidth="19320" windowHeight="9510" activeTab="2"/>
  </bookViews>
  <sheets>
    <sheet name="Заказы" sheetId="1" r:id="rId1"/>
    <sheet name="Прайс" sheetId="2" r:id="rId2"/>
    <sheet name="Для печати" sheetId="3" r:id="rId3"/>
  </sheets>
  <definedNames>
    <definedName name="_xlnm._FilterDatabase" localSheetId="0" hidden="1">Заказы!$A$1:$I$21</definedName>
    <definedName name="Данные">Прайс!$A$2:$A$7</definedName>
    <definedName name="Список">Прайс!$A$2:$B$7</definedName>
  </definedNames>
  <calcPr calcId="144525"/>
</workbook>
</file>

<file path=xl/calcChain.xml><?xml version="1.0" encoding="utf-8"?>
<calcChain xmlns="http://schemas.openxmlformats.org/spreadsheetml/2006/main">
  <c r="D8" i="3" l="1" a="1"/>
  <c r="D8" i="3"/>
  <c r="C8" i="3" s="1"/>
  <c r="D9" i="3" a="1"/>
  <c r="D9" i="3"/>
  <c r="C9" i="3" s="1"/>
  <c r="D10" i="3" a="1"/>
  <c r="D10" i="3"/>
  <c r="C10" i="3" s="1"/>
  <c r="D11" i="3" a="1"/>
  <c r="D11" i="3"/>
  <c r="C11" i="3" s="1"/>
  <c r="D7" i="3" a="1"/>
  <c r="D7" i="3"/>
  <c r="C7" i="3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  <c r="G3" i="1"/>
  <c r="E8" i="3" l="1"/>
  <c r="E9" i="3"/>
  <c r="E10" i="3"/>
  <c r="E11" i="3"/>
  <c r="E7" i="3"/>
  <c r="H3" i="1"/>
  <c r="H4" i="1"/>
  <c r="H9" i="1"/>
  <c r="H18" i="1"/>
  <c r="H10" i="1"/>
  <c r="H6" i="1"/>
  <c r="H19" i="1"/>
  <c r="H15" i="1"/>
  <c r="H11" i="1"/>
  <c r="H7" i="1"/>
  <c r="D20" i="1" l="1"/>
  <c r="D21" i="1"/>
  <c r="D12" i="1"/>
  <c r="D13" i="1"/>
  <c r="D14" i="1"/>
  <c r="D15" i="1"/>
  <c r="D16" i="1"/>
  <c r="D17" i="1"/>
  <c r="D18" i="1"/>
  <c r="D19" i="1"/>
  <c r="D9" i="1"/>
  <c r="D10" i="1"/>
  <c r="D11" i="1"/>
  <c r="D3" i="1"/>
  <c r="F3" i="1" s="1"/>
  <c r="D4" i="1"/>
  <c r="D5" i="1"/>
  <c r="D6" i="1"/>
  <c r="D7" i="1"/>
  <c r="D8" i="1"/>
  <c r="D2" i="1"/>
  <c r="F2" i="1" s="1"/>
  <c r="F19" i="1" l="1"/>
  <c r="F8" i="1"/>
  <c r="F6" i="1"/>
  <c r="F11" i="1"/>
  <c r="F18" i="1"/>
  <c r="F14" i="1"/>
  <c r="F20" i="1"/>
  <c r="H20" i="1" s="1"/>
  <c r="F7" i="1"/>
  <c r="F15" i="1"/>
  <c r="F21" i="1"/>
  <c r="H21" i="1" s="1"/>
  <c r="F4" i="1"/>
  <c r="H2" i="1" s="1"/>
  <c r="F16" i="1"/>
  <c r="H16" i="1" s="1"/>
  <c r="F12" i="1"/>
  <c r="H12" i="1" s="1"/>
  <c r="F9" i="1"/>
  <c r="F5" i="1"/>
  <c r="H5" i="1" s="1"/>
  <c r="F10" i="1"/>
  <c r="F17" i="1"/>
  <c r="H17" i="1" s="1"/>
  <c r="F13" i="1"/>
  <c r="H13" i="1" s="1"/>
  <c r="H14" i="1" l="1"/>
  <c r="H8" i="1"/>
</calcChain>
</file>

<file path=xl/comments1.xml><?xml version="1.0" encoding="utf-8"?>
<comments xmlns="http://schemas.openxmlformats.org/spreadsheetml/2006/main">
  <authors>
    <author>Ольга Тимошенко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пользователей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пользователей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<sst xmlns="http://schemas.openxmlformats.org/spreadsheetml/2006/main" count="57" uniqueCount="24">
  <si>
    <t>корова</t>
  </si>
  <si>
    <t>лошадь</t>
  </si>
  <si>
    <t>кошка</t>
  </si>
  <si>
    <t>собака</t>
  </si>
  <si>
    <t>носорог</t>
  </si>
  <si>
    <t>крокодил</t>
  </si>
  <si>
    <t>ВИД</t>
  </si>
  <si>
    <t>Цена</t>
  </si>
  <si>
    <t>Стоимость</t>
  </si>
  <si>
    <t>Товар</t>
  </si>
  <si>
    <t>Кол-во</t>
  </si>
  <si>
    <t>Дата отгрузки</t>
  </si>
  <si>
    <t>Сумма заказ</t>
  </si>
  <si>
    <t>Указать дату отгрузки</t>
  </si>
  <si>
    <t>Дата отгрузка</t>
  </si>
  <si>
    <t>№ заказа</t>
  </si>
  <si>
    <t>Дата заказа</t>
  </si>
  <si>
    <t>Стоимость товаров</t>
  </si>
  <si>
    <t>Сумма ВСЕГО заказ</t>
  </si>
  <si>
    <r>
      <t xml:space="preserve">Проверка </t>
    </r>
    <r>
      <rPr>
        <sz val="11"/>
        <color theme="1"/>
        <rFont val="Calibri"/>
        <family val="2"/>
        <charset val="204"/>
        <scheme val="minor"/>
      </rPr>
      <t>(1 - первая строка заказа, 50 - стредняя строка заказ, 100 - последняя строка заказа, 1000 - единственная строка заказа)</t>
    </r>
  </si>
  <si>
    <t>ПРИМЕР (как должно быть) для 5 мая</t>
  </si>
  <si>
    <t>ПРИМЕР (как должно быть) для 6 мая</t>
  </si>
  <si>
    <t>ПРИМЕР (как должно быть) для 7 мая</t>
  </si>
  <si>
    <t>Это можно поставить вместо  столбца H, а G убрать.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</si>
</sst>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\ mmm\ yy;@"/>
    <numFmt numFmtId="165" formatCode="#,##0_ ;[Red]\-#,##0\ "/>
    <numFmt numFmtId="166" formatCode="dd\ mmm\ 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ill="1" applyBorder="1"/>
    <xf numFmtId="164" fontId="0" fillId="0" borderId="1" xfId="0" applyNumberFormat="1" applyBorder="1"/>
    <xf numFmtId="165" fontId="0" fillId="0" borderId="1" xfId="0" applyNumberFormat="1" applyBorder="1"/>
    <xf numFmtId="0" fontId="0" fillId="3" borderId="1" xfId="0" applyFill="1" applyBorder="1" applyAlignment="1" applyProtection="1">
      <alignment wrapText="1"/>
      <protection hidden="1"/>
    </xf>
    <xf numFmtId="3" fontId="1" fillId="4" borderId="1" xfId="0" applyNumberFormat="1" applyFont="1" applyFill="1" applyBorder="1" applyAlignment="1" applyProtection="1">
      <alignment wrapText="1"/>
      <protection hidden="1"/>
    </xf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" fontId="2" fillId="0" borderId="5" xfId="0" applyNumberFormat="1" applyFont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2" fillId="0" borderId="5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2" fillId="0" borderId="13" xfId="0" applyNumberFormat="1" applyFont="1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4" borderId="0" xfId="0" applyFont="1" applyFill="1" applyAlignment="1">
      <alignment horizontal="center"/>
    </xf>
    <xf numFmtId="165" fontId="0" fillId="0" borderId="0" xfId="0" applyNumberFormat="1"/>
    <xf numFmtId="166" fontId="0" fillId="0" borderId="0" xfId="0" applyNumberFormat="1" applyBorder="1"/>
  </cellXfs>
  <cellStyles count="1">
    <cellStyle name="Обычный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K5" sqref="K5"/>
    </sheetView>
  </sheetViews>
  <sheetFormatPr defaultRowHeight="15" x14ac:dyDescent="0.25"/>
  <cols>
    <col min="1" max="1" width="13" customWidth="1"/>
    <col min="2" max="2" width="11.140625" customWidth="1"/>
    <col min="3" max="6" width="17" customWidth="1"/>
    <col min="7" max="7" width="23.28515625" customWidth="1"/>
    <col min="8" max="9" width="17" customWidth="1"/>
    <col min="10" max="10" width="13.140625" customWidth="1"/>
  </cols>
  <sheetData>
    <row r="1" spans="1:11" s="3" customFormat="1" ht="105" x14ac:dyDescent="0.25">
      <c r="A1" s="9" t="s">
        <v>16</v>
      </c>
      <c r="B1" s="9" t="s">
        <v>15</v>
      </c>
      <c r="C1" s="9" t="s">
        <v>9</v>
      </c>
      <c r="D1" s="9" t="s">
        <v>7</v>
      </c>
      <c r="E1" s="9" t="s">
        <v>10</v>
      </c>
      <c r="F1" s="9" t="s">
        <v>17</v>
      </c>
      <c r="G1" s="9" t="s">
        <v>19</v>
      </c>
      <c r="H1" s="9" t="s">
        <v>18</v>
      </c>
      <c r="I1" s="9" t="s">
        <v>11</v>
      </c>
      <c r="J1" s="9" t="s">
        <v>23</v>
      </c>
    </row>
    <row r="2" spans="1:11" x14ac:dyDescent="0.25">
      <c r="A2" s="1"/>
      <c r="B2" s="1">
        <v>1</v>
      </c>
      <c r="C2" s="1" t="s">
        <v>5</v>
      </c>
      <c r="D2" s="6">
        <f t="shared" ref="D2:D21" si="0">VLOOKUP(C2,Список,2,FALSE)</f>
        <v>9999</v>
      </c>
      <c r="E2" s="1">
        <v>1</v>
      </c>
      <c r="F2" s="6">
        <f>D2*E2</f>
        <v>9999</v>
      </c>
      <c r="G2" s="7">
        <f>IF(AND(B2&lt;&gt;B1,B2&lt;&gt;B3),1000,0)+IF(AND(B2=B1,B2&lt;&gt;B3),100,0)+IF(AND(B2&lt;&gt;B1,B2=B3),1,0)+IF(AND(B2=B1,B2=B3),50,0)</f>
        <v>1</v>
      </c>
      <c r="H2" s="8">
        <f>IF(G2=1000,F2,0)+IF(AND(G2=1,G3=100),F2+F3,0)+IF(AND(G2=1,G3=50,G4=100),F2+F3+F4,0)+IF(AND(G2=1,G3=50,G4=50,G5=100),F2+F3+F4+F5,0)</f>
        <v>11399</v>
      </c>
      <c r="I2" s="5">
        <v>42130</v>
      </c>
      <c r="J2">
        <f>IF(B2=B1,0,SUM(F2:INDEX(F2:F$21,LOOKUP(B2,B2:B$21,ROW($1:$20)))))</f>
        <v>11399</v>
      </c>
      <c r="K2" s="32"/>
    </row>
    <row r="3" spans="1:11" x14ac:dyDescent="0.25">
      <c r="A3" s="1"/>
      <c r="B3" s="1">
        <v>1</v>
      </c>
      <c r="C3" s="1" t="s">
        <v>3</v>
      </c>
      <c r="D3" s="6">
        <f t="shared" si="0"/>
        <v>200</v>
      </c>
      <c r="E3" s="1">
        <v>2</v>
      </c>
      <c r="F3" s="6">
        <f t="shared" ref="F3:F21" si="1">D3*E3</f>
        <v>400</v>
      </c>
      <c r="G3" s="7">
        <f>IF(AND(B3&lt;&gt;B2,B3&lt;&gt;B4),1000,0)+IF(AND(B3=B2,B3&lt;&gt;B4),100,0)+IF(AND(B3&lt;&gt;B2,B3=B4),1,0)+IF(AND(B3=B2,B3=B4),50,0)</f>
        <v>50</v>
      </c>
      <c r="H3" s="8">
        <f t="shared" ref="H3:H21" si="2">IF(G3=1000,F3,0)+IF(AND(G3=1,G4=100),F3+F4,0)+IF(AND(G3=1,G4=50,G5=100),F3+F4+F5,0)+IF(AND(G3=1,G4=50,G5=50,G6=100),F3+F4+F5+F6,0)</f>
        <v>0</v>
      </c>
      <c r="I3" s="5">
        <v>42130</v>
      </c>
      <c r="J3">
        <f>IF(B3=B2,0,SUM(F3:INDEX(F3:F$21,LOOKUP(B3,B3:B$21,ROW($1:$20)))))</f>
        <v>0</v>
      </c>
      <c r="K3" s="32"/>
    </row>
    <row r="4" spans="1:11" x14ac:dyDescent="0.25">
      <c r="A4" s="1"/>
      <c r="B4" s="1">
        <v>1</v>
      </c>
      <c r="C4" s="1" t="s">
        <v>3</v>
      </c>
      <c r="D4" s="6">
        <f t="shared" si="0"/>
        <v>200</v>
      </c>
      <c r="E4" s="1">
        <v>5</v>
      </c>
      <c r="F4" s="6">
        <f t="shared" si="1"/>
        <v>1000</v>
      </c>
      <c r="G4" s="7">
        <f t="shared" ref="G4:G21" si="3">IF(AND(B4&lt;&gt;B3,B4&lt;&gt;B5),1000,0)+IF(AND(B4=B3,B4&lt;&gt;B5),100,0)+IF(AND(B4&lt;&gt;B3,B4=B5),1,0)+IF(AND(B4=B3,B4=B5),50,0)</f>
        <v>100</v>
      </c>
      <c r="H4" s="8">
        <f t="shared" si="2"/>
        <v>0</v>
      </c>
      <c r="I4" s="5">
        <v>42130</v>
      </c>
      <c r="J4">
        <f>IF(B4=B3,0,SUM(F4:INDEX(F4:F$21,LOOKUP(B4,B4:B$21,ROW($1:$20)))))</f>
        <v>0</v>
      </c>
      <c r="K4" s="32"/>
    </row>
    <row r="5" spans="1:11" x14ac:dyDescent="0.25">
      <c r="A5" s="1"/>
      <c r="B5" s="1">
        <v>2</v>
      </c>
      <c r="C5" s="1" t="s">
        <v>5</v>
      </c>
      <c r="D5" s="6">
        <f t="shared" si="0"/>
        <v>9999</v>
      </c>
      <c r="E5" s="1">
        <v>1</v>
      </c>
      <c r="F5" s="6">
        <f t="shared" si="1"/>
        <v>9999</v>
      </c>
      <c r="G5" s="7">
        <f t="shared" si="3"/>
        <v>1</v>
      </c>
      <c r="H5" s="8">
        <f t="shared" si="2"/>
        <v>11299</v>
      </c>
      <c r="I5" s="5">
        <v>42132</v>
      </c>
      <c r="J5">
        <f>IF(B5=B4,0,SUM(F5:INDEX(F5:F$21,LOOKUP(B5,B5:B$21,ROW($1:$20)))))</f>
        <v>11299</v>
      </c>
      <c r="K5" s="32"/>
    </row>
    <row r="6" spans="1:11" x14ac:dyDescent="0.25">
      <c r="A6" s="1"/>
      <c r="B6" s="1">
        <v>2</v>
      </c>
      <c r="C6" s="1" t="s">
        <v>0</v>
      </c>
      <c r="D6" s="6">
        <f t="shared" si="0"/>
        <v>1000</v>
      </c>
      <c r="E6" s="1">
        <v>1</v>
      </c>
      <c r="F6" s="6">
        <f t="shared" si="1"/>
        <v>1000</v>
      </c>
      <c r="G6" s="7">
        <f t="shared" si="3"/>
        <v>50</v>
      </c>
      <c r="H6" s="8">
        <f t="shared" si="2"/>
        <v>0</v>
      </c>
      <c r="I6" s="5">
        <v>42132</v>
      </c>
      <c r="J6">
        <f>IF(B6=B5,0,SUM(F6:INDEX(F6:F$21,LOOKUP(B6,B6:B$21,ROW($1:$20)))))</f>
        <v>0</v>
      </c>
      <c r="K6" s="32"/>
    </row>
    <row r="7" spans="1:11" x14ac:dyDescent="0.25">
      <c r="A7" s="1"/>
      <c r="B7" s="1">
        <v>2</v>
      </c>
      <c r="C7" s="1" t="s">
        <v>4</v>
      </c>
      <c r="D7" s="6">
        <f t="shared" si="0"/>
        <v>300</v>
      </c>
      <c r="E7" s="1">
        <v>1</v>
      </c>
      <c r="F7" s="6">
        <f t="shared" si="1"/>
        <v>300</v>
      </c>
      <c r="G7" s="7">
        <f t="shared" si="3"/>
        <v>100</v>
      </c>
      <c r="H7" s="8">
        <f t="shared" si="2"/>
        <v>0</v>
      </c>
      <c r="I7" s="5">
        <v>42132</v>
      </c>
      <c r="J7">
        <f>IF(B7=B6,0,SUM(F7:INDEX(F7:F$21,LOOKUP(B7,B7:B$21,ROW($1:$20)))))</f>
        <v>0</v>
      </c>
      <c r="K7" s="32"/>
    </row>
    <row r="8" spans="1:11" x14ac:dyDescent="0.25">
      <c r="A8" s="1"/>
      <c r="B8" s="1">
        <v>3</v>
      </c>
      <c r="C8" s="1" t="s">
        <v>0</v>
      </c>
      <c r="D8" s="6">
        <f t="shared" si="0"/>
        <v>1000</v>
      </c>
      <c r="E8" s="1">
        <v>8</v>
      </c>
      <c r="F8" s="6">
        <f t="shared" si="1"/>
        <v>8000</v>
      </c>
      <c r="G8" s="7">
        <f t="shared" si="3"/>
        <v>1</v>
      </c>
      <c r="H8" s="8">
        <f t="shared" si="2"/>
        <v>13700</v>
      </c>
      <c r="I8" s="5">
        <v>42129</v>
      </c>
      <c r="J8">
        <f>IF(B8=B7,0,SUM(F8:INDEX(F8:F$21,LOOKUP(B8,B8:B$21,ROW($1:$20)))))</f>
        <v>13700</v>
      </c>
    </row>
    <row r="9" spans="1:11" x14ac:dyDescent="0.25">
      <c r="A9" s="1"/>
      <c r="B9" s="1">
        <v>3</v>
      </c>
      <c r="C9" s="1" t="s">
        <v>3</v>
      </c>
      <c r="D9" s="6">
        <f t="shared" si="0"/>
        <v>200</v>
      </c>
      <c r="E9" s="1">
        <v>6</v>
      </c>
      <c r="F9" s="6">
        <f t="shared" si="1"/>
        <v>1200</v>
      </c>
      <c r="G9" s="7">
        <f t="shared" si="3"/>
        <v>50</v>
      </c>
      <c r="H9" s="8">
        <f t="shared" si="2"/>
        <v>0</v>
      </c>
      <c r="I9" s="5">
        <v>42129</v>
      </c>
      <c r="J9">
        <f>IF(B9=B8,0,SUM(F9:INDEX(F9:F$21,LOOKUP(B9,B9:B$21,ROW($1:$20)))))</f>
        <v>0</v>
      </c>
    </row>
    <row r="10" spans="1:11" x14ac:dyDescent="0.25">
      <c r="A10" s="1"/>
      <c r="B10" s="1">
        <v>3</v>
      </c>
      <c r="C10" s="1" t="s">
        <v>4</v>
      </c>
      <c r="D10" s="6">
        <f t="shared" si="0"/>
        <v>300</v>
      </c>
      <c r="E10" s="1">
        <v>7</v>
      </c>
      <c r="F10" s="6">
        <f t="shared" si="1"/>
        <v>2100</v>
      </c>
      <c r="G10" s="7">
        <f t="shared" si="3"/>
        <v>50</v>
      </c>
      <c r="H10" s="8">
        <f t="shared" si="2"/>
        <v>0</v>
      </c>
      <c r="I10" s="5">
        <v>42129</v>
      </c>
      <c r="J10">
        <f>IF(B10=B9,0,SUM(F10:INDEX(F10:F$21,LOOKUP(B10,B10:B$21,ROW($1:$20)))))</f>
        <v>0</v>
      </c>
    </row>
    <row r="11" spans="1:11" x14ac:dyDescent="0.25">
      <c r="A11" s="1"/>
      <c r="B11" s="1">
        <v>3</v>
      </c>
      <c r="C11" s="1" t="s">
        <v>4</v>
      </c>
      <c r="D11" s="6">
        <f t="shared" si="0"/>
        <v>300</v>
      </c>
      <c r="E11" s="1">
        <v>8</v>
      </c>
      <c r="F11" s="6">
        <f t="shared" si="1"/>
        <v>2400</v>
      </c>
      <c r="G11" s="7">
        <f t="shared" si="3"/>
        <v>100</v>
      </c>
      <c r="H11" s="8">
        <f t="shared" si="2"/>
        <v>0</v>
      </c>
      <c r="I11" s="5">
        <v>42129</v>
      </c>
      <c r="J11">
        <f>IF(B11=B10,0,SUM(F11:INDEX(F11:F$21,LOOKUP(B11,B11:B$21,ROW($1:$20)))))</f>
        <v>0</v>
      </c>
    </row>
    <row r="12" spans="1:11" x14ac:dyDescent="0.25">
      <c r="A12" s="4"/>
      <c r="B12" s="4">
        <v>4</v>
      </c>
      <c r="C12" s="1" t="s">
        <v>4</v>
      </c>
      <c r="D12" s="6">
        <f t="shared" si="0"/>
        <v>300</v>
      </c>
      <c r="E12" s="4">
        <v>9</v>
      </c>
      <c r="F12" s="6">
        <f t="shared" si="1"/>
        <v>2700</v>
      </c>
      <c r="G12" s="7">
        <f t="shared" si="3"/>
        <v>1000</v>
      </c>
      <c r="H12" s="8">
        <f t="shared" si="2"/>
        <v>2700</v>
      </c>
      <c r="I12" s="5">
        <v>42131</v>
      </c>
      <c r="J12">
        <f>IF(B12=B11,0,SUM(F12:INDEX(F12:F$21,LOOKUP(B12,B12:B$21,ROW($1:$20)))))</f>
        <v>2700</v>
      </c>
    </row>
    <row r="13" spans="1:11" x14ac:dyDescent="0.25">
      <c r="A13" s="4"/>
      <c r="B13" s="4">
        <v>5</v>
      </c>
      <c r="C13" s="1" t="s">
        <v>5</v>
      </c>
      <c r="D13" s="6">
        <f t="shared" si="0"/>
        <v>9999</v>
      </c>
      <c r="E13" s="4">
        <v>10</v>
      </c>
      <c r="F13" s="6">
        <f t="shared" si="1"/>
        <v>99990</v>
      </c>
      <c r="G13" s="7">
        <f t="shared" si="3"/>
        <v>1000</v>
      </c>
      <c r="H13" s="8">
        <f t="shared" si="2"/>
        <v>99990</v>
      </c>
      <c r="I13" s="5">
        <v>42131</v>
      </c>
      <c r="J13">
        <f>IF(B13=B12,0,SUM(F13:INDEX(F13:F$21,LOOKUP(B13,B13:B$21,ROW($1:$20)))))</f>
        <v>99990</v>
      </c>
    </row>
    <row r="14" spans="1:11" x14ac:dyDescent="0.25">
      <c r="A14" s="4"/>
      <c r="B14" s="4">
        <v>6</v>
      </c>
      <c r="C14" s="1" t="s">
        <v>4</v>
      </c>
      <c r="D14" s="6">
        <f t="shared" si="0"/>
        <v>300</v>
      </c>
      <c r="E14" s="4">
        <v>55</v>
      </c>
      <c r="F14" s="6">
        <f t="shared" si="1"/>
        <v>16500</v>
      </c>
      <c r="G14" s="7">
        <f t="shared" si="3"/>
        <v>1</v>
      </c>
      <c r="H14" s="8">
        <f t="shared" si="2"/>
        <v>17700</v>
      </c>
      <c r="I14" s="5">
        <v>42131</v>
      </c>
      <c r="J14">
        <f>IF(B14=B13,0,SUM(F14:INDEX(F14:F$21,LOOKUP(B14,B14:B$21,ROW($1:$20)))))</f>
        <v>17700</v>
      </c>
    </row>
    <row r="15" spans="1:11" x14ac:dyDescent="0.25">
      <c r="A15" s="4"/>
      <c r="B15" s="4">
        <v>6</v>
      </c>
      <c r="C15" s="1" t="s">
        <v>3</v>
      </c>
      <c r="D15" s="6">
        <f t="shared" si="0"/>
        <v>200</v>
      </c>
      <c r="E15" s="4">
        <v>6</v>
      </c>
      <c r="F15" s="6">
        <f t="shared" si="1"/>
        <v>1200</v>
      </c>
      <c r="G15" s="7">
        <f t="shared" si="3"/>
        <v>100</v>
      </c>
      <c r="H15" s="8">
        <f t="shared" si="2"/>
        <v>0</v>
      </c>
      <c r="I15" s="5">
        <v>42131</v>
      </c>
      <c r="J15">
        <f>IF(B15=B14,0,SUM(F15:INDEX(F15:F$21,LOOKUP(B15,B15:B$21,ROW($1:$20)))))</f>
        <v>0</v>
      </c>
    </row>
    <row r="16" spans="1:11" x14ac:dyDescent="0.25">
      <c r="A16" s="4"/>
      <c r="B16" s="4">
        <v>7</v>
      </c>
      <c r="C16" s="1" t="s">
        <v>3</v>
      </c>
      <c r="D16" s="6">
        <f t="shared" si="0"/>
        <v>200</v>
      </c>
      <c r="E16" s="4">
        <v>7</v>
      </c>
      <c r="F16" s="6">
        <f t="shared" si="1"/>
        <v>1400</v>
      </c>
      <c r="G16" s="7">
        <f t="shared" si="3"/>
        <v>1000</v>
      </c>
      <c r="H16" s="8">
        <f t="shared" si="2"/>
        <v>1400</v>
      </c>
      <c r="I16" s="5">
        <v>42131</v>
      </c>
      <c r="J16">
        <f>IF(B16=B15,0,SUM(F16:INDEX(F16:F$21,LOOKUP(B16,B16:B$21,ROW($1:$20)))))</f>
        <v>1400</v>
      </c>
    </row>
    <row r="17" spans="1:10" x14ac:dyDescent="0.25">
      <c r="A17" s="4"/>
      <c r="B17" s="4">
        <v>8</v>
      </c>
      <c r="C17" s="1" t="s">
        <v>4</v>
      </c>
      <c r="D17" s="6">
        <f t="shared" si="0"/>
        <v>300</v>
      </c>
      <c r="E17" s="4">
        <v>8</v>
      </c>
      <c r="F17" s="6">
        <f t="shared" si="1"/>
        <v>2400</v>
      </c>
      <c r="G17" s="7">
        <f t="shared" si="3"/>
        <v>1</v>
      </c>
      <c r="H17" s="8">
        <f t="shared" si="2"/>
        <v>6400</v>
      </c>
      <c r="I17" s="5">
        <v>42131</v>
      </c>
      <c r="J17">
        <f>IF(B17=B16,0,SUM(F17:INDEX(F17:F$21,LOOKUP(B17,B17:B$21,ROW($1:$20)))))</f>
        <v>6400</v>
      </c>
    </row>
    <row r="18" spans="1:10" x14ac:dyDescent="0.25">
      <c r="A18" s="4"/>
      <c r="B18" s="4">
        <v>8</v>
      </c>
      <c r="C18" s="1" t="s">
        <v>0</v>
      </c>
      <c r="D18" s="6">
        <f t="shared" si="0"/>
        <v>1000</v>
      </c>
      <c r="E18" s="4">
        <v>2</v>
      </c>
      <c r="F18" s="6">
        <f t="shared" si="1"/>
        <v>2000</v>
      </c>
      <c r="G18" s="7">
        <f t="shared" si="3"/>
        <v>50</v>
      </c>
      <c r="H18" s="8">
        <f t="shared" si="2"/>
        <v>0</v>
      </c>
      <c r="I18" s="5">
        <v>42131</v>
      </c>
      <c r="J18">
        <f>IF(B18=B17,0,SUM(F18:INDEX(F18:F$21,LOOKUP(B18,B18:B$21,ROW($1:$20)))))</f>
        <v>0</v>
      </c>
    </row>
    <row r="19" spans="1:10" x14ac:dyDescent="0.25">
      <c r="A19" s="4"/>
      <c r="B19" s="4">
        <v>8</v>
      </c>
      <c r="C19" s="1" t="s">
        <v>0</v>
      </c>
      <c r="D19" s="6">
        <f t="shared" si="0"/>
        <v>1000</v>
      </c>
      <c r="E19" s="4">
        <v>2</v>
      </c>
      <c r="F19" s="6">
        <f t="shared" si="1"/>
        <v>2000</v>
      </c>
      <c r="G19" s="7">
        <f t="shared" si="3"/>
        <v>100</v>
      </c>
      <c r="H19" s="8">
        <f t="shared" si="2"/>
        <v>0</v>
      </c>
      <c r="I19" s="5">
        <v>42131</v>
      </c>
      <c r="J19">
        <f>IF(B19=B18,0,SUM(F19:INDEX(F19:F$21,LOOKUP(B19,B19:B$21,ROW($1:$20)))))</f>
        <v>0</v>
      </c>
    </row>
    <row r="20" spans="1:10" x14ac:dyDescent="0.25">
      <c r="A20" s="4"/>
      <c r="B20" s="4">
        <v>9</v>
      </c>
      <c r="C20" s="1" t="s">
        <v>0</v>
      </c>
      <c r="D20" s="6">
        <f t="shared" si="0"/>
        <v>1000</v>
      </c>
      <c r="E20" s="4">
        <v>2</v>
      </c>
      <c r="F20" s="6">
        <f t="shared" si="1"/>
        <v>2000</v>
      </c>
      <c r="G20" s="7">
        <f t="shared" si="3"/>
        <v>1000</v>
      </c>
      <c r="H20" s="8">
        <f t="shared" si="2"/>
        <v>2000</v>
      </c>
      <c r="I20" s="5">
        <v>42129</v>
      </c>
      <c r="J20">
        <f>IF(B20=B19,0,SUM(F20:INDEX(F20:F$21,LOOKUP(B20,B20:B$21,ROW($1:$20)))))</f>
        <v>2000</v>
      </c>
    </row>
    <row r="21" spans="1:10" x14ac:dyDescent="0.25">
      <c r="A21" s="4"/>
      <c r="B21" s="4">
        <v>10</v>
      </c>
      <c r="C21" s="1" t="s">
        <v>2</v>
      </c>
      <c r="D21" s="6">
        <f t="shared" si="0"/>
        <v>3002</v>
      </c>
      <c r="E21" s="4">
        <v>2</v>
      </c>
      <c r="F21" s="6">
        <f t="shared" si="1"/>
        <v>6004</v>
      </c>
      <c r="G21" s="7">
        <f t="shared" si="3"/>
        <v>1000</v>
      </c>
      <c r="H21" s="8">
        <f t="shared" si="2"/>
        <v>6004</v>
      </c>
      <c r="I21" s="5">
        <v>42129</v>
      </c>
      <c r="J21">
        <f>IF(B21=B20,0,SUM(F21:INDEX(F21:F$21,LOOKUP(B21,B21:B$21,ROW($1:$20)))))</f>
        <v>6004</v>
      </c>
    </row>
  </sheetData>
  <autoFilter ref="A1:I21"/>
  <dataValidations count="1">
    <dataValidation type="list" allowBlank="1" showInputMessage="1" showErrorMessage="1" sqref="C2:C21">
      <formula1>Данные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"/>
    </sheetView>
  </sheetViews>
  <sheetFormatPr defaultRowHeight="15" x14ac:dyDescent="0.25"/>
  <sheetData>
    <row r="1" spans="1:2" ht="30" x14ac:dyDescent="0.25">
      <c r="A1" s="2" t="s">
        <v>6</v>
      </c>
      <c r="B1" s="2" t="s">
        <v>8</v>
      </c>
    </row>
    <row r="2" spans="1:2" x14ac:dyDescent="0.25">
      <c r="A2" s="1" t="s">
        <v>0</v>
      </c>
      <c r="B2" s="1">
        <v>1000</v>
      </c>
    </row>
    <row r="3" spans="1:2" x14ac:dyDescent="0.25">
      <c r="A3" s="1" t="s">
        <v>1</v>
      </c>
      <c r="B3" s="1">
        <v>500</v>
      </c>
    </row>
    <row r="4" spans="1:2" x14ac:dyDescent="0.25">
      <c r="A4" s="1" t="s">
        <v>2</v>
      </c>
      <c r="B4" s="1">
        <v>3002</v>
      </c>
    </row>
    <row r="5" spans="1:2" x14ac:dyDescent="0.25">
      <c r="A5" s="1" t="s">
        <v>3</v>
      </c>
      <c r="B5" s="1">
        <v>200</v>
      </c>
    </row>
    <row r="6" spans="1:2" x14ac:dyDescent="0.25">
      <c r="A6" s="1" t="s">
        <v>4</v>
      </c>
      <c r="B6" s="1">
        <v>300</v>
      </c>
    </row>
    <row r="7" spans="1:2" x14ac:dyDescent="0.25">
      <c r="A7" s="1" t="s">
        <v>5</v>
      </c>
      <c r="B7" s="1">
        <v>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4"/>
  <sheetViews>
    <sheetView tabSelected="1" workbookViewId="0">
      <selection activeCell="B4" sqref="B4"/>
    </sheetView>
  </sheetViews>
  <sheetFormatPr defaultRowHeight="15" x14ac:dyDescent="0.25"/>
  <cols>
    <col min="2" max="2" width="20.85546875" bestFit="1" customWidth="1"/>
    <col min="3" max="3" width="15.85546875" customWidth="1"/>
    <col min="5" max="5" width="12.140625" bestFit="1" customWidth="1"/>
  </cols>
  <sheetData>
    <row r="1" spans="2:6" ht="15.75" thickBot="1" x14ac:dyDescent="0.3"/>
    <row r="2" spans="2:6" x14ac:dyDescent="0.25">
      <c r="B2" s="11" t="s">
        <v>13</v>
      </c>
      <c r="C2" s="12"/>
      <c r="D2" s="12"/>
      <c r="E2" s="12"/>
      <c r="F2" s="13"/>
    </row>
    <row r="3" spans="2:6" ht="18.75" x14ac:dyDescent="0.3">
      <c r="B3" s="14">
        <v>42129</v>
      </c>
      <c r="C3" s="15"/>
      <c r="D3" s="15"/>
      <c r="E3" s="15"/>
      <c r="F3" s="16"/>
    </row>
    <row r="4" spans="2:6" x14ac:dyDescent="0.25">
      <c r="B4" s="17"/>
      <c r="C4" s="15"/>
      <c r="D4" s="15"/>
      <c r="E4" s="15"/>
      <c r="F4" s="16"/>
    </row>
    <row r="5" spans="2:6" x14ac:dyDescent="0.25">
      <c r="B5" s="17"/>
      <c r="C5" s="15"/>
      <c r="D5" s="15"/>
      <c r="E5" s="15"/>
      <c r="F5" s="16"/>
    </row>
    <row r="6" spans="2:6" x14ac:dyDescent="0.25">
      <c r="B6" s="17"/>
      <c r="C6" s="10" t="s">
        <v>14</v>
      </c>
      <c r="D6" s="10" t="s">
        <v>15</v>
      </c>
      <c r="E6" s="10" t="s">
        <v>12</v>
      </c>
      <c r="F6" s="16"/>
    </row>
    <row r="7" spans="2:6" x14ac:dyDescent="0.25">
      <c r="B7" s="17"/>
      <c r="C7" s="33">
        <f>IF(D7="","",B$3)</f>
        <v>42129</v>
      </c>
      <c r="D7" s="15">
        <f t="array" ref="D7">IFERROR(INDEX(Заказы!$B$2:$B$21,SMALL(IF((Заказы!I$2:I$21=B$3)*(Заказы!H$2:H$21&lt;&gt;0),ROW($1:$20),7^7),ROW(A1))),"")</f>
        <v>3</v>
      </c>
      <c r="E7" s="15">
        <f>IF(D7="","",VLOOKUP(D7,Заказы!B$2:H$21,7,0))</f>
        <v>13700</v>
      </c>
      <c r="F7" s="16"/>
    </row>
    <row r="8" spans="2:6" x14ac:dyDescent="0.25">
      <c r="B8" s="17"/>
      <c r="C8" s="33">
        <f t="shared" ref="C8:C11" si="0">IF(D8="","",B$3)</f>
        <v>42129</v>
      </c>
      <c r="D8" s="15">
        <f t="array" ref="D8">IFERROR(INDEX(Заказы!$B$2:$B$21,SMALL(IF((Заказы!I$2:I$21=B$3)*(Заказы!H$2:H$21&lt;&gt;0),ROW($1:$20),7^7),ROW(A2))),"")</f>
        <v>9</v>
      </c>
      <c r="E8" s="15">
        <f>IF(D8="","",VLOOKUP(D8,Заказы!B$2:H$21,7,0))</f>
        <v>2000</v>
      </c>
      <c r="F8" s="16"/>
    </row>
    <row r="9" spans="2:6" x14ac:dyDescent="0.25">
      <c r="B9" s="17"/>
      <c r="C9" s="33">
        <f t="shared" si="0"/>
        <v>42129</v>
      </c>
      <c r="D9" s="15">
        <f t="array" ref="D9">IFERROR(INDEX(Заказы!$B$2:$B$21,SMALL(IF((Заказы!I$2:I$21=B$3)*(Заказы!H$2:H$21&lt;&gt;0),ROW($1:$20),7^7),ROW(A3))),"")</f>
        <v>10</v>
      </c>
      <c r="E9" s="15">
        <f>IF(D9="","",VLOOKUP(D9,Заказы!B$2:H$21,7,0))</f>
        <v>6004</v>
      </c>
      <c r="F9" s="16"/>
    </row>
    <row r="10" spans="2:6" x14ac:dyDescent="0.25">
      <c r="B10" s="17"/>
      <c r="C10" s="33" t="str">
        <f t="shared" si="0"/>
        <v/>
      </c>
      <c r="D10" s="15" t="str">
        <f t="array" ref="D10">IFERROR(INDEX(Заказы!$B$2:$B$21,SMALL(IF((Заказы!I$2:I$21=B$3)*(Заказы!H$2:H$21&lt;&gt;0),ROW($1:$20),7^7),ROW(A4))),"")</f>
        <v/>
      </c>
      <c r="E10" s="15" t="str">
        <f>IF(D10="","",VLOOKUP(D10,Заказы!B$2:H$21,7,0))</f>
        <v/>
      </c>
      <c r="F10" s="16"/>
    </row>
    <row r="11" spans="2:6" x14ac:dyDescent="0.25">
      <c r="B11" s="17"/>
      <c r="C11" s="33" t="str">
        <f t="shared" si="0"/>
        <v/>
      </c>
      <c r="D11" s="15" t="str">
        <f t="array" ref="D11">IFERROR(INDEX(Заказы!$B$2:$B$21,SMALL(IF((Заказы!I$2:I$21=B$3)*(Заказы!H$2:H$21&lt;&gt;0),ROW($1:$20),7^7),ROW(A5))),"")</f>
        <v/>
      </c>
      <c r="E11" s="15" t="str">
        <f>IF(D11="","",VLOOKUP(D11,Заказы!B$2:H$21,7,0))</f>
        <v/>
      </c>
      <c r="F11" s="16"/>
    </row>
    <row r="12" spans="2:6" ht="15.75" thickBot="1" x14ac:dyDescent="0.3">
      <c r="B12" s="18"/>
      <c r="C12" s="19"/>
      <c r="D12" s="19"/>
      <c r="E12" s="19"/>
      <c r="F12" s="20"/>
    </row>
    <row r="13" spans="2:6" x14ac:dyDescent="0.25">
      <c r="B13" s="15"/>
      <c r="C13" s="15"/>
      <c r="D13" s="15"/>
      <c r="E13" s="15"/>
      <c r="F13" s="15"/>
    </row>
    <row r="14" spans="2:6" x14ac:dyDescent="0.25">
      <c r="B14" s="15"/>
      <c r="C14" s="15"/>
      <c r="D14" s="15"/>
      <c r="E14" s="15"/>
      <c r="F14" s="15"/>
    </row>
    <row r="16" spans="2:6" ht="23.25" x14ac:dyDescent="0.35">
      <c r="B16" s="31" t="s">
        <v>20</v>
      </c>
      <c r="C16" s="31"/>
      <c r="D16" s="31"/>
      <c r="E16" s="31"/>
    </row>
    <row r="17" spans="2:6" ht="15.75" thickBot="1" x14ac:dyDescent="0.3"/>
    <row r="18" spans="2:6" x14ac:dyDescent="0.25">
      <c r="B18" s="11" t="s">
        <v>13</v>
      </c>
      <c r="C18" s="12"/>
      <c r="D18" s="12"/>
      <c r="E18" s="12"/>
      <c r="F18" s="13"/>
    </row>
    <row r="19" spans="2:6" ht="18.75" x14ac:dyDescent="0.3">
      <c r="B19" s="21">
        <v>42129</v>
      </c>
      <c r="C19" s="15"/>
      <c r="D19" s="15"/>
      <c r="E19" s="15"/>
      <c r="F19" s="16"/>
    </row>
    <row r="20" spans="2:6" x14ac:dyDescent="0.25">
      <c r="B20" s="17"/>
      <c r="C20" s="15"/>
      <c r="D20" s="15"/>
      <c r="E20" s="15"/>
      <c r="F20" s="16"/>
    </row>
    <row r="21" spans="2:6" x14ac:dyDescent="0.25">
      <c r="B21" s="17"/>
      <c r="C21" s="15"/>
      <c r="D21" s="15"/>
      <c r="E21" s="15"/>
      <c r="F21" s="16"/>
    </row>
    <row r="22" spans="2:6" x14ac:dyDescent="0.25">
      <c r="B22" s="17"/>
      <c r="C22" s="10" t="s">
        <v>14</v>
      </c>
      <c r="D22" s="10" t="s">
        <v>15</v>
      </c>
      <c r="E22" s="10" t="s">
        <v>12</v>
      </c>
      <c r="F22" s="16"/>
    </row>
    <row r="23" spans="2:6" x14ac:dyDescent="0.25">
      <c r="B23" s="17"/>
      <c r="C23" s="5">
        <v>42129</v>
      </c>
      <c r="D23" s="1">
        <v>3</v>
      </c>
      <c r="E23" s="6">
        <v>13700</v>
      </c>
      <c r="F23" s="16"/>
    </row>
    <row r="24" spans="2:6" x14ac:dyDescent="0.25">
      <c r="B24" s="17"/>
      <c r="C24" s="5">
        <v>42129</v>
      </c>
      <c r="D24" s="1">
        <v>9</v>
      </c>
      <c r="E24" s="1">
        <v>2000</v>
      </c>
      <c r="F24" s="16"/>
    </row>
    <row r="25" spans="2:6" x14ac:dyDescent="0.25">
      <c r="B25" s="17"/>
      <c r="C25" s="5">
        <v>42129</v>
      </c>
      <c r="D25" s="1">
        <v>10</v>
      </c>
      <c r="E25" s="1">
        <v>6004</v>
      </c>
      <c r="F25" s="16"/>
    </row>
    <row r="26" spans="2:6" ht="15.75" thickBot="1" x14ac:dyDescent="0.3">
      <c r="B26" s="18"/>
      <c r="C26" s="19"/>
      <c r="D26" s="19"/>
      <c r="E26" s="19"/>
      <c r="F26" s="20"/>
    </row>
    <row r="29" spans="2:6" ht="23.25" x14ac:dyDescent="0.35">
      <c r="B29" s="31" t="s">
        <v>21</v>
      </c>
      <c r="C29" s="31"/>
      <c r="D29" s="31"/>
      <c r="E29" s="31"/>
    </row>
    <row r="31" spans="2:6" x14ac:dyDescent="0.25">
      <c r="B31" s="22" t="s">
        <v>13</v>
      </c>
      <c r="C31" s="23"/>
      <c r="D31" s="23"/>
      <c r="E31" s="23"/>
      <c r="F31" s="24"/>
    </row>
    <row r="32" spans="2:6" ht="18.75" x14ac:dyDescent="0.3">
      <c r="B32" s="25">
        <v>42130</v>
      </c>
      <c r="C32" s="15"/>
      <c r="D32" s="15"/>
      <c r="E32" s="15"/>
      <c r="F32" s="26"/>
    </row>
    <row r="33" spans="2:6" x14ac:dyDescent="0.25">
      <c r="B33" s="27"/>
      <c r="C33" s="15"/>
      <c r="D33" s="15"/>
      <c r="E33" s="15"/>
      <c r="F33" s="26"/>
    </row>
    <row r="34" spans="2:6" x14ac:dyDescent="0.25">
      <c r="B34" s="27"/>
      <c r="C34" s="15"/>
      <c r="D34" s="15"/>
      <c r="E34" s="15"/>
      <c r="F34" s="26"/>
    </row>
    <row r="35" spans="2:6" x14ac:dyDescent="0.25">
      <c r="B35" s="27"/>
      <c r="C35" s="15"/>
      <c r="D35" s="15"/>
      <c r="E35" s="15"/>
      <c r="F35" s="26"/>
    </row>
    <row r="36" spans="2:6" x14ac:dyDescent="0.25">
      <c r="B36" s="27"/>
      <c r="C36" s="10" t="s">
        <v>14</v>
      </c>
      <c r="D36" s="10" t="s">
        <v>15</v>
      </c>
      <c r="E36" s="10" t="s">
        <v>12</v>
      </c>
      <c r="F36" s="26"/>
    </row>
    <row r="37" spans="2:6" x14ac:dyDescent="0.25">
      <c r="B37" s="27"/>
      <c r="C37" s="5">
        <v>42130</v>
      </c>
      <c r="D37" s="1">
        <v>1</v>
      </c>
      <c r="E37" s="6">
        <v>1399</v>
      </c>
      <c r="F37" s="26"/>
    </row>
    <row r="38" spans="2:6" x14ac:dyDescent="0.25">
      <c r="B38" s="28"/>
      <c r="C38" s="29"/>
      <c r="D38" s="29"/>
      <c r="E38" s="29"/>
      <c r="F38" s="30"/>
    </row>
    <row r="41" spans="2:6" ht="23.25" x14ac:dyDescent="0.35">
      <c r="B41" s="31" t="s">
        <v>22</v>
      </c>
      <c r="C41" s="31"/>
      <c r="D41" s="31"/>
      <c r="E41" s="31"/>
    </row>
    <row r="43" spans="2:6" x14ac:dyDescent="0.25">
      <c r="B43" s="22" t="s">
        <v>13</v>
      </c>
      <c r="C43" s="23"/>
      <c r="D43" s="23"/>
      <c r="E43" s="23"/>
      <c r="F43" s="24"/>
    </row>
    <row r="44" spans="2:6" ht="18.75" x14ac:dyDescent="0.3">
      <c r="B44" s="25">
        <v>42131</v>
      </c>
      <c r="C44" s="15"/>
      <c r="D44" s="15"/>
      <c r="E44" s="15"/>
      <c r="F44" s="26"/>
    </row>
    <row r="45" spans="2:6" x14ac:dyDescent="0.25">
      <c r="B45" s="27"/>
      <c r="C45" s="15"/>
      <c r="D45" s="15"/>
      <c r="E45" s="15"/>
      <c r="F45" s="26"/>
    </row>
    <row r="46" spans="2:6" x14ac:dyDescent="0.25">
      <c r="B46" s="27"/>
      <c r="C46" s="15"/>
      <c r="D46" s="15"/>
      <c r="E46" s="15"/>
      <c r="F46" s="26"/>
    </row>
    <row r="47" spans="2:6" x14ac:dyDescent="0.25">
      <c r="B47" s="27"/>
      <c r="C47" s="15"/>
      <c r="D47" s="15"/>
      <c r="E47" s="15"/>
      <c r="F47" s="26"/>
    </row>
    <row r="48" spans="2:6" x14ac:dyDescent="0.25">
      <c r="B48" s="27"/>
      <c r="C48" s="10" t="s">
        <v>14</v>
      </c>
      <c r="D48" s="10" t="s">
        <v>15</v>
      </c>
      <c r="E48" s="10" t="s">
        <v>12</v>
      </c>
      <c r="F48" s="26"/>
    </row>
    <row r="49" spans="2:6" x14ac:dyDescent="0.25">
      <c r="B49" s="27"/>
      <c r="C49" s="5">
        <v>42131</v>
      </c>
      <c r="D49" s="1">
        <v>4</v>
      </c>
      <c r="E49" s="6">
        <v>2700</v>
      </c>
      <c r="F49" s="26"/>
    </row>
    <row r="50" spans="2:6" x14ac:dyDescent="0.25">
      <c r="B50" s="27"/>
      <c r="C50" s="5">
        <v>42131</v>
      </c>
      <c r="D50" s="1">
        <v>5</v>
      </c>
      <c r="E50" s="6">
        <v>99900</v>
      </c>
      <c r="F50" s="26"/>
    </row>
    <row r="51" spans="2:6" x14ac:dyDescent="0.25">
      <c r="B51" s="27"/>
      <c r="C51" s="5">
        <v>42131</v>
      </c>
      <c r="D51" s="1">
        <v>6</v>
      </c>
      <c r="E51" s="6">
        <v>17700</v>
      </c>
      <c r="F51" s="26"/>
    </row>
    <row r="52" spans="2:6" x14ac:dyDescent="0.25">
      <c r="B52" s="27"/>
      <c r="C52" s="5">
        <v>42131</v>
      </c>
      <c r="D52" s="1">
        <v>7</v>
      </c>
      <c r="E52" s="6">
        <v>1400</v>
      </c>
      <c r="F52" s="26"/>
    </row>
    <row r="53" spans="2:6" x14ac:dyDescent="0.25">
      <c r="B53" s="27"/>
      <c r="C53" s="5">
        <v>42131</v>
      </c>
      <c r="D53" s="1">
        <v>8</v>
      </c>
      <c r="E53" s="6">
        <v>6400</v>
      </c>
      <c r="F53" s="26"/>
    </row>
    <row r="54" spans="2:6" x14ac:dyDescent="0.25">
      <c r="B54" s="28"/>
      <c r="C54" s="29"/>
      <c r="D54" s="29"/>
      <c r="E54" s="29"/>
      <c r="F54" s="30"/>
    </row>
  </sheetData>
  <mergeCells count="3">
    <mergeCell ref="B16:E16"/>
    <mergeCell ref="B29:E29"/>
    <mergeCell ref="B41:E41"/>
  </mergeCells>
  <conditionalFormatting sqref="C7:E11">
    <cfRule type="expression" dxfId="1" priority="1">
      <formula>$C7&lt;&gt;""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Заказы</vt:lpstr>
      <vt:lpstr>Прайс</vt:lpstr>
      <vt:lpstr>Для печати</vt:lpstr>
      <vt:lpstr>Данные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Тимошенко</dc:creator>
  <cp:lastModifiedBy>Admin</cp:lastModifiedBy>
  <dcterms:created xsi:type="dcterms:W3CDTF">2015-04-29T14:31:59Z</dcterms:created>
  <dcterms:modified xsi:type="dcterms:W3CDTF">2015-05-07T01:20:32Z</dcterms:modified>
</cp:coreProperties>
</file>