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180" windowWidth="15060" windowHeight="7275"/>
  </bookViews>
  <sheets>
    <sheet name="Ввод данных" sheetId="2" r:id="rId1"/>
    <sheet name="График, таблица" sheetId="1" r:id="rId2"/>
  </sheets>
  <externalReferences>
    <externalReference r:id="rId3"/>
  </externalReferences>
  <definedNames>
    <definedName name="альфа">OFFSET([1]Лист1!$A$2,,1,COUNT([1]Лист1!$A$1:$A$65536))</definedName>
    <definedName name="кси">OFFSET(#REF!,,,COUNT(#REF!))</definedName>
    <definedName name="место">MATCH(#REF!,альфа)</definedName>
  </definedNames>
  <calcPr calcId="125725" fullCalcOnLoad="1" calcOnSave="0"/>
  <customWorkbookViews>
    <customWorkbookView name="www - Личное представление" guid="{1A089519-B36B-422B-A1C1-57C7609A3FD9}" mergeInterval="0" personalView="1" maximized="1" windowWidth="1148" windowHeight="692" activeSheetId="1"/>
  </customWorkbookViews>
</workbook>
</file>

<file path=xl/calcChain.xml><?xml version="1.0" encoding="utf-8"?>
<calcChain xmlns="http://schemas.openxmlformats.org/spreadsheetml/2006/main">
  <c r="H30" i="2" a="1"/>
  <c r="H30"/>
  <c r="U33" i="1"/>
  <c r="V17" i="2"/>
  <c r="U17"/>
  <c r="T17"/>
  <c r="S17"/>
  <c r="R17"/>
  <c r="Q17"/>
  <c r="P17"/>
  <c r="O17"/>
  <c r="N17"/>
  <c r="M17"/>
  <c r="L17"/>
  <c r="K17"/>
  <c r="J17"/>
  <c r="I17"/>
  <c r="H17"/>
  <c r="G17"/>
  <c r="F17"/>
  <c r="E17"/>
  <c r="V26"/>
  <c r="V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3"/>
  <c r="V24"/>
  <c r="V25"/>
  <c r="U26"/>
  <c r="T26"/>
  <c r="S26"/>
  <c r="R26"/>
  <c r="Q26"/>
  <c r="P26"/>
  <c r="O26"/>
  <c r="N26"/>
  <c r="M26"/>
  <c r="L26"/>
  <c r="K26"/>
  <c r="J26"/>
  <c r="I26"/>
  <c r="H26"/>
  <c r="G26"/>
  <c r="F26"/>
  <c r="E26"/>
  <c r="U20"/>
  <c r="W4"/>
  <c r="T42" i="1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H39" i="2"/>
  <c r="U42" i="1"/>
  <c r="H38" i="2"/>
  <c r="U41" i="1"/>
  <c r="H37" i="2"/>
  <c r="U40" i="1"/>
  <c r="H31" i="2"/>
  <c r="U34" i="1"/>
  <c r="H32" i="2"/>
  <c r="U35" i="1"/>
  <c r="H33" i="2"/>
  <c r="U36" i="1"/>
  <c r="H34" i="2"/>
  <c r="H35"/>
  <c r="U38" i="1"/>
  <c r="H36" i="2"/>
  <c r="U39" i="1"/>
  <c r="G39" i="2"/>
  <c r="G38"/>
  <c r="G37"/>
  <c r="G36"/>
  <c r="G35"/>
  <c r="W13"/>
  <c r="U25"/>
  <c r="T25"/>
  <c r="S25"/>
  <c r="R25"/>
  <c r="Q25"/>
  <c r="P25"/>
  <c r="O25"/>
  <c r="N25"/>
  <c r="M25"/>
  <c r="L25"/>
  <c r="K25"/>
  <c r="J25"/>
  <c r="I25"/>
  <c r="H25"/>
  <c r="G25"/>
  <c r="F25"/>
  <c r="E25"/>
  <c r="W12"/>
  <c r="T20"/>
  <c r="S20"/>
  <c r="R20"/>
  <c r="Q20"/>
  <c r="P20"/>
  <c r="O20"/>
  <c r="N20"/>
  <c r="M20"/>
  <c r="L20"/>
  <c r="K20"/>
  <c r="J20"/>
  <c r="I20"/>
  <c r="H20"/>
  <c r="G20"/>
  <c r="F20"/>
  <c r="E20"/>
  <c r="W5"/>
  <c r="W6"/>
  <c r="W7"/>
  <c r="W8"/>
  <c r="W9"/>
  <c r="W10"/>
  <c r="W11"/>
  <c r="U29"/>
  <c r="S29"/>
  <c r="J29"/>
  <c r="I29"/>
  <c r="G34"/>
  <c r="K29"/>
  <c r="L29"/>
  <c r="M29"/>
  <c r="N29"/>
  <c r="O29"/>
  <c r="P29"/>
  <c r="Q29"/>
  <c r="R29"/>
  <c r="T29"/>
  <c r="H29"/>
  <c r="E29"/>
  <c r="G29"/>
  <c r="F29"/>
  <c r="A38" i="1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P35"/>
  <c r="U23" i="2"/>
  <c r="T23"/>
  <c r="S23"/>
  <c r="R23"/>
  <c r="Q23"/>
  <c r="P23"/>
  <c r="O23"/>
  <c r="N23"/>
  <c r="M23"/>
  <c r="L23"/>
  <c r="K23"/>
  <c r="J23"/>
  <c r="I23"/>
  <c r="H23"/>
  <c r="G23"/>
  <c r="F23"/>
  <c r="E23"/>
  <c r="U24"/>
  <c r="T24"/>
  <c r="S24"/>
  <c r="R24"/>
  <c r="Q24"/>
  <c r="P24"/>
  <c r="O24"/>
  <c r="N24"/>
  <c r="M24"/>
  <c r="L24"/>
  <c r="K24"/>
  <c r="J24"/>
  <c r="I24"/>
  <c r="H24"/>
  <c r="G24"/>
  <c r="F24"/>
  <c r="E24"/>
  <c r="A36" i="1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B34"/>
  <c r="B35"/>
  <c r="B33"/>
  <c r="A34"/>
  <c r="A35"/>
  <c r="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C35"/>
  <c r="D35"/>
  <c r="E35"/>
  <c r="F35"/>
  <c r="G35"/>
  <c r="H35"/>
  <c r="I35"/>
  <c r="J35"/>
  <c r="K35"/>
  <c r="L35"/>
  <c r="M35"/>
  <c r="N35"/>
  <c r="O35"/>
  <c r="Q35"/>
  <c r="R35"/>
  <c r="S35"/>
  <c r="T35"/>
  <c r="I33"/>
  <c r="J33"/>
  <c r="K33"/>
  <c r="L33"/>
  <c r="M33"/>
  <c r="N33"/>
  <c r="O33"/>
  <c r="P33"/>
  <c r="Q33"/>
  <c r="R33"/>
  <c r="S33"/>
  <c r="T33"/>
  <c r="G31" i="2"/>
  <c r="G32"/>
  <c r="G33"/>
  <c r="G30"/>
  <c r="D33" i="1"/>
  <c r="E33"/>
  <c r="F33"/>
  <c r="G33"/>
  <c r="H33"/>
  <c r="C33"/>
  <c r="U37"/>
</calcChain>
</file>

<file path=xl/sharedStrings.xml><?xml version="1.0" encoding="utf-8"?>
<sst xmlns="http://schemas.openxmlformats.org/spreadsheetml/2006/main" count="109" uniqueCount="77">
  <si>
    <t>Размеры фракций в мм, содержание в %</t>
  </si>
  <si>
    <t>выработок</t>
  </si>
  <si>
    <t>&gt;800</t>
  </si>
  <si>
    <t>800-400</t>
  </si>
  <si>
    <t>400-200</t>
  </si>
  <si>
    <t>200-100</t>
  </si>
  <si>
    <t>40-20</t>
  </si>
  <si>
    <t>1-0,5</t>
  </si>
  <si>
    <t>0,5-0,25</t>
  </si>
  <si>
    <t>0,25-0,1</t>
  </si>
  <si>
    <t>0,1-0,05</t>
  </si>
  <si>
    <t>0,05-0,01</t>
  </si>
  <si>
    <t>20-10</t>
  </si>
  <si>
    <t>2-1</t>
  </si>
  <si>
    <t>5-2</t>
  </si>
  <si>
    <t>10-5</t>
  </si>
  <si>
    <t xml:space="preserve">Наим-ние </t>
  </si>
  <si>
    <t>&lt;0,001</t>
  </si>
  <si>
    <t>Данные гранулометрического анализа</t>
  </si>
  <si>
    <t>Ось абсцисс</t>
  </si>
  <si>
    <t>Ось ординат</t>
  </si>
  <si>
    <t>Данные для построения кумулятивной кривой</t>
  </si>
  <si>
    <t>Расчёт средневзвешенного диаметра зёрен</t>
  </si>
  <si>
    <t>Сределогарифм. крупность фракций</t>
  </si>
  <si>
    <t>Средневзвешенный диаметр зёрен Dв, мм</t>
  </si>
  <si>
    <t>400</t>
  </si>
  <si>
    <t>200</t>
  </si>
  <si>
    <t>100</t>
  </si>
  <si>
    <t>40</t>
  </si>
  <si>
    <t>20</t>
  </si>
  <si>
    <t>10</t>
  </si>
  <si>
    <t>5</t>
  </si>
  <si>
    <t>2</t>
  </si>
  <si>
    <t>1</t>
  </si>
  <si>
    <t>0,5</t>
  </si>
  <si>
    <t>0,25</t>
  </si>
  <si>
    <t>0,1</t>
  </si>
  <si>
    <t>0,05</t>
  </si>
  <si>
    <t>0,01</t>
  </si>
  <si>
    <t>800-</t>
  </si>
  <si>
    <t>400-</t>
  </si>
  <si>
    <t>200-</t>
  </si>
  <si>
    <t>100-</t>
  </si>
  <si>
    <t>40-</t>
  </si>
  <si>
    <t>20-</t>
  </si>
  <si>
    <t>10-</t>
  </si>
  <si>
    <t>5-</t>
  </si>
  <si>
    <t>2-</t>
  </si>
  <si>
    <t>1-</t>
  </si>
  <si>
    <t>0,5-</t>
  </si>
  <si>
    <t>0,25-</t>
  </si>
  <si>
    <t>0,1-</t>
  </si>
  <si>
    <t>0,05-</t>
  </si>
  <si>
    <t>0,01-</t>
  </si>
  <si>
    <t>Средневзвешен-</t>
  </si>
  <si>
    <t>Медианный</t>
  </si>
  <si>
    <t>ный диаметр</t>
  </si>
  <si>
    <t>диаметр</t>
  </si>
  <si>
    <r>
      <t>М</t>
    </r>
    <r>
      <rPr>
        <vertAlign val="subscript"/>
        <sz val="8"/>
        <rFont val="Times New Roman Cyr"/>
        <family val="1"/>
        <charset val="204"/>
      </rPr>
      <t xml:space="preserve">d, </t>
    </r>
    <r>
      <rPr>
        <sz val="8"/>
        <rFont val="Times New Roman Cyr"/>
        <family val="1"/>
        <charset val="204"/>
      </rPr>
      <t>мм</t>
    </r>
  </si>
  <si>
    <t>Коэффициент</t>
  </si>
  <si>
    <t>неоднородности</t>
  </si>
  <si>
    <r>
      <t>d</t>
    </r>
    <r>
      <rPr>
        <vertAlign val="subscript"/>
        <sz val="8"/>
        <rFont val="Times New Roman Cyr"/>
        <family val="1"/>
        <charset val="204"/>
      </rPr>
      <t>60</t>
    </r>
    <r>
      <rPr>
        <sz val="8"/>
        <rFont val="Times New Roman Cyr"/>
        <family val="1"/>
        <charset val="204"/>
      </rPr>
      <t>/d</t>
    </r>
    <r>
      <rPr>
        <vertAlign val="subscript"/>
        <sz val="8"/>
        <rFont val="Times New Roman Cyr"/>
        <family val="1"/>
        <charset val="204"/>
      </rPr>
      <t>10</t>
    </r>
  </si>
  <si>
    <r>
      <t>D</t>
    </r>
    <r>
      <rPr>
        <vertAlign val="subscript"/>
        <sz val="8"/>
        <rFont val="Times New Roman Cyr"/>
        <family val="1"/>
        <charset val="204"/>
      </rPr>
      <t>в</t>
    </r>
    <r>
      <rPr>
        <sz val="8"/>
        <rFont val="Times New Roman Cyr"/>
        <family val="1"/>
        <charset val="204"/>
      </rPr>
      <t>, мм</t>
    </r>
  </si>
  <si>
    <t xml:space="preserve">Глубина </t>
  </si>
  <si>
    <t>отбора</t>
  </si>
  <si>
    <t>60-40</t>
  </si>
  <si>
    <t>100-60</t>
  </si>
  <si>
    <t>60-</t>
  </si>
  <si>
    <t>60</t>
  </si>
  <si>
    <t>, гл. отб., м -</t>
  </si>
  <si>
    <t>пробы, м</t>
  </si>
  <si>
    <t>Контроль</t>
  </si>
  <si>
    <t>суммы</t>
  </si>
  <si>
    <t>0,01-0,002</t>
  </si>
  <si>
    <t>&lt;0,002</t>
  </si>
  <si>
    <t>0,002</t>
  </si>
  <si>
    <t>БС-7</t>
  </si>
</sst>
</file>

<file path=xl/styles.xml><?xml version="1.0" encoding="utf-8"?>
<styleSheet xmlns="http://schemas.openxmlformats.org/spreadsheetml/2006/main">
  <numFmts count="2">
    <numFmt numFmtId="175" formatCode="0.0"/>
    <numFmt numFmtId="176" formatCode="0.000"/>
  </numFmts>
  <fonts count="11"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color indexed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vertAlign val="subscript"/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NumberFormat="1" applyFont="1"/>
    <xf numFmtId="2" fontId="2" fillId="0" borderId="0" xfId="0" applyNumberFormat="1" applyFont="1" applyBorder="1" applyAlignment="1">
      <alignment horizontal="center"/>
    </xf>
    <xf numFmtId="2" fontId="1" fillId="0" borderId="2" xfId="0" applyNumberFormat="1" applyFont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5" xfId="0" applyNumberFormat="1" applyFont="1" applyBorder="1"/>
    <xf numFmtId="2" fontId="5" fillId="0" borderId="0" xfId="0" applyNumberFormat="1" applyFont="1"/>
    <xf numFmtId="0" fontId="5" fillId="0" borderId="0" xfId="0" applyFont="1"/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0" xfId="0" applyFont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2" fillId="0" borderId="1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8" xfId="0" applyFont="1" applyBorder="1"/>
    <xf numFmtId="0" fontId="1" fillId="0" borderId="14" xfId="0" applyFont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1" fillId="2" borderId="4" xfId="0" applyFont="1" applyFill="1" applyBorder="1" applyAlignment="1" applyProtection="1">
      <alignment horizontal="center"/>
      <protection locked="0"/>
    </xf>
    <xf numFmtId="2" fontId="10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5" fontId="2" fillId="0" borderId="3" xfId="0" applyNumberFormat="1" applyFont="1" applyBorder="1" applyAlignment="1">
      <alignment horizontal="center" vertical="center"/>
    </xf>
    <xf numFmtId="175" fontId="2" fillId="0" borderId="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76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176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r>
              <a:t>Рисунок - Суммарные кривые гранулометрического состава пород</a:t>
            </a:r>
          </a:p>
        </c:rich>
      </c:tx>
      <c:layout>
        <c:manualLayout>
          <c:xMode val="edge"/>
          <c:yMode val="edge"/>
          <c:x val="0.26279402315374478"/>
          <c:y val="0.926639971285640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800869282889734E-2"/>
          <c:y val="9.8290803391266418E-2"/>
          <c:w val="0.88692990982494302"/>
          <c:h val="0.57051401098843768"/>
        </c:manualLayout>
      </c:layout>
      <c:scatterChart>
        <c:scatterStyle val="smoothMarker"/>
        <c:ser>
          <c:idx val="1"/>
          <c:order val="0"/>
          <c:tx>
            <c:strRef>
              <c:f>'Ввод данных'!$A$4:$C$4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данных'!$E$17:$V$17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98.2</c:v>
                </c:pt>
                <c:pt idx="11">
                  <c:v>95.4</c:v>
                </c:pt>
                <c:pt idx="12">
                  <c:v>78.900000000000006</c:v>
                </c:pt>
                <c:pt idx="13">
                  <c:v>53.900000000000006</c:v>
                </c:pt>
                <c:pt idx="14">
                  <c:v>37.6</c:v>
                </c:pt>
                <c:pt idx="15">
                  <c:v>12.5</c:v>
                </c:pt>
                <c:pt idx="16">
                  <c:v>0.6</c:v>
                </c:pt>
                <c:pt idx="17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'Ввод данных'!$A$5:$C$5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данных'!$E$18:$V$18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'Ввод данных'!$A$6:$C$6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данных'!$E$19:$V$19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'Ввод данных'!$A$7:$C$7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данных'!$E$20:$V$20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'Ввод данных'!$A$8:$C$8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данных'!$E$21:$V$21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'Ввод данных'!$A$9:$C$9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данных'!$E$22:$V$22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'Ввод данных'!$A$10:$C$10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данных'!$E$23:$V$23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'Ввод данных'!$A$11:$C$11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данных'!$E$24:$V$24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'Ввод данных'!$A$12:$C$12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данных'!$E$25:$V$25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'Ввод данных'!$A$13:$C$13</c:f>
              <c:strCache>
                <c:ptCount val="1"/>
                <c:pt idx="0">
                  <c:v>БС-7 , гл. отб., м - 16,2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'Ввод данных'!$E$16:$V$16</c:f>
              <c:numCache>
                <c:formatCode>General</c:formatCode>
                <c:ptCount val="18"/>
                <c:pt idx="0">
                  <c:v>800</c:v>
                </c:pt>
                <c:pt idx="1">
                  <c:v>400</c:v>
                </c:pt>
                <c:pt idx="2">
                  <c:v>200</c:v>
                </c:pt>
                <c:pt idx="3">
                  <c:v>100</c:v>
                </c:pt>
                <c:pt idx="4">
                  <c:v>60</c:v>
                </c:pt>
                <c:pt idx="5">
                  <c:v>40</c:v>
                </c:pt>
                <c:pt idx="6">
                  <c:v>20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0.5</c:v>
                </c:pt>
                <c:pt idx="12">
                  <c:v>0.25</c:v>
                </c:pt>
                <c:pt idx="13">
                  <c:v>0.1</c:v>
                </c:pt>
                <c:pt idx="14">
                  <c:v>0.05</c:v>
                </c:pt>
                <c:pt idx="15">
                  <c:v>0.01</c:v>
                </c:pt>
                <c:pt idx="16">
                  <c:v>2E-3</c:v>
                </c:pt>
                <c:pt idx="17">
                  <c:v>1E-3</c:v>
                </c:pt>
              </c:numCache>
            </c:numRef>
          </c:xVal>
          <c:yVal>
            <c:numRef>
              <c:f>'Ввод данных'!$E$26:$V$26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axId val="837287936"/>
        <c:axId val="837290624"/>
      </c:scatterChart>
      <c:valAx>
        <c:axId val="837287936"/>
        <c:scaling>
          <c:logBase val="10"/>
          <c:orientation val="minMax"/>
          <c:max val="1000"/>
          <c:min val="1E-3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 Cyr"/>
                    <a:ea typeface="Times New Roman Cyr"/>
                    <a:cs typeface="Times New Roman Cyr"/>
                  </a:defRPr>
                </a:pPr>
                <a:r>
                  <a:t>Размеры фракций, мм</a:t>
                </a:r>
              </a:p>
            </c:rich>
          </c:tx>
          <c:layout>
            <c:manualLayout>
              <c:xMode val="edge"/>
              <c:yMode val="edge"/>
              <c:x val="0.44190893150804283"/>
              <c:y val="0.722223792538753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endParaRPr lang="ru-RU"/>
          </a:p>
        </c:txPr>
        <c:crossAx val="837290624"/>
        <c:crossesAt val="0"/>
        <c:crossBetween val="midCat"/>
      </c:valAx>
      <c:valAx>
        <c:axId val="837290624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 Cyr"/>
                    <a:ea typeface="Times New Roman Cyr"/>
                    <a:cs typeface="Times New Roman Cyr"/>
                  </a:defRPr>
                </a:pPr>
                <a:r>
                  <a:t>Суммарное содержание фракций, %</a:t>
                </a:r>
              </a:p>
            </c:rich>
          </c:tx>
          <c:layout>
            <c:manualLayout>
              <c:xMode val="edge"/>
              <c:yMode val="edge"/>
              <c:x val="8.2987551867219917E-3"/>
              <c:y val="0.115384839715548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 Cyr"/>
                <a:ea typeface="Times New Roman Cyr"/>
                <a:cs typeface="Times New Roman Cyr"/>
              </a:defRPr>
            </a:pPr>
            <a:endParaRPr lang="ru-RU"/>
          </a:p>
        </c:txPr>
        <c:crossAx val="837287936"/>
        <c:crossesAt val="1E-3"/>
        <c:crossBetween val="midCat"/>
        <c:majorUnit val="1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0428769017980636E-2"/>
          <c:y val="0.76495883527379593"/>
          <c:w val="0.97859618170135365"/>
          <c:h val="0.911680911680911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 Cyr"/>
              <a:ea typeface="Times New Roman Cyr"/>
              <a:cs typeface="Times New Roman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 Cyr"/>
          <a:ea typeface="Times New Roman Cyr"/>
          <a:cs typeface="Times New Roman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66675</xdr:rowOff>
    </xdr:from>
    <xdr:to>
      <xdr:col>23</xdr:col>
      <xdr:colOff>314325</xdr:colOff>
      <xdr:row>27</xdr:row>
      <xdr:rowOff>152400</xdr:rowOff>
    </xdr:to>
    <xdr:graphicFrame macro="">
      <xdr:nvGraphicFramePr>
        <xdr:cNvPr id="114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0.07481</cdr:x>
      <cdr:y>0.04652</cdr:y>
    </cdr:from>
    <cdr:to>
      <cdr:x>0.96365</cdr:x>
      <cdr:y>0.10177</cdr:y>
    </cdr:to>
    <cdr:grpSp>
      <cdr:nvGrpSpPr>
        <cdr:cNvPr id="16" name="Group 3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6913" y="207372"/>
          <a:ext cx="8161418" cy="246288"/>
          <a:chOff x="649142" y="166523"/>
          <a:chExt cx="8160697" cy="260686"/>
        </a:xfrm>
      </cdr:grpSpPr>
      <cdr:sp macro="" textlink="">
        <cdr:nvSpPr>
          <cdr:cNvPr id="2074" name="Rectangle 2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5406" y="172693"/>
            <a:ext cx="8134433" cy="23499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1085278" y="166523"/>
            <a:ext cx="0" cy="23718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976789" y="172693"/>
            <a:ext cx="0" cy="23608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5" name="Line 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5148548" y="170507"/>
            <a:ext cx="0" cy="23280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56" name="Line 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6101394" y="170506"/>
            <a:ext cx="0" cy="23499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62" name="Line 1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H="1" flipV="1">
            <a:off x="7856994" y="171600"/>
            <a:ext cx="0" cy="23608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>
            <a:ext uri="{909E8E84-426E-40DD-AFC4-6F175D3DCCD1}"/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ru-RU"/>
          </a:p>
        </cdr:txBody>
      </cdr:sp>
      <cdr:sp macro="" textlink="">
        <cdr:nvSpPr>
          <cdr:cNvPr id="2064" name="Text Box 1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49142" y="196110"/>
            <a:ext cx="466603" cy="2310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lnSpc>
                <a:spcPct val="60000"/>
              </a:lnSpc>
              <a:defRPr sz="1000"/>
            </a:pPr>
            <a:r>
              <a:rPr lang="ru-RU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Глини</a:t>
            </a:r>
            <a:r>
              <a:rPr lang="en-US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-</a:t>
            </a:r>
            <a:r>
              <a:rPr lang="ru-RU" sz="1000" b="0" i="0" u="none" strike="noStrike" kern="800" baseline="0">
                <a:solidFill>
                  <a:srgbClr val="000000"/>
                </a:solidFill>
                <a:latin typeface="Times New Roman Cyr"/>
                <a:cs typeface="Times New Roman Cyr"/>
              </a:rPr>
              <a:t>стые </a:t>
            </a:r>
          </a:p>
        </cdr:txBody>
      </cdr:sp>
      <cdr:sp macro="" textlink="">
        <cdr:nvSpPr>
          <cdr:cNvPr id="206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700035" y="215785"/>
            <a:ext cx="666726" cy="2033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Пылеватые</a:t>
            </a:r>
          </a:p>
        </cdr:txBody>
      </cdr:sp>
      <cdr:sp macro="" textlink="">
        <cdr:nvSpPr>
          <cdr:cNvPr id="2070" name="Text Box 2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627180" y="206576"/>
            <a:ext cx="595812" cy="2011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Песчаные</a:t>
            </a:r>
          </a:p>
        </cdr:txBody>
      </cdr:sp>
      <cdr:sp macro="" textlink="">
        <cdr:nvSpPr>
          <cdr:cNvPr id="2071" name="Text Box 2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55431" y="206576"/>
            <a:ext cx="659487" cy="2011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Гравийные</a:t>
            </a:r>
          </a:p>
        </cdr:txBody>
      </cdr:sp>
      <cdr:sp macro="" textlink="">
        <cdr:nvSpPr>
          <cdr:cNvPr id="2072" name="Text Box 2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019928" y="206445"/>
            <a:ext cx="600054" cy="1931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27432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Валунные</a:t>
            </a:r>
          </a:p>
        </cdr:txBody>
      </cdr:sp>
      <cdr:sp macro="" textlink="">
        <cdr:nvSpPr>
          <cdr:cNvPr id="2075" name="Text Box 2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557892" y="206445"/>
            <a:ext cx="838170" cy="19313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/>
            <a:ext uri="{91240B29-F687-4F45-9708-019B960494DF}"/>
          </a:extLst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Times New Roman Cyr"/>
                <a:cs typeface="Times New Roman Cyr"/>
              </a:rPr>
              <a:t>Галечниковые</a:t>
            </a:r>
          </a:p>
        </cdr:txBody>
      </cdr:sp>
    </cdr:grpSp>
  </cdr:relSizeAnchor>
  <cdr:relSizeAnchor xmlns:cdr="http://schemas.openxmlformats.org/drawingml/2006/chartDrawing">
    <cdr:from>
      <cdr:x>0.43815</cdr:x>
      <cdr:y>0.49878</cdr:y>
    </cdr:from>
    <cdr:to>
      <cdr:x>0.44705</cdr:x>
      <cdr:y>0.56264</cdr:y>
    </cdr:to>
    <cdr:sp macro="" textlink="">
      <cdr:nvSpPr>
        <cdr:cNvPr id="208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464" y="2231323"/>
          <a:ext cx="81867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/>
          <a:ext uri="{91240B29-F687-4F45-9708-019B960494DF}"/>
          <a:ext uri="{AF507438-7753-43E0-B8FC-AC1667EBCBE1}"/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1525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2;&#1047;&#1077;&#1084;&#1094;&#1077;&#1074;\Downloads\_int_\__int_1_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кси</v>
          </cell>
        </row>
        <row r="2">
          <cell r="A2">
            <v>0.995</v>
          </cell>
        </row>
        <row r="3">
          <cell r="A3">
            <v>0.99</v>
          </cell>
        </row>
        <row r="4">
          <cell r="A4">
            <v>0.98499999999999999</v>
          </cell>
        </row>
        <row r="5">
          <cell r="A5">
            <v>0.98</v>
          </cell>
        </row>
        <row r="6">
          <cell r="A6">
            <v>0.97499999999999998</v>
          </cell>
        </row>
        <row r="7">
          <cell r="A7">
            <v>0.97</v>
          </cell>
        </row>
        <row r="8">
          <cell r="A8">
            <v>0.96499999999999997</v>
          </cell>
        </row>
        <row r="9">
          <cell r="A9">
            <v>0.96</v>
          </cell>
        </row>
        <row r="10">
          <cell r="A10">
            <v>0.95499999999999996</v>
          </cell>
        </row>
        <row r="11">
          <cell r="A11">
            <v>0.95</v>
          </cell>
        </row>
        <row r="12">
          <cell r="A12">
            <v>0.94499999999999995</v>
          </cell>
        </row>
        <row r="13">
          <cell r="A13">
            <v>0.94</v>
          </cell>
        </row>
        <row r="14">
          <cell r="A14">
            <v>0.93500000000000005</v>
          </cell>
        </row>
        <row r="15">
          <cell r="A15">
            <v>0.93</v>
          </cell>
        </row>
        <row r="16">
          <cell r="A16">
            <v>0.92500000000000004</v>
          </cell>
        </row>
        <row r="17">
          <cell r="A17">
            <v>0.92</v>
          </cell>
        </row>
        <row r="18">
          <cell r="A18">
            <v>0.91500000000000004</v>
          </cell>
        </row>
        <row r="19">
          <cell r="A19">
            <v>0.91</v>
          </cell>
        </row>
        <row r="20">
          <cell r="A20">
            <v>0.90500000000000003</v>
          </cell>
        </row>
        <row r="21">
          <cell r="A21">
            <v>0.9</v>
          </cell>
        </row>
        <row r="22">
          <cell r="A22">
            <v>0.89500000000000002</v>
          </cell>
        </row>
        <row r="23">
          <cell r="A23">
            <v>0.89</v>
          </cell>
        </row>
        <row r="24">
          <cell r="A24">
            <v>0.88500000000000001</v>
          </cell>
        </row>
        <row r="25">
          <cell r="A25">
            <v>0.88</v>
          </cell>
        </row>
        <row r="26">
          <cell r="A26">
            <v>0.875</v>
          </cell>
        </row>
        <row r="27">
          <cell r="A27">
            <v>0.87</v>
          </cell>
        </row>
        <row r="28">
          <cell r="A28">
            <v>0.86499999999999999</v>
          </cell>
        </row>
        <row r="29">
          <cell r="A29">
            <v>0.86</v>
          </cell>
        </row>
        <row r="30">
          <cell r="A30">
            <v>0.85499999999999998</v>
          </cell>
        </row>
        <row r="31">
          <cell r="A31">
            <v>0.85</v>
          </cell>
        </row>
        <row r="32">
          <cell r="A32">
            <v>0.84499999999999997</v>
          </cell>
        </row>
        <row r="33">
          <cell r="A33">
            <v>0.84</v>
          </cell>
        </row>
        <row r="34">
          <cell r="A34">
            <v>0.83499999999999996</v>
          </cell>
        </row>
        <row r="35">
          <cell r="A35">
            <v>0.83</v>
          </cell>
        </row>
        <row r="36">
          <cell r="A36">
            <v>0.82499999999999996</v>
          </cell>
        </row>
        <row r="37">
          <cell r="A37">
            <v>0.82</v>
          </cell>
        </row>
        <row r="38">
          <cell r="A38">
            <v>0.81499999999999995</v>
          </cell>
        </row>
        <row r="39">
          <cell r="A39">
            <v>0.81</v>
          </cell>
        </row>
        <row r="40">
          <cell r="A40">
            <v>0.80500000000000005</v>
          </cell>
        </row>
        <row r="41">
          <cell r="A41">
            <v>0.8</v>
          </cell>
        </row>
        <row r="42">
          <cell r="A42">
            <v>0.79500000000000004</v>
          </cell>
        </row>
        <row r="43">
          <cell r="A43">
            <v>0.79</v>
          </cell>
        </row>
        <row r="44">
          <cell r="A44">
            <v>0.78500000000000003</v>
          </cell>
        </row>
        <row r="45">
          <cell r="A45">
            <v>0.78</v>
          </cell>
        </row>
        <row r="46">
          <cell r="A46">
            <v>0.77500000000000002</v>
          </cell>
        </row>
        <row r="47">
          <cell r="A47">
            <v>0.77</v>
          </cell>
        </row>
        <row r="48">
          <cell r="A48">
            <v>0.76500000000000001</v>
          </cell>
        </row>
        <row r="49">
          <cell r="A49">
            <v>0.76</v>
          </cell>
        </row>
        <row r="50">
          <cell r="A50">
            <v>0.755</v>
          </cell>
        </row>
        <row r="51">
          <cell r="A51">
            <v>0.75</v>
          </cell>
        </row>
        <row r="52">
          <cell r="A52">
            <v>0.745</v>
          </cell>
        </row>
        <row r="53">
          <cell r="A53">
            <v>0.74</v>
          </cell>
        </row>
        <row r="54">
          <cell r="A54">
            <v>0.73499999999999999</v>
          </cell>
        </row>
        <row r="55">
          <cell r="A55">
            <v>0.73</v>
          </cell>
        </row>
        <row r="56">
          <cell r="A56">
            <v>0.72499999999999998</v>
          </cell>
        </row>
        <row r="57">
          <cell r="A57">
            <v>0.72</v>
          </cell>
        </row>
        <row r="58">
          <cell r="A58">
            <v>0.71499999999999997</v>
          </cell>
        </row>
        <row r="59">
          <cell r="A59">
            <v>0.71</v>
          </cell>
        </row>
        <row r="60">
          <cell r="A60">
            <v>0.70499999999999996</v>
          </cell>
        </row>
        <row r="61">
          <cell r="A61">
            <v>0.7</v>
          </cell>
        </row>
        <row r="62">
          <cell r="A62">
            <v>0.69</v>
          </cell>
        </row>
        <row r="63">
          <cell r="A63">
            <v>0.68</v>
          </cell>
        </row>
        <row r="64">
          <cell r="A64">
            <v>0.67</v>
          </cell>
        </row>
        <row r="65">
          <cell r="A65">
            <v>0.66</v>
          </cell>
        </row>
        <row r="66">
          <cell r="A66">
            <v>0.65</v>
          </cell>
        </row>
        <row r="67">
          <cell r="A67">
            <v>0.64</v>
          </cell>
        </row>
        <row r="68">
          <cell r="A68">
            <v>0.63</v>
          </cell>
        </row>
        <row r="69">
          <cell r="A69">
            <v>0.62</v>
          </cell>
        </row>
        <row r="70">
          <cell r="A70">
            <v>0.61</v>
          </cell>
        </row>
        <row r="71">
          <cell r="A71">
            <v>0.6</v>
          </cell>
        </row>
        <row r="72">
          <cell r="A72">
            <v>0.57499999999999996</v>
          </cell>
        </row>
        <row r="73">
          <cell r="A73">
            <v>0.55000000000000004</v>
          </cell>
        </row>
        <row r="74">
          <cell r="A74">
            <v>0.52500000000000002</v>
          </cell>
        </row>
        <row r="75">
          <cell r="A75">
            <v>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39"/>
  <sheetViews>
    <sheetView tabSelected="1" topLeftCell="B1" workbookViewId="0">
      <selection activeCell="H30" sqref="H30"/>
    </sheetView>
  </sheetViews>
  <sheetFormatPr defaultRowHeight="12.75"/>
  <cols>
    <col min="1" max="1" width="9.140625" style="16"/>
    <col min="2" max="2" width="10.85546875" style="16" customWidth="1"/>
    <col min="3" max="3" width="8.28515625" style="16" customWidth="1"/>
    <col min="4" max="6" width="6.42578125" style="16" customWidth="1"/>
    <col min="7" max="7" width="6.28515625" style="16" customWidth="1"/>
    <col min="8" max="8" width="5.5703125" style="16" customWidth="1"/>
    <col min="9" max="9" width="5.7109375" style="16" customWidth="1"/>
    <col min="10" max="10" width="6" style="16" customWidth="1"/>
    <col min="11" max="11" width="5.7109375" style="16" customWidth="1"/>
    <col min="12" max="12" width="5.5703125" style="16" customWidth="1"/>
    <col min="13" max="14" width="5.140625" style="16" customWidth="1"/>
    <col min="15" max="15" width="5.7109375" style="16" customWidth="1"/>
    <col min="16" max="16" width="7" style="16" customWidth="1"/>
    <col min="17" max="17" width="7.28515625" style="16" customWidth="1"/>
    <col min="18" max="18" width="6.85546875" style="16" customWidth="1"/>
    <col min="19" max="19" width="7.28515625" style="16" customWidth="1"/>
    <col min="20" max="20" width="8.5703125" style="16" customWidth="1"/>
    <col min="21" max="21" width="8.85546875" style="16" customWidth="1"/>
    <col min="22" max="22" width="6.140625" style="16" customWidth="1"/>
    <col min="23" max="23" width="8.5703125" style="16" customWidth="1"/>
    <col min="24" max="16384" width="9.140625" style="16"/>
  </cols>
  <sheetData>
    <row r="1" spans="1:25">
      <c r="C1" s="1"/>
      <c r="D1" s="1"/>
      <c r="E1" s="1"/>
      <c r="F1" s="1"/>
      <c r="G1" s="1"/>
      <c r="H1" s="1"/>
      <c r="I1" s="1"/>
      <c r="J1" s="1"/>
      <c r="K1" s="19" t="s">
        <v>18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>
      <c r="A2" s="39" t="s">
        <v>16</v>
      </c>
      <c r="B2" s="42"/>
      <c r="C2" s="43"/>
      <c r="D2" s="8"/>
      <c r="E2" s="8"/>
      <c r="F2" s="8"/>
      <c r="G2" s="8"/>
      <c r="H2" s="8"/>
      <c r="I2" s="11"/>
      <c r="J2" s="8"/>
      <c r="K2" s="11"/>
      <c r="L2" s="8"/>
      <c r="M2" s="8"/>
      <c r="N2" s="8" t="s">
        <v>0</v>
      </c>
      <c r="O2" s="8"/>
      <c r="P2" s="12"/>
      <c r="Q2" s="8"/>
      <c r="R2" s="8"/>
      <c r="S2" s="8"/>
      <c r="T2" s="8"/>
      <c r="U2" s="8"/>
      <c r="V2" s="12"/>
      <c r="W2" s="13" t="s">
        <v>71</v>
      </c>
      <c r="X2" s="13"/>
    </row>
    <row r="3" spans="1:25">
      <c r="A3" s="40" t="s">
        <v>1</v>
      </c>
      <c r="B3" s="44"/>
      <c r="C3" s="45"/>
      <c r="D3" s="21" t="s">
        <v>2</v>
      </c>
      <c r="E3" s="22" t="s">
        <v>3</v>
      </c>
      <c r="F3" s="22" t="s">
        <v>4</v>
      </c>
      <c r="G3" s="22" t="s">
        <v>5</v>
      </c>
      <c r="H3" s="22" t="s">
        <v>66</v>
      </c>
      <c r="I3" s="22" t="s">
        <v>65</v>
      </c>
      <c r="J3" s="22" t="s">
        <v>6</v>
      </c>
      <c r="K3" s="22" t="s">
        <v>12</v>
      </c>
      <c r="L3" s="22" t="s">
        <v>15</v>
      </c>
      <c r="M3" s="22" t="s">
        <v>14</v>
      </c>
      <c r="N3" s="22" t="s">
        <v>13</v>
      </c>
      <c r="O3" s="22" t="s">
        <v>7</v>
      </c>
      <c r="P3" s="22" t="s">
        <v>8</v>
      </c>
      <c r="Q3" s="22" t="s">
        <v>9</v>
      </c>
      <c r="R3" s="22" t="s">
        <v>10</v>
      </c>
      <c r="S3" s="22" t="s">
        <v>11</v>
      </c>
      <c r="T3" s="22" t="s">
        <v>73</v>
      </c>
      <c r="U3" s="22" t="s">
        <v>74</v>
      </c>
      <c r="V3" s="23"/>
      <c r="W3" s="13" t="s">
        <v>72</v>
      </c>
      <c r="X3" s="13"/>
    </row>
    <row r="4" spans="1:25">
      <c r="A4" s="46" t="s">
        <v>76</v>
      </c>
      <c r="B4" s="41" t="s">
        <v>69</v>
      </c>
      <c r="C4" s="47">
        <v>16.2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>
        <v>1.8</v>
      </c>
      <c r="O4" s="49">
        <v>2.8</v>
      </c>
      <c r="P4" s="49">
        <v>16.5</v>
      </c>
      <c r="Q4" s="49">
        <v>25</v>
      </c>
      <c r="R4" s="49">
        <v>16.3</v>
      </c>
      <c r="S4" s="49">
        <v>25.1</v>
      </c>
      <c r="T4" s="49">
        <v>11.9</v>
      </c>
      <c r="U4" s="49">
        <v>0.6</v>
      </c>
      <c r="V4" s="49"/>
      <c r="W4" s="15">
        <f>SUM(D4:V4)</f>
        <v>100</v>
      </c>
      <c r="X4" s="15"/>
    </row>
    <row r="5" spans="1:25">
      <c r="A5" s="46"/>
      <c r="B5" s="17" t="s">
        <v>69</v>
      </c>
      <c r="C5" s="50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5">
        <f t="shared" ref="W5:W11" si="0">SUM(D5:U5)</f>
        <v>0</v>
      </c>
      <c r="X5" s="15"/>
    </row>
    <row r="6" spans="1:25">
      <c r="A6" s="46"/>
      <c r="B6" s="17" t="s">
        <v>69</v>
      </c>
      <c r="C6" s="50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15">
        <f t="shared" si="0"/>
        <v>0</v>
      </c>
      <c r="X6" s="15"/>
    </row>
    <row r="7" spans="1:25">
      <c r="A7" s="46"/>
      <c r="B7" s="17" t="s">
        <v>69</v>
      </c>
      <c r="C7" s="50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15">
        <f t="shared" si="0"/>
        <v>0</v>
      </c>
      <c r="X7" s="15"/>
    </row>
    <row r="8" spans="1:25">
      <c r="A8" s="46"/>
      <c r="B8" s="17" t="s">
        <v>69</v>
      </c>
      <c r="C8" s="50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5">
        <f t="shared" si="0"/>
        <v>0</v>
      </c>
      <c r="X8" s="15"/>
      <c r="Y8" s="66"/>
    </row>
    <row r="9" spans="1:25">
      <c r="A9" s="46"/>
      <c r="B9" s="17" t="s">
        <v>69</v>
      </c>
      <c r="C9" s="50"/>
      <c r="D9" s="5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50"/>
      <c r="W9" s="15">
        <f t="shared" si="0"/>
        <v>0</v>
      </c>
    </row>
    <row r="10" spans="1:25">
      <c r="A10" s="46"/>
      <c r="B10" s="17" t="s">
        <v>69</v>
      </c>
      <c r="C10" s="50"/>
      <c r="D10" s="55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15">
        <f t="shared" si="0"/>
        <v>0</v>
      </c>
    </row>
    <row r="11" spans="1:25">
      <c r="A11" s="46"/>
      <c r="B11" s="17" t="s">
        <v>69</v>
      </c>
      <c r="C11" s="50"/>
      <c r="D11" s="5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  <c r="W11" s="15">
        <f t="shared" si="0"/>
        <v>0</v>
      </c>
    </row>
    <row r="12" spans="1:25">
      <c r="A12" s="46"/>
      <c r="B12" s="17" t="s">
        <v>69</v>
      </c>
      <c r="C12" s="50"/>
      <c r="D12" s="5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15">
        <f>SUM(D12:U12)</f>
        <v>0</v>
      </c>
    </row>
    <row r="13" spans="1:25">
      <c r="A13" s="46"/>
      <c r="B13" s="17" t="s">
        <v>69</v>
      </c>
      <c r="C13" s="50"/>
      <c r="D13" s="55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  <c r="W13" s="15">
        <f>SUM(D13:U13)</f>
        <v>0</v>
      </c>
    </row>
    <row r="14" spans="1:25">
      <c r="A14" s="51"/>
      <c r="B14" s="52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5"/>
    </row>
    <row r="15" spans="1:25">
      <c r="K15" s="20" t="s">
        <v>21</v>
      </c>
    </row>
    <row r="16" spans="1:25" ht="15">
      <c r="C16" s="17" t="s">
        <v>19</v>
      </c>
      <c r="D16" s="17"/>
      <c r="E16" s="64">
        <v>800</v>
      </c>
      <c r="F16" s="64">
        <v>400</v>
      </c>
      <c r="G16" s="64">
        <v>200</v>
      </c>
      <c r="H16" s="64">
        <v>100</v>
      </c>
      <c r="I16" s="64">
        <v>60</v>
      </c>
      <c r="J16" s="64">
        <v>40</v>
      </c>
      <c r="K16" s="64">
        <v>20</v>
      </c>
      <c r="L16" s="64">
        <v>10</v>
      </c>
      <c r="M16" s="64">
        <v>5</v>
      </c>
      <c r="N16" s="64">
        <v>2</v>
      </c>
      <c r="O16" s="64">
        <v>1</v>
      </c>
      <c r="P16" s="64">
        <v>0.5</v>
      </c>
      <c r="Q16" s="64">
        <v>0.25</v>
      </c>
      <c r="R16" s="64">
        <v>0.1</v>
      </c>
      <c r="S16" s="64">
        <v>0.05</v>
      </c>
      <c r="T16" s="64">
        <v>0.01</v>
      </c>
      <c r="U16" s="64">
        <v>2E-3</v>
      </c>
      <c r="V16" s="64">
        <v>1E-3</v>
      </c>
      <c r="Y16" s="65"/>
    </row>
    <row r="17" spans="2:25" ht="15">
      <c r="C17" s="17" t="s">
        <v>20</v>
      </c>
      <c r="D17" s="18"/>
      <c r="E17" s="63">
        <f t="shared" ref="E17:U17" si="1">F17+E4</f>
        <v>100</v>
      </c>
      <c r="F17" s="63">
        <f t="shared" si="1"/>
        <v>100</v>
      </c>
      <c r="G17" s="63">
        <f t="shared" si="1"/>
        <v>100</v>
      </c>
      <c r="H17" s="63">
        <f t="shared" si="1"/>
        <v>100</v>
      </c>
      <c r="I17" s="63">
        <f t="shared" si="1"/>
        <v>100</v>
      </c>
      <c r="J17" s="63">
        <f t="shared" si="1"/>
        <v>100</v>
      </c>
      <c r="K17" s="63">
        <f t="shared" si="1"/>
        <v>100</v>
      </c>
      <c r="L17" s="63">
        <f t="shared" si="1"/>
        <v>100</v>
      </c>
      <c r="M17" s="63">
        <f t="shared" si="1"/>
        <v>100</v>
      </c>
      <c r="N17" s="63">
        <f t="shared" si="1"/>
        <v>100</v>
      </c>
      <c r="O17" s="63">
        <f t="shared" si="1"/>
        <v>98.2</v>
      </c>
      <c r="P17" s="63">
        <f t="shared" si="1"/>
        <v>95.4</v>
      </c>
      <c r="Q17" s="63">
        <f t="shared" si="1"/>
        <v>78.900000000000006</v>
      </c>
      <c r="R17" s="63">
        <f t="shared" si="1"/>
        <v>53.900000000000006</v>
      </c>
      <c r="S17" s="63">
        <f t="shared" si="1"/>
        <v>37.6</v>
      </c>
      <c r="T17" s="63">
        <f t="shared" si="1"/>
        <v>12.5</v>
      </c>
      <c r="U17" s="63">
        <f t="shared" si="1"/>
        <v>0.6</v>
      </c>
      <c r="V17" s="63">
        <f>V4</f>
        <v>0</v>
      </c>
      <c r="W17" s="67"/>
    </row>
    <row r="18" spans="2:25">
      <c r="C18" s="17" t="s">
        <v>20</v>
      </c>
      <c r="D18" s="18"/>
      <c r="E18" s="14">
        <f>F18+E5</f>
        <v>0</v>
      </c>
      <c r="F18" s="14">
        <f>G18+F5</f>
        <v>0</v>
      </c>
      <c r="G18" s="14">
        <f t="shared" ref="G18:U18" si="2">H18+G5</f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  <c r="K18" s="14">
        <f t="shared" si="2"/>
        <v>0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 t="shared" si="2"/>
        <v>0</v>
      </c>
      <c r="P18" s="14">
        <f t="shared" si="2"/>
        <v>0</v>
      </c>
      <c r="Q18" s="14">
        <f t="shared" si="2"/>
        <v>0</v>
      </c>
      <c r="R18" s="14">
        <f t="shared" si="2"/>
        <v>0</v>
      </c>
      <c r="S18" s="14">
        <f t="shared" si="2"/>
        <v>0</v>
      </c>
      <c r="T18" s="14">
        <f t="shared" si="2"/>
        <v>0</v>
      </c>
      <c r="U18" s="14">
        <f t="shared" si="2"/>
        <v>0</v>
      </c>
      <c r="V18" s="14">
        <f t="shared" ref="V18:V25" si="3">V5</f>
        <v>0</v>
      </c>
      <c r="W18" s="1"/>
      <c r="X18" s="1"/>
      <c r="Y18" s="1"/>
    </row>
    <row r="19" spans="2:25">
      <c r="C19" s="17" t="s">
        <v>20</v>
      </c>
      <c r="D19" s="18"/>
      <c r="E19" s="14">
        <f t="shared" ref="E19:U19" si="4">F19+E6</f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  <c r="I19" s="14">
        <f t="shared" si="4"/>
        <v>0</v>
      </c>
      <c r="J19" s="14">
        <f t="shared" si="4"/>
        <v>0</v>
      </c>
      <c r="K19" s="14">
        <f t="shared" si="4"/>
        <v>0</v>
      </c>
      <c r="L19" s="14">
        <f t="shared" si="4"/>
        <v>0</v>
      </c>
      <c r="M19" s="14">
        <f t="shared" si="4"/>
        <v>0</v>
      </c>
      <c r="N19" s="14">
        <f t="shared" si="4"/>
        <v>0</v>
      </c>
      <c r="O19" s="14">
        <f t="shared" si="4"/>
        <v>0</v>
      </c>
      <c r="P19" s="14">
        <f t="shared" si="4"/>
        <v>0</v>
      </c>
      <c r="Q19" s="14">
        <f t="shared" si="4"/>
        <v>0</v>
      </c>
      <c r="R19" s="14">
        <f t="shared" si="4"/>
        <v>0</v>
      </c>
      <c r="S19" s="14">
        <f t="shared" si="4"/>
        <v>0</v>
      </c>
      <c r="T19" s="14">
        <f t="shared" si="4"/>
        <v>0</v>
      </c>
      <c r="U19" s="14">
        <f t="shared" si="4"/>
        <v>0</v>
      </c>
      <c r="V19" s="14">
        <f t="shared" si="3"/>
        <v>0</v>
      </c>
      <c r="W19" s="1"/>
      <c r="X19" s="1"/>
      <c r="Y19" s="1"/>
    </row>
    <row r="20" spans="2:25">
      <c r="C20" s="17" t="s">
        <v>20</v>
      </c>
      <c r="D20" s="18"/>
      <c r="E20" s="14">
        <f t="shared" ref="E20:T20" si="5">F20+E7</f>
        <v>0</v>
      </c>
      <c r="F20" s="14">
        <f t="shared" si="5"/>
        <v>0</v>
      </c>
      <c r="G20" s="14">
        <f t="shared" si="5"/>
        <v>0</v>
      </c>
      <c r="H20" s="14">
        <f t="shared" si="5"/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0</v>
      </c>
      <c r="M20" s="14">
        <f t="shared" si="5"/>
        <v>0</v>
      </c>
      <c r="N20" s="14">
        <f t="shared" si="5"/>
        <v>0</v>
      </c>
      <c r="O20" s="14">
        <f t="shared" si="5"/>
        <v>0</v>
      </c>
      <c r="P20" s="14">
        <f t="shared" si="5"/>
        <v>0</v>
      </c>
      <c r="Q20" s="14">
        <f t="shared" si="5"/>
        <v>0</v>
      </c>
      <c r="R20" s="14">
        <f t="shared" si="5"/>
        <v>0</v>
      </c>
      <c r="S20" s="14">
        <f t="shared" si="5"/>
        <v>0</v>
      </c>
      <c r="T20" s="14">
        <f t="shared" si="5"/>
        <v>0</v>
      </c>
      <c r="U20" s="14">
        <f>V20+U7</f>
        <v>0</v>
      </c>
      <c r="V20" s="14">
        <f>V7</f>
        <v>0</v>
      </c>
      <c r="W20" s="1"/>
      <c r="X20" s="1"/>
    </row>
    <row r="21" spans="2:25">
      <c r="C21" s="17" t="s">
        <v>20</v>
      </c>
      <c r="D21" s="18"/>
      <c r="E21" s="14">
        <f t="shared" ref="E21:U21" si="6">F21+E8</f>
        <v>0</v>
      </c>
      <c r="F21" s="14">
        <f t="shared" si="6"/>
        <v>0</v>
      </c>
      <c r="G21" s="14">
        <f t="shared" si="6"/>
        <v>0</v>
      </c>
      <c r="H21" s="14">
        <f t="shared" si="6"/>
        <v>0</v>
      </c>
      <c r="I21" s="14">
        <f t="shared" si="6"/>
        <v>0</v>
      </c>
      <c r="J21" s="14">
        <f t="shared" si="6"/>
        <v>0</v>
      </c>
      <c r="K21" s="14">
        <f t="shared" si="6"/>
        <v>0</v>
      </c>
      <c r="L21" s="14">
        <f t="shared" si="6"/>
        <v>0</v>
      </c>
      <c r="M21" s="14">
        <f t="shared" si="6"/>
        <v>0</v>
      </c>
      <c r="N21" s="14">
        <f t="shared" si="6"/>
        <v>0</v>
      </c>
      <c r="O21" s="14">
        <f t="shared" si="6"/>
        <v>0</v>
      </c>
      <c r="P21" s="14">
        <f t="shared" si="6"/>
        <v>0</v>
      </c>
      <c r="Q21" s="14">
        <f t="shared" si="6"/>
        <v>0</v>
      </c>
      <c r="R21" s="14">
        <f t="shared" si="6"/>
        <v>0</v>
      </c>
      <c r="S21" s="14">
        <f t="shared" si="6"/>
        <v>0</v>
      </c>
      <c r="T21" s="14">
        <f t="shared" si="6"/>
        <v>0</v>
      </c>
      <c r="U21" s="14">
        <f t="shared" si="6"/>
        <v>0</v>
      </c>
      <c r="V21" s="14">
        <f t="shared" si="3"/>
        <v>0</v>
      </c>
      <c r="W21" s="1"/>
      <c r="X21" s="1"/>
      <c r="Y21" s="1"/>
    </row>
    <row r="22" spans="2:25">
      <c r="C22" s="17" t="s">
        <v>20</v>
      </c>
      <c r="D22" s="18"/>
      <c r="E22" s="14">
        <f t="shared" ref="E22:U22" si="7">F22+E9</f>
        <v>0</v>
      </c>
      <c r="F22" s="14">
        <f>G22+F9</f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7"/>
        <v>0</v>
      </c>
      <c r="P22" s="14">
        <f t="shared" si="7"/>
        <v>0</v>
      </c>
      <c r="Q22" s="14">
        <f t="shared" si="7"/>
        <v>0</v>
      </c>
      <c r="R22" s="14">
        <f t="shared" si="7"/>
        <v>0</v>
      </c>
      <c r="S22" s="14">
        <f t="shared" si="7"/>
        <v>0</v>
      </c>
      <c r="T22" s="14">
        <f t="shared" si="7"/>
        <v>0</v>
      </c>
      <c r="U22" s="14">
        <f t="shared" si="7"/>
        <v>0</v>
      </c>
      <c r="V22" s="14">
        <f t="shared" si="3"/>
        <v>0</v>
      </c>
      <c r="W22" s="1"/>
      <c r="X22" s="1"/>
      <c r="Y22" s="1"/>
    </row>
    <row r="23" spans="2:25">
      <c r="C23" s="17" t="s">
        <v>20</v>
      </c>
      <c r="D23" s="18"/>
      <c r="E23" s="14">
        <f t="shared" ref="E23:U23" si="8">F23+E10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8"/>
        <v>0</v>
      </c>
      <c r="P23" s="14">
        <f t="shared" si="8"/>
        <v>0</v>
      </c>
      <c r="Q23" s="14">
        <f t="shared" si="8"/>
        <v>0</v>
      </c>
      <c r="R23" s="14">
        <f t="shared" si="8"/>
        <v>0</v>
      </c>
      <c r="S23" s="14">
        <f t="shared" si="8"/>
        <v>0</v>
      </c>
      <c r="T23" s="14">
        <f t="shared" si="8"/>
        <v>0</v>
      </c>
      <c r="U23" s="14">
        <f t="shared" si="8"/>
        <v>0</v>
      </c>
      <c r="V23" s="14">
        <f t="shared" si="3"/>
        <v>0</v>
      </c>
    </row>
    <row r="24" spans="2:25">
      <c r="C24" s="17" t="s">
        <v>20</v>
      </c>
      <c r="D24" s="18"/>
      <c r="E24" s="14">
        <f t="shared" ref="E24:U24" si="9">F24+E11</f>
        <v>0</v>
      </c>
      <c r="F24" s="14">
        <f t="shared" si="9"/>
        <v>0</v>
      </c>
      <c r="G24" s="14">
        <f t="shared" si="9"/>
        <v>0</v>
      </c>
      <c r="H24" s="14">
        <f t="shared" si="9"/>
        <v>0</v>
      </c>
      <c r="I24" s="14">
        <f t="shared" si="9"/>
        <v>0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 t="shared" si="9"/>
        <v>0</v>
      </c>
      <c r="P24" s="14">
        <f t="shared" si="9"/>
        <v>0</v>
      </c>
      <c r="Q24" s="14">
        <f t="shared" si="9"/>
        <v>0</v>
      </c>
      <c r="R24" s="14">
        <f t="shared" si="9"/>
        <v>0</v>
      </c>
      <c r="S24" s="14">
        <f t="shared" si="9"/>
        <v>0</v>
      </c>
      <c r="T24" s="14">
        <f t="shared" si="9"/>
        <v>0</v>
      </c>
      <c r="U24" s="14">
        <f t="shared" si="9"/>
        <v>0</v>
      </c>
      <c r="V24" s="14">
        <f t="shared" si="3"/>
        <v>0</v>
      </c>
    </row>
    <row r="25" spans="2:25">
      <c r="C25" s="17" t="s">
        <v>20</v>
      </c>
      <c r="D25" s="18"/>
      <c r="E25" s="14">
        <f t="shared" ref="E25:U25" si="10">F25+E12</f>
        <v>0</v>
      </c>
      <c r="F25" s="14">
        <f>G25+F12</f>
        <v>0</v>
      </c>
      <c r="G25" s="14">
        <f t="shared" si="10"/>
        <v>0</v>
      </c>
      <c r="H25" s="14">
        <f t="shared" si="10"/>
        <v>0</v>
      </c>
      <c r="I25" s="14">
        <f t="shared" si="10"/>
        <v>0</v>
      </c>
      <c r="J25" s="14">
        <f t="shared" si="10"/>
        <v>0</v>
      </c>
      <c r="K25" s="14">
        <f t="shared" si="10"/>
        <v>0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 t="shared" si="10"/>
        <v>0</v>
      </c>
      <c r="P25" s="14">
        <f t="shared" si="10"/>
        <v>0</v>
      </c>
      <c r="Q25" s="14">
        <f t="shared" si="10"/>
        <v>0</v>
      </c>
      <c r="R25" s="14">
        <f t="shared" si="10"/>
        <v>0</v>
      </c>
      <c r="S25" s="14">
        <f t="shared" si="10"/>
        <v>0</v>
      </c>
      <c r="T25" s="14">
        <f t="shared" si="10"/>
        <v>0</v>
      </c>
      <c r="U25" s="14">
        <f t="shared" si="10"/>
        <v>0</v>
      </c>
      <c r="V25" s="14">
        <f t="shared" si="3"/>
        <v>0</v>
      </c>
    </row>
    <row r="26" spans="2:25">
      <c r="C26" s="17" t="s">
        <v>20</v>
      </c>
      <c r="D26" s="18"/>
      <c r="E26" s="14">
        <f t="shared" ref="E26:U26" si="11">F26+E13</f>
        <v>0</v>
      </c>
      <c r="F26" s="14">
        <f t="shared" si="11"/>
        <v>0</v>
      </c>
      <c r="G26" s="14">
        <f t="shared" si="11"/>
        <v>0</v>
      </c>
      <c r="H26" s="14">
        <f t="shared" si="11"/>
        <v>0</v>
      </c>
      <c r="I26" s="14">
        <f t="shared" si="11"/>
        <v>0</v>
      </c>
      <c r="J26" s="14">
        <f t="shared" si="11"/>
        <v>0</v>
      </c>
      <c r="K26" s="14">
        <f t="shared" si="11"/>
        <v>0</v>
      </c>
      <c r="L26" s="14">
        <f t="shared" si="11"/>
        <v>0</v>
      </c>
      <c r="M26" s="14">
        <f t="shared" si="11"/>
        <v>0</v>
      </c>
      <c r="N26" s="14">
        <f t="shared" si="11"/>
        <v>0</v>
      </c>
      <c r="O26" s="14">
        <f t="shared" si="11"/>
        <v>0</v>
      </c>
      <c r="P26" s="14">
        <f t="shared" si="11"/>
        <v>0</v>
      </c>
      <c r="Q26" s="14">
        <f t="shared" si="11"/>
        <v>0</v>
      </c>
      <c r="R26" s="14">
        <f t="shared" si="11"/>
        <v>0</v>
      </c>
      <c r="S26" s="14">
        <f t="shared" si="11"/>
        <v>0</v>
      </c>
      <c r="T26" s="14">
        <f t="shared" si="11"/>
        <v>0</v>
      </c>
      <c r="U26" s="14">
        <f t="shared" si="11"/>
        <v>0</v>
      </c>
      <c r="V26" s="14">
        <f>V13</f>
        <v>0</v>
      </c>
      <c r="W26" s="1"/>
      <c r="X26" s="1"/>
      <c r="Y26" s="1"/>
    </row>
    <row r="28" spans="2:25">
      <c r="L28" s="20" t="s">
        <v>22</v>
      </c>
    </row>
    <row r="29" spans="2:25">
      <c r="B29" s="16" t="s">
        <v>23</v>
      </c>
      <c r="E29" s="56">
        <f t="shared" ref="E29:U29" si="12">10^((LOG(E16)+LOG(F16))/2)</f>
        <v>565.68542494923838</v>
      </c>
      <c r="F29" s="56">
        <f t="shared" si="12"/>
        <v>282.84271247461919</v>
      </c>
      <c r="G29" s="56">
        <f t="shared" si="12"/>
        <v>141.42135623730957</v>
      </c>
      <c r="H29" s="56">
        <f t="shared" si="12"/>
        <v>77.45966692414838</v>
      </c>
      <c r="I29" s="56">
        <f t="shared" si="12"/>
        <v>48.989794855663568</v>
      </c>
      <c r="J29" s="56">
        <f t="shared" si="12"/>
        <v>28.284271247461909</v>
      </c>
      <c r="K29" s="56">
        <f t="shared" si="12"/>
        <v>14.142135623730955</v>
      </c>
      <c r="L29" s="56">
        <f t="shared" si="12"/>
        <v>7.0710678118654764</v>
      </c>
      <c r="M29" s="56">
        <f t="shared" si="12"/>
        <v>3.1622776601683795</v>
      </c>
      <c r="N29" s="56">
        <f t="shared" si="12"/>
        <v>1.4142135623730951</v>
      </c>
      <c r="O29" s="56">
        <f t="shared" si="12"/>
        <v>0.70710678118654746</v>
      </c>
      <c r="P29" s="56">
        <f t="shared" si="12"/>
        <v>0.35355339059327373</v>
      </c>
      <c r="Q29" s="56">
        <f t="shared" si="12"/>
        <v>0.15811388300841889</v>
      </c>
      <c r="R29" s="56">
        <f t="shared" si="12"/>
        <v>7.0710678118654738E-2</v>
      </c>
      <c r="S29" s="56">
        <f t="shared" si="12"/>
        <v>2.236067977499789E-2</v>
      </c>
      <c r="T29" s="56">
        <f t="shared" si="12"/>
        <v>4.4721359549995789E-3</v>
      </c>
      <c r="U29" s="56">
        <f t="shared" si="12"/>
        <v>1.4142135623730942E-3</v>
      </c>
      <c r="V29" s="56">
        <v>0</v>
      </c>
    </row>
    <row r="30" spans="2:25">
      <c r="B30" s="16" t="s">
        <v>24</v>
      </c>
      <c r="G30" s="9" t="str">
        <f t="shared" ref="G30:G39" si="13">A4</f>
        <v>БС-7</v>
      </c>
      <c r="H30" s="24">
        <f t="array" ref="H30">ROUND(SUMPRODUCT((10^((LOG(E16:V16)+IFERROR(LOG(F16:W16),0))/2))*E4:V4)/100,2)</f>
        <v>0.16</v>
      </c>
    </row>
    <row r="31" spans="2:25">
      <c r="B31" s="16" t="s">
        <v>24</v>
      </c>
      <c r="G31" s="9">
        <f t="shared" si="13"/>
        <v>0</v>
      </c>
      <c r="H31" s="24">
        <f t="shared" ref="H31:H36" si="14">ROUND(($E$29*E5+$F$29*F5+$G$29*G5+$H$29*H5+$I$29*I5+$J$29*J5+$K$29*K5+$L$29*L5+$M$29*M5+$N$29*N5+$O$29*O5+$P$29*P5+$Q$29*Q5+$R$29*R5+$S$29*S5+$T$29*T5+$U$29*U5)/100,2)</f>
        <v>0</v>
      </c>
    </row>
    <row r="32" spans="2:25">
      <c r="B32" s="16" t="s">
        <v>24</v>
      </c>
      <c r="G32" s="9">
        <f t="shared" si="13"/>
        <v>0</v>
      </c>
      <c r="H32" s="24">
        <f t="shared" si="14"/>
        <v>0</v>
      </c>
    </row>
    <row r="33" spans="2:8">
      <c r="B33" s="16" t="s">
        <v>24</v>
      </c>
      <c r="G33" s="9">
        <f t="shared" si="13"/>
        <v>0</v>
      </c>
      <c r="H33" s="24">
        <f t="shared" si="14"/>
        <v>0</v>
      </c>
    </row>
    <row r="34" spans="2:8">
      <c r="B34" s="16" t="s">
        <v>24</v>
      </c>
      <c r="G34" s="9">
        <f t="shared" si="13"/>
        <v>0</v>
      </c>
      <c r="H34" s="24">
        <f t="shared" si="14"/>
        <v>0</v>
      </c>
    </row>
    <row r="35" spans="2:8">
      <c r="B35" s="16" t="s">
        <v>24</v>
      </c>
      <c r="G35" s="9">
        <f t="shared" si="13"/>
        <v>0</v>
      </c>
      <c r="H35" s="24">
        <f t="shared" si="14"/>
        <v>0</v>
      </c>
    </row>
    <row r="36" spans="2:8">
      <c r="B36" s="16" t="s">
        <v>24</v>
      </c>
      <c r="G36" s="9">
        <f t="shared" si="13"/>
        <v>0</v>
      </c>
      <c r="H36" s="24">
        <f t="shared" si="14"/>
        <v>0</v>
      </c>
    </row>
    <row r="37" spans="2:8">
      <c r="B37" s="16" t="s">
        <v>24</v>
      </c>
      <c r="G37" s="9">
        <f t="shared" si="13"/>
        <v>0</v>
      </c>
      <c r="H37" s="24">
        <f>ROUND(($E$29*E11+$F$29*F11+$G$29*G11+$H$29*H11+$I$29*I11+$J$29*J11+$K$29*K11+$L$29*L11+$M$29*M11+$N$29*N11+$O$29*O11+$P$29*P11+$Q$29*Q11+$R$29*R11+$S$29*S11+$T$29*T11+$U$29*U11)/100,2)</f>
        <v>0</v>
      </c>
    </row>
    <row r="38" spans="2:8">
      <c r="B38" s="16" t="s">
        <v>24</v>
      </c>
      <c r="G38" s="9">
        <f t="shared" si="13"/>
        <v>0</v>
      </c>
      <c r="H38" s="24">
        <f>ROUND(($E$29*E12+$F$29*F12+$G$29*G12+$H$29*H12+$I$29*I12+$J$29*J12+$K$29*K12+$L$29*L12+$M$29*M12+$N$29*N12+$O$29*O12+$P$29*P12+$Q$29*Q12+$R$29*R12+$S$29*S12+$T$29*T12+$U$29*U12)/100,2)</f>
        <v>0</v>
      </c>
    </row>
    <row r="39" spans="2:8">
      <c r="B39" s="16" t="s">
        <v>24</v>
      </c>
      <c r="G39" s="9">
        <f t="shared" si="13"/>
        <v>0</v>
      </c>
      <c r="H39" s="24">
        <f>ROUND(($E$29*E13+$F$29*F13+$G$29*G13+$H$29*H13+$I$29*I13+$J$29*J13+$K$29*K13+$L$29*L13+$M$29*M13+$N$29*N13+$O$29*O13+$P$29*P13+$Q$29*Q13+$R$29*R13+$S$29*S13+$T$29*T13+$U$29*U13)/100,2)</f>
        <v>0</v>
      </c>
    </row>
  </sheetData>
  <customSheetViews>
    <customSheetView guid="{1A089519-B36B-422B-A1C1-57C7609A3FD9}" showRuler="0">
      <selection activeCell="K27" sqref="K27"/>
      <pageMargins left="0.75" right="0.75" top="1" bottom="1" header="0.5" footer="0.5"/>
      <pageSetup paperSize="9" orientation="portrait" verticalDpi="0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9:AD42"/>
  <sheetViews>
    <sheetView showGridLines="0" view="pageBreakPreview" topLeftCell="A4" zoomScaleNormal="100" zoomScaleSheetLayoutView="100" workbookViewId="0">
      <selection activeCell="V33" sqref="V33"/>
    </sheetView>
  </sheetViews>
  <sheetFormatPr defaultRowHeight="12.75"/>
  <cols>
    <col min="1" max="1" width="8.140625" style="1" customWidth="1"/>
    <col min="2" max="2" width="7.28515625" style="1" customWidth="1"/>
    <col min="3" max="3" width="4.5703125" style="1" customWidth="1"/>
    <col min="4" max="4" width="4.28515625" style="1" customWidth="1"/>
    <col min="5" max="5" width="4.42578125" style="1" customWidth="1"/>
    <col min="6" max="6" width="5" style="1" customWidth="1"/>
    <col min="7" max="7" width="4.5703125" style="1" customWidth="1"/>
    <col min="8" max="9" width="4.42578125" style="1" customWidth="1"/>
    <col min="10" max="10" width="4.5703125" style="1" customWidth="1"/>
    <col min="11" max="11" width="4.140625" style="1" customWidth="1"/>
    <col min="12" max="12" width="4" style="1" customWidth="1"/>
    <col min="13" max="13" width="4.42578125" style="1" customWidth="1"/>
    <col min="14" max="14" width="4.28515625" style="1" customWidth="1"/>
    <col min="15" max="15" width="5.140625" style="1" customWidth="1"/>
    <col min="16" max="16" width="4.28515625" style="1" customWidth="1"/>
    <col min="17" max="20" width="5" style="1" customWidth="1"/>
    <col min="21" max="21" width="12" style="1" customWidth="1"/>
    <col min="22" max="22" width="9.5703125" style="1" customWidth="1"/>
    <col min="23" max="23" width="13.42578125" style="1" customWidth="1"/>
    <col min="24" max="26" width="5.28515625" style="1" customWidth="1"/>
    <col min="27" max="29" width="5.7109375" style="1" customWidth="1"/>
    <col min="30" max="16384" width="9.140625" style="1"/>
  </cols>
  <sheetData>
    <row r="19" spans="1:23">
      <c r="P19" s="2"/>
    </row>
    <row r="29" spans="1:23" s="3" customFormat="1" ht="15.75">
      <c r="B29" s="54" t="s">
        <v>18</v>
      </c>
      <c r="W29" s="10"/>
    </row>
    <row r="30" spans="1:23" s="3" customFormat="1" ht="15.75">
      <c r="A30" s="4" t="s">
        <v>16</v>
      </c>
      <c r="B30" s="4" t="s">
        <v>63</v>
      </c>
      <c r="C30" s="28"/>
      <c r="D30" s="28"/>
      <c r="E30" s="28"/>
      <c r="F30" s="28"/>
      <c r="G30" s="5"/>
      <c r="H30" s="6"/>
      <c r="I30" s="5"/>
      <c r="J30" s="6"/>
      <c r="K30" s="5"/>
      <c r="L30" s="8" t="s">
        <v>0</v>
      </c>
      <c r="M30" s="32"/>
      <c r="N30" s="5"/>
      <c r="O30" s="5"/>
      <c r="P30" s="5"/>
      <c r="Q30" s="5"/>
      <c r="R30" s="5"/>
      <c r="S30" s="28"/>
      <c r="T30" s="28"/>
      <c r="U30" s="27" t="s">
        <v>54</v>
      </c>
      <c r="V30" s="4" t="s">
        <v>55</v>
      </c>
      <c r="W30" s="4" t="s">
        <v>59</v>
      </c>
    </row>
    <row r="31" spans="1:23" s="3" customFormat="1" ht="12" customHeight="1">
      <c r="A31" s="33" t="s">
        <v>1</v>
      </c>
      <c r="B31" s="25" t="s">
        <v>64</v>
      </c>
      <c r="C31" s="37" t="s">
        <v>2</v>
      </c>
      <c r="D31" s="30" t="s">
        <v>39</v>
      </c>
      <c r="E31" s="35" t="s">
        <v>40</v>
      </c>
      <c r="F31" s="30" t="s">
        <v>41</v>
      </c>
      <c r="G31" s="35" t="s">
        <v>42</v>
      </c>
      <c r="H31" s="29" t="s">
        <v>67</v>
      </c>
      <c r="I31" s="35" t="s">
        <v>43</v>
      </c>
      <c r="J31" s="29" t="s">
        <v>44</v>
      </c>
      <c r="K31" s="35" t="s">
        <v>45</v>
      </c>
      <c r="L31" s="29" t="s">
        <v>46</v>
      </c>
      <c r="M31" s="35" t="s">
        <v>47</v>
      </c>
      <c r="N31" s="29" t="s">
        <v>48</v>
      </c>
      <c r="O31" s="35" t="s">
        <v>49</v>
      </c>
      <c r="P31" s="29" t="s">
        <v>50</v>
      </c>
      <c r="Q31" s="35" t="s">
        <v>51</v>
      </c>
      <c r="R31" s="29" t="s">
        <v>52</v>
      </c>
      <c r="S31" s="35" t="s">
        <v>53</v>
      </c>
      <c r="T31" s="35" t="s">
        <v>17</v>
      </c>
      <c r="U31" s="33" t="s">
        <v>56</v>
      </c>
      <c r="V31" s="25" t="s">
        <v>57</v>
      </c>
      <c r="W31" s="34" t="s">
        <v>60</v>
      </c>
    </row>
    <row r="32" spans="1:23" s="3" customFormat="1" ht="12" customHeight="1">
      <c r="A32" s="26"/>
      <c r="B32" s="7" t="s">
        <v>70</v>
      </c>
      <c r="C32" s="38"/>
      <c r="D32" s="31" t="s">
        <v>25</v>
      </c>
      <c r="E32" s="36" t="s">
        <v>26</v>
      </c>
      <c r="F32" s="31" t="s">
        <v>27</v>
      </c>
      <c r="G32" s="36" t="s">
        <v>68</v>
      </c>
      <c r="H32" s="31" t="s">
        <v>28</v>
      </c>
      <c r="I32" s="36" t="s">
        <v>29</v>
      </c>
      <c r="J32" s="31" t="s">
        <v>30</v>
      </c>
      <c r="K32" s="36" t="s">
        <v>31</v>
      </c>
      <c r="L32" s="31" t="s">
        <v>32</v>
      </c>
      <c r="M32" s="36" t="s">
        <v>33</v>
      </c>
      <c r="N32" s="31" t="s">
        <v>34</v>
      </c>
      <c r="O32" s="36" t="s">
        <v>35</v>
      </c>
      <c r="P32" s="31" t="s">
        <v>36</v>
      </c>
      <c r="Q32" s="36" t="s">
        <v>37</v>
      </c>
      <c r="R32" s="31" t="s">
        <v>38</v>
      </c>
      <c r="S32" s="36" t="s">
        <v>75</v>
      </c>
      <c r="T32" s="31"/>
      <c r="U32" s="26" t="s">
        <v>62</v>
      </c>
      <c r="V32" s="7" t="s">
        <v>58</v>
      </c>
      <c r="W32" s="34" t="s">
        <v>61</v>
      </c>
    </row>
    <row r="33" spans="1:30" s="3" customFormat="1" ht="12" customHeight="1">
      <c r="A33" s="57" t="str">
        <f>'Ввод данных'!A4</f>
        <v>БС-7</v>
      </c>
      <c r="B33" s="58">
        <f>'Ввод данных'!C4</f>
        <v>16.2</v>
      </c>
      <c r="C33" s="58">
        <f>'Ввод данных'!D4</f>
        <v>0</v>
      </c>
      <c r="D33" s="58">
        <f>'Ввод данных'!E4</f>
        <v>0</v>
      </c>
      <c r="E33" s="58">
        <f>'Ввод данных'!F4</f>
        <v>0</v>
      </c>
      <c r="F33" s="58">
        <f>'Ввод данных'!G4</f>
        <v>0</v>
      </c>
      <c r="G33" s="58">
        <f>'Ввод данных'!H4</f>
        <v>0</v>
      </c>
      <c r="H33" s="59">
        <f>'Ввод данных'!I4</f>
        <v>0</v>
      </c>
      <c r="I33" s="59">
        <f>'Ввод данных'!J4</f>
        <v>0</v>
      </c>
      <c r="J33" s="59">
        <f>'Ввод данных'!K4</f>
        <v>0</v>
      </c>
      <c r="K33" s="59">
        <f>'Ввод данных'!L4</f>
        <v>0</v>
      </c>
      <c r="L33" s="59">
        <f>'Ввод данных'!M4</f>
        <v>0</v>
      </c>
      <c r="M33" s="59">
        <f>'Ввод данных'!N4</f>
        <v>1.8</v>
      </c>
      <c r="N33" s="59">
        <f>'Ввод данных'!O4</f>
        <v>2.8</v>
      </c>
      <c r="O33" s="59">
        <f>'Ввод данных'!P4</f>
        <v>16.5</v>
      </c>
      <c r="P33" s="59">
        <f>'Ввод данных'!Q4</f>
        <v>25</v>
      </c>
      <c r="Q33" s="59">
        <f>'Ввод данных'!R4</f>
        <v>16.3</v>
      </c>
      <c r="R33" s="59">
        <f>'Ввод данных'!S4</f>
        <v>25.1</v>
      </c>
      <c r="S33" s="59">
        <f>'Ввод данных'!T4</f>
        <v>11.9</v>
      </c>
      <c r="T33" s="59">
        <f>'Ввод данных'!U4</f>
        <v>0.6</v>
      </c>
      <c r="U33" s="58">
        <f>'Ввод данных'!H30</f>
        <v>0.16</v>
      </c>
      <c r="V33" s="62">
        <v>8.7999999999999995E-2</v>
      </c>
      <c r="W33" s="61"/>
    </row>
    <row r="34" spans="1:30" s="3" customFormat="1" ht="12" customHeight="1">
      <c r="A34" s="57">
        <f>'Ввод данных'!A5</f>
        <v>0</v>
      </c>
      <c r="B34" s="58">
        <f>'Ввод данных'!C5</f>
        <v>0</v>
      </c>
      <c r="C34" s="58">
        <f>'Ввод данных'!D5</f>
        <v>0</v>
      </c>
      <c r="D34" s="58">
        <f>'Ввод данных'!E5</f>
        <v>0</v>
      </c>
      <c r="E34" s="58">
        <f>'Ввод данных'!F5</f>
        <v>0</v>
      </c>
      <c r="F34" s="58">
        <f>'Ввод данных'!G5</f>
        <v>0</v>
      </c>
      <c r="G34" s="58">
        <f>'Ввод данных'!H5</f>
        <v>0</v>
      </c>
      <c r="H34" s="59">
        <f>'Ввод данных'!I5</f>
        <v>0</v>
      </c>
      <c r="I34" s="59">
        <f>'Ввод данных'!J5</f>
        <v>0</v>
      </c>
      <c r="J34" s="59">
        <f>'Ввод данных'!K5</f>
        <v>0</v>
      </c>
      <c r="K34" s="59">
        <f>'Ввод данных'!L5</f>
        <v>0</v>
      </c>
      <c r="L34" s="59">
        <f>'Ввод данных'!M5</f>
        <v>0</v>
      </c>
      <c r="M34" s="59">
        <f>'Ввод данных'!N5</f>
        <v>0</v>
      </c>
      <c r="N34" s="59">
        <f>'Ввод данных'!O5</f>
        <v>0</v>
      </c>
      <c r="O34" s="59">
        <f>'Ввод данных'!P5</f>
        <v>0</v>
      </c>
      <c r="P34" s="59">
        <f>'Ввод данных'!Q5</f>
        <v>0</v>
      </c>
      <c r="Q34" s="59">
        <f>'Ввод данных'!R5</f>
        <v>0</v>
      </c>
      <c r="R34" s="59">
        <f>'Ввод данных'!S5</f>
        <v>0</v>
      </c>
      <c r="S34" s="59">
        <f>'Ввод данных'!T5</f>
        <v>0</v>
      </c>
      <c r="T34" s="59">
        <f>'Ввод данных'!U5</f>
        <v>0</v>
      </c>
      <c r="U34" s="58">
        <f>'Ввод данных'!H31</f>
        <v>0</v>
      </c>
      <c r="V34" s="60"/>
      <c r="W34" s="61"/>
    </row>
    <row r="35" spans="1:30" s="3" customFormat="1" ht="12" customHeight="1">
      <c r="A35" s="57">
        <f>'Ввод данных'!A6</f>
        <v>0</v>
      </c>
      <c r="B35" s="58">
        <f>'Ввод данных'!C6</f>
        <v>0</v>
      </c>
      <c r="C35" s="58">
        <f>'Ввод данных'!D6</f>
        <v>0</v>
      </c>
      <c r="D35" s="58">
        <f>'Ввод данных'!E6</f>
        <v>0</v>
      </c>
      <c r="E35" s="58">
        <f>'Ввод данных'!F6</f>
        <v>0</v>
      </c>
      <c r="F35" s="58">
        <f>'Ввод данных'!G6</f>
        <v>0</v>
      </c>
      <c r="G35" s="58">
        <f>'Ввод данных'!H6</f>
        <v>0</v>
      </c>
      <c r="H35" s="59">
        <f>'Ввод данных'!I6</f>
        <v>0</v>
      </c>
      <c r="I35" s="59">
        <f>'Ввод данных'!J6</f>
        <v>0</v>
      </c>
      <c r="J35" s="59">
        <f>'Ввод данных'!K6</f>
        <v>0</v>
      </c>
      <c r="K35" s="59">
        <f>'Ввод данных'!L6</f>
        <v>0</v>
      </c>
      <c r="L35" s="59">
        <f>'Ввод данных'!M6</f>
        <v>0</v>
      </c>
      <c r="M35" s="59">
        <f>'Ввод данных'!N6</f>
        <v>0</v>
      </c>
      <c r="N35" s="59">
        <f>'Ввод данных'!O6</f>
        <v>0</v>
      </c>
      <c r="O35" s="59">
        <f>'Ввод данных'!P6</f>
        <v>0</v>
      </c>
      <c r="P35" s="59">
        <f>'Ввод данных'!Q6</f>
        <v>0</v>
      </c>
      <c r="Q35" s="59">
        <f>'Ввод данных'!R6</f>
        <v>0</v>
      </c>
      <c r="R35" s="59">
        <f>'Ввод данных'!S6</f>
        <v>0</v>
      </c>
      <c r="S35" s="59">
        <f>'Ввод данных'!T6</f>
        <v>0</v>
      </c>
      <c r="T35" s="59">
        <f>'Ввод данных'!U6</f>
        <v>0</v>
      </c>
      <c r="U35" s="58">
        <f>'Ввод данных'!H32</f>
        <v>0</v>
      </c>
      <c r="V35" s="60"/>
      <c r="W35" s="61"/>
    </row>
    <row r="36" spans="1:30" s="3" customFormat="1" ht="12" customHeight="1">
      <c r="A36" s="57">
        <f>'Ввод данных'!A7</f>
        <v>0</v>
      </c>
      <c r="B36" s="58">
        <f>'Ввод данных'!C7</f>
        <v>0</v>
      </c>
      <c r="C36" s="58">
        <f>'Ввод данных'!D7</f>
        <v>0</v>
      </c>
      <c r="D36" s="58">
        <f>'Ввод данных'!E7</f>
        <v>0</v>
      </c>
      <c r="E36" s="58">
        <f>'Ввод данных'!F7</f>
        <v>0</v>
      </c>
      <c r="F36" s="58">
        <f>'Ввод данных'!G7</f>
        <v>0</v>
      </c>
      <c r="G36" s="58">
        <f>'Ввод данных'!H7</f>
        <v>0</v>
      </c>
      <c r="H36" s="59">
        <f>'Ввод данных'!I7</f>
        <v>0</v>
      </c>
      <c r="I36" s="59">
        <f>'Ввод данных'!J7</f>
        <v>0</v>
      </c>
      <c r="J36" s="59">
        <f>'Ввод данных'!K7</f>
        <v>0</v>
      </c>
      <c r="K36" s="59">
        <f>'Ввод данных'!L7</f>
        <v>0</v>
      </c>
      <c r="L36" s="59">
        <f>'Ввод данных'!M7</f>
        <v>0</v>
      </c>
      <c r="M36" s="59">
        <f>'Ввод данных'!N7</f>
        <v>0</v>
      </c>
      <c r="N36" s="59">
        <f>'Ввод данных'!O7</f>
        <v>0</v>
      </c>
      <c r="O36" s="59">
        <f>'Ввод данных'!P7</f>
        <v>0</v>
      </c>
      <c r="P36" s="59">
        <f>'Ввод данных'!Q7</f>
        <v>0</v>
      </c>
      <c r="Q36" s="59">
        <f>'Ввод данных'!R7</f>
        <v>0</v>
      </c>
      <c r="R36" s="59">
        <f>'Ввод данных'!S7</f>
        <v>0</v>
      </c>
      <c r="S36" s="59">
        <f>'Ввод данных'!T7</f>
        <v>0</v>
      </c>
      <c r="T36" s="59">
        <f>'Ввод данных'!U7</f>
        <v>0</v>
      </c>
      <c r="U36" s="58">
        <f>'Ввод данных'!H33</f>
        <v>0</v>
      </c>
      <c r="V36" s="60"/>
      <c r="W36" s="61"/>
      <c r="X36" s="1"/>
      <c r="Y36" s="1"/>
      <c r="Z36" s="1"/>
      <c r="AA36" s="1"/>
      <c r="AB36" s="1"/>
      <c r="AC36" s="1"/>
      <c r="AD36" s="1"/>
    </row>
    <row r="37" spans="1:30">
      <c r="A37" s="57">
        <f>'Ввод данных'!A8</f>
        <v>0</v>
      </c>
      <c r="B37" s="58">
        <f>'Ввод данных'!C8</f>
        <v>0</v>
      </c>
      <c r="C37" s="58">
        <f>'Ввод данных'!D8</f>
        <v>0</v>
      </c>
      <c r="D37" s="58">
        <f>'Ввод данных'!E8</f>
        <v>0</v>
      </c>
      <c r="E37" s="58">
        <f>'Ввод данных'!F8</f>
        <v>0</v>
      </c>
      <c r="F37" s="58">
        <f>'Ввод данных'!G8</f>
        <v>0</v>
      </c>
      <c r="G37" s="58">
        <f>'Ввод данных'!H8</f>
        <v>0</v>
      </c>
      <c r="H37" s="59">
        <f>'Ввод данных'!I8</f>
        <v>0</v>
      </c>
      <c r="I37" s="59">
        <f>'Ввод данных'!J8</f>
        <v>0</v>
      </c>
      <c r="J37" s="59">
        <f>'Ввод данных'!K8</f>
        <v>0</v>
      </c>
      <c r="K37" s="59">
        <f>'Ввод данных'!L8</f>
        <v>0</v>
      </c>
      <c r="L37" s="59">
        <f>'Ввод данных'!M8</f>
        <v>0</v>
      </c>
      <c r="M37" s="59">
        <f>'Ввод данных'!N8</f>
        <v>0</v>
      </c>
      <c r="N37" s="59">
        <f>'Ввод данных'!O8</f>
        <v>0</v>
      </c>
      <c r="O37" s="59">
        <f>'Ввод данных'!P8</f>
        <v>0</v>
      </c>
      <c r="P37" s="59">
        <f>'Ввод данных'!Q8</f>
        <v>0</v>
      </c>
      <c r="Q37" s="59">
        <f>'Ввод данных'!R8</f>
        <v>0</v>
      </c>
      <c r="R37" s="59">
        <f>'Ввод данных'!S8</f>
        <v>0</v>
      </c>
      <c r="S37" s="59">
        <f>'Ввод данных'!T8</f>
        <v>0</v>
      </c>
      <c r="T37" s="59">
        <f>'Ввод данных'!U8</f>
        <v>0</v>
      </c>
      <c r="U37" s="58">
        <f>'Ввод данных'!H34</f>
        <v>0</v>
      </c>
      <c r="V37" s="60"/>
      <c r="W37" s="61"/>
    </row>
    <row r="38" spans="1:30">
      <c r="A38" s="57">
        <f>'Ввод данных'!A9</f>
        <v>0</v>
      </c>
      <c r="B38" s="58">
        <f>'Ввод данных'!C9</f>
        <v>0</v>
      </c>
      <c r="C38" s="58">
        <f>'Ввод данных'!D9</f>
        <v>0</v>
      </c>
      <c r="D38" s="58">
        <f>'Ввод данных'!E9</f>
        <v>0</v>
      </c>
      <c r="E38" s="58">
        <f>'Ввод данных'!F9</f>
        <v>0</v>
      </c>
      <c r="F38" s="58">
        <f>'Ввод данных'!G9</f>
        <v>0</v>
      </c>
      <c r="G38" s="58">
        <f>'Ввод данных'!H9</f>
        <v>0</v>
      </c>
      <c r="H38" s="59">
        <f>'Ввод данных'!I9</f>
        <v>0</v>
      </c>
      <c r="I38" s="59">
        <f>'Ввод данных'!J9</f>
        <v>0</v>
      </c>
      <c r="J38" s="59">
        <f>'Ввод данных'!K9</f>
        <v>0</v>
      </c>
      <c r="K38" s="59">
        <f>'Ввод данных'!L9</f>
        <v>0</v>
      </c>
      <c r="L38" s="59">
        <f>'Ввод данных'!M9</f>
        <v>0</v>
      </c>
      <c r="M38" s="59">
        <f>'Ввод данных'!N9</f>
        <v>0</v>
      </c>
      <c r="N38" s="59">
        <f>'Ввод данных'!O9</f>
        <v>0</v>
      </c>
      <c r="O38" s="59">
        <f>'Ввод данных'!P9</f>
        <v>0</v>
      </c>
      <c r="P38" s="59">
        <f>'Ввод данных'!Q9</f>
        <v>0</v>
      </c>
      <c r="Q38" s="59">
        <f>'Ввод данных'!R9</f>
        <v>0</v>
      </c>
      <c r="R38" s="59">
        <f>'Ввод данных'!S9</f>
        <v>0</v>
      </c>
      <c r="S38" s="59">
        <f>'Ввод данных'!T9</f>
        <v>0</v>
      </c>
      <c r="T38" s="59">
        <f>'Ввод данных'!U9</f>
        <v>0</v>
      </c>
      <c r="U38" s="58">
        <f>'Ввод данных'!H35</f>
        <v>0</v>
      </c>
      <c r="V38" s="60"/>
      <c r="W38" s="61"/>
    </row>
    <row r="39" spans="1:30">
      <c r="A39" s="57">
        <f>'Ввод данных'!A10</f>
        <v>0</v>
      </c>
      <c r="B39" s="58">
        <f>'Ввод данных'!C10</f>
        <v>0</v>
      </c>
      <c r="C39" s="58">
        <f>'Ввод данных'!D10</f>
        <v>0</v>
      </c>
      <c r="D39" s="58">
        <f>'Ввод данных'!E10</f>
        <v>0</v>
      </c>
      <c r="E39" s="58">
        <f>'Ввод данных'!F10</f>
        <v>0</v>
      </c>
      <c r="F39" s="58">
        <f>'Ввод данных'!G10</f>
        <v>0</v>
      </c>
      <c r="G39" s="58">
        <f>'Ввод данных'!H10</f>
        <v>0</v>
      </c>
      <c r="H39" s="59">
        <f>'Ввод данных'!I10</f>
        <v>0</v>
      </c>
      <c r="I39" s="59">
        <f>'Ввод данных'!J10</f>
        <v>0</v>
      </c>
      <c r="J39" s="59">
        <f>'Ввод данных'!K10</f>
        <v>0</v>
      </c>
      <c r="K39" s="59">
        <f>'Ввод данных'!L10</f>
        <v>0</v>
      </c>
      <c r="L39" s="59">
        <f>'Ввод данных'!M10</f>
        <v>0</v>
      </c>
      <c r="M39" s="59">
        <f>'Ввод данных'!N10</f>
        <v>0</v>
      </c>
      <c r="N39" s="59">
        <f>'Ввод данных'!O10</f>
        <v>0</v>
      </c>
      <c r="O39" s="59">
        <f>'Ввод данных'!P10</f>
        <v>0</v>
      </c>
      <c r="P39" s="59">
        <f>'Ввод данных'!Q10</f>
        <v>0</v>
      </c>
      <c r="Q39" s="59">
        <f>'Ввод данных'!R10</f>
        <v>0</v>
      </c>
      <c r="R39" s="59">
        <f>'Ввод данных'!S10</f>
        <v>0</v>
      </c>
      <c r="S39" s="59">
        <f>'Ввод данных'!T10</f>
        <v>0</v>
      </c>
      <c r="T39" s="59">
        <f>'Ввод данных'!U10</f>
        <v>0</v>
      </c>
      <c r="U39" s="58">
        <f>'Ввод данных'!H36</f>
        <v>0</v>
      </c>
      <c r="V39" s="60"/>
      <c r="W39" s="61"/>
    </row>
    <row r="40" spans="1:30">
      <c r="A40" s="57">
        <f>'Ввод данных'!A11</f>
        <v>0</v>
      </c>
      <c r="B40" s="58">
        <f>'Ввод данных'!C11</f>
        <v>0</v>
      </c>
      <c r="C40" s="58">
        <f>'Ввод данных'!D11</f>
        <v>0</v>
      </c>
      <c r="D40" s="58">
        <f>'Ввод данных'!E11</f>
        <v>0</v>
      </c>
      <c r="E40" s="58">
        <f>'Ввод данных'!F11</f>
        <v>0</v>
      </c>
      <c r="F40" s="58">
        <f>'Ввод данных'!G11</f>
        <v>0</v>
      </c>
      <c r="G40" s="58">
        <f>'Ввод данных'!H11</f>
        <v>0</v>
      </c>
      <c r="H40" s="59">
        <f>'Ввод данных'!I11</f>
        <v>0</v>
      </c>
      <c r="I40" s="59">
        <f>'Ввод данных'!J11</f>
        <v>0</v>
      </c>
      <c r="J40" s="59">
        <f>'Ввод данных'!K11</f>
        <v>0</v>
      </c>
      <c r="K40" s="59">
        <f>'Ввод данных'!L11</f>
        <v>0</v>
      </c>
      <c r="L40" s="59">
        <f>'Ввод данных'!M11</f>
        <v>0</v>
      </c>
      <c r="M40" s="59">
        <f>'Ввод данных'!N11</f>
        <v>0</v>
      </c>
      <c r="N40" s="59">
        <f>'Ввод данных'!O11</f>
        <v>0</v>
      </c>
      <c r="O40" s="59">
        <f>'Ввод данных'!P11</f>
        <v>0</v>
      </c>
      <c r="P40" s="59">
        <f>'Ввод данных'!Q11</f>
        <v>0</v>
      </c>
      <c r="Q40" s="59">
        <f>'Ввод данных'!R11</f>
        <v>0</v>
      </c>
      <c r="R40" s="59">
        <f>'Ввод данных'!S11</f>
        <v>0</v>
      </c>
      <c r="S40" s="59">
        <f>'Ввод данных'!T11</f>
        <v>0</v>
      </c>
      <c r="T40" s="59">
        <f>'Ввод данных'!U11</f>
        <v>0</v>
      </c>
      <c r="U40" s="58">
        <f>'Ввод данных'!H37</f>
        <v>0</v>
      </c>
      <c r="V40" s="60"/>
      <c r="W40" s="61"/>
    </row>
    <row r="41" spans="1:30">
      <c r="A41" s="57">
        <f>'Ввод данных'!A12</f>
        <v>0</v>
      </c>
      <c r="B41" s="58">
        <f>'Ввод данных'!C12</f>
        <v>0</v>
      </c>
      <c r="C41" s="58">
        <f>'Ввод данных'!D12</f>
        <v>0</v>
      </c>
      <c r="D41" s="58">
        <f>'Ввод данных'!E12</f>
        <v>0</v>
      </c>
      <c r="E41" s="58">
        <f>'Ввод данных'!F12</f>
        <v>0</v>
      </c>
      <c r="F41" s="58">
        <f>'Ввод данных'!G12</f>
        <v>0</v>
      </c>
      <c r="G41" s="58">
        <f>'Ввод данных'!H12</f>
        <v>0</v>
      </c>
      <c r="H41" s="59">
        <f>'Ввод данных'!I12</f>
        <v>0</v>
      </c>
      <c r="I41" s="59">
        <f>'Ввод данных'!J12</f>
        <v>0</v>
      </c>
      <c r="J41" s="59">
        <f>'Ввод данных'!K12</f>
        <v>0</v>
      </c>
      <c r="K41" s="59">
        <f>'Ввод данных'!L12</f>
        <v>0</v>
      </c>
      <c r="L41" s="59">
        <f>'Ввод данных'!M12</f>
        <v>0</v>
      </c>
      <c r="M41" s="59">
        <f>'Ввод данных'!N12</f>
        <v>0</v>
      </c>
      <c r="N41" s="59">
        <f>'Ввод данных'!O12</f>
        <v>0</v>
      </c>
      <c r="O41" s="59">
        <f>'Ввод данных'!P12</f>
        <v>0</v>
      </c>
      <c r="P41" s="59">
        <f>'Ввод данных'!Q12</f>
        <v>0</v>
      </c>
      <c r="Q41" s="59">
        <f>'Ввод данных'!R12</f>
        <v>0</v>
      </c>
      <c r="R41" s="59">
        <f>'Ввод данных'!S12</f>
        <v>0</v>
      </c>
      <c r="S41" s="59">
        <f>'Ввод данных'!T12</f>
        <v>0</v>
      </c>
      <c r="T41" s="59">
        <f>'Ввод данных'!U12</f>
        <v>0</v>
      </c>
      <c r="U41" s="58">
        <f>'Ввод данных'!H38</f>
        <v>0</v>
      </c>
      <c r="V41" s="60"/>
      <c r="W41" s="61"/>
    </row>
    <row r="42" spans="1:30">
      <c r="A42" s="57">
        <f>'Ввод данных'!A13</f>
        <v>0</v>
      </c>
      <c r="B42" s="58">
        <f>'Ввод данных'!C13</f>
        <v>0</v>
      </c>
      <c r="C42" s="58">
        <f>'Ввод данных'!D13</f>
        <v>0</v>
      </c>
      <c r="D42" s="58">
        <f>'Ввод данных'!E13</f>
        <v>0</v>
      </c>
      <c r="E42" s="58">
        <f>'Ввод данных'!F13</f>
        <v>0</v>
      </c>
      <c r="F42" s="58">
        <f>'Ввод данных'!G13</f>
        <v>0</v>
      </c>
      <c r="G42" s="58">
        <f>'Ввод данных'!H13</f>
        <v>0</v>
      </c>
      <c r="H42" s="59">
        <f>'Ввод данных'!I13</f>
        <v>0</v>
      </c>
      <c r="I42" s="59">
        <f>'Ввод данных'!J13</f>
        <v>0</v>
      </c>
      <c r="J42" s="59">
        <f>'Ввод данных'!K13</f>
        <v>0</v>
      </c>
      <c r="K42" s="59">
        <f>'Ввод данных'!L13</f>
        <v>0</v>
      </c>
      <c r="L42" s="59">
        <f>'Ввод данных'!M13</f>
        <v>0</v>
      </c>
      <c r="M42" s="59">
        <f>'Ввод данных'!N13</f>
        <v>0</v>
      </c>
      <c r="N42" s="59">
        <f>'Ввод данных'!O13</f>
        <v>0</v>
      </c>
      <c r="O42" s="59">
        <f>'Ввод данных'!P13</f>
        <v>0</v>
      </c>
      <c r="P42" s="59">
        <f>'Ввод данных'!Q13</f>
        <v>0</v>
      </c>
      <c r="Q42" s="59">
        <f>'Ввод данных'!R13</f>
        <v>0</v>
      </c>
      <c r="R42" s="59">
        <f>'Ввод данных'!S13</f>
        <v>0</v>
      </c>
      <c r="S42" s="59">
        <f>'Ввод данных'!T13</f>
        <v>0</v>
      </c>
      <c r="T42" s="59">
        <f>'Ввод данных'!U13</f>
        <v>0</v>
      </c>
      <c r="U42" s="58">
        <f>'Ввод данных'!H39</f>
        <v>0</v>
      </c>
      <c r="V42" s="60"/>
      <c r="W42" s="61"/>
    </row>
  </sheetData>
  <sheetProtection formatCells="0" formatColumns="0" formatRows="0" insertColumns="0" insertRows="0" insertHyperlinks="0" deleteColumns="0" deleteRows="0" sort="0" autoFilter="0" pivotTables="0"/>
  <customSheetViews>
    <customSheetView guid="{1A089519-B36B-422B-A1C1-57C7609A3FD9}" showRuler="0" topLeftCell="A13">
      <selection activeCell="P36" sqref="P36"/>
      <pageMargins left="0.39370078740157483" right="0.23" top="0.59055118110236227" bottom="0.51181102362204722" header="0" footer="0.51181102362204722"/>
      <pageSetup paperSize="9" orientation="landscape" r:id="rId1"/>
      <headerFooter alignWithMargins="0"/>
    </customSheetView>
  </customSheetViews>
  <phoneticPr fontId="0" type="noConversion"/>
  <printOptions horizontalCentered="1"/>
  <pageMargins left="0.39370078740157483" right="0.23622047244094491" top="0.39370078740157483" bottom="0.11811023622047245" header="0" footer="0.11811023622047245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График,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</dc:creator>
  <cp:lastModifiedBy>vkotik</cp:lastModifiedBy>
  <cp:lastPrinted>2007-04-24T07:40:26Z</cp:lastPrinted>
  <dcterms:created xsi:type="dcterms:W3CDTF">2003-12-24T13:07:03Z</dcterms:created>
  <dcterms:modified xsi:type="dcterms:W3CDTF">2015-05-19T09:47:03Z</dcterms:modified>
</cp:coreProperties>
</file>