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Потребление ресурса" sheetId="1" r:id="rId1"/>
  </sheets>
  <externalReferences>
    <externalReference r:id="rId2"/>
  </externalReferences>
  <definedNames>
    <definedName name="clAlgLoadRates">[1]Preset!#REF!</definedName>
    <definedName name="clBaseCurrency">[1]Справочники!$C$9</definedName>
    <definedName name="clCompany">[1]Справочники!$C$5</definedName>
    <definedName name="clManual">[1]Главная!#REF!</definedName>
    <definedName name="clTableRates">[1]Preset!#REF!</definedName>
    <definedName name="clTaxCurrency">[1]Справочники!#REF!</definedName>
    <definedName name="clToday">[1]Справочники!$C$6</definedName>
    <definedName name="countAccount">[1]Preset!#REF!</definedName>
    <definedName name="countCost">[1]Preset!#REF!</definedName>
    <definedName name="countProduct">[1]Preset!$M$25</definedName>
    <definedName name="countRates">[1]Preset!#REF!</definedName>
    <definedName name="countResource">[1]Preset!#REF!</definedName>
    <definedName name="countSupplier">[1]Preset!#REF!</definedName>
    <definedName name="endNavigator">[1]Главная!#REF!</definedName>
    <definedName name="listType1">[1]Справочники!$E$16:$GH$16</definedName>
    <definedName name="listType2">[1]Справочники!$E$17:$X$17</definedName>
    <definedName name="listType3">[1]Справочники!$E$18:$X$18</definedName>
    <definedName name="№_Заказа" comment="Номер заказа">[1]!Таблица1[№ Заказа]</definedName>
    <definedName name="startAccount">[1]Справочники!$B$15</definedName>
    <definedName name="startBalanceClient">#REF!</definedName>
    <definedName name="startClient">[1]Справочники!$B$30</definedName>
    <definedName name="startCost">[1]Справочники!#REF!</definedName>
    <definedName name="startProduct">[1]Справочники!$B$208</definedName>
    <definedName name="startRates">#REF!</definedName>
    <definedName name="startResource">[1]Справочники!#REF!</definedName>
    <definedName name="startSupplier">[1]Справочники!#REF!</definedName>
    <definedName name="Праздничные_дни">[1]Справочник_мои_изменения!$A$2:$A$13</definedName>
    <definedName name="ТАБЛИЦА_ЗАКАЗ_ПОЛНАЯ">[1]План!$B:$R</definedName>
  </definedNames>
  <calcPr calcId="145621" calcMode="autoNoTable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H7" i="1"/>
  <c r="C7" i="1"/>
  <c r="Z6" i="1"/>
  <c r="S6" i="1"/>
  <c r="V6" i="1" s="1"/>
  <c r="L6" i="1"/>
  <c r="O6" i="1" s="1"/>
  <c r="E6" i="1"/>
  <c r="H6" i="1" s="1"/>
  <c r="B6" i="1"/>
  <c r="Z5" i="1"/>
  <c r="V5" i="1"/>
  <c r="S5" i="1"/>
  <c r="O5" i="1"/>
  <c r="L5" i="1"/>
  <c r="H5" i="1"/>
  <c r="E5" i="1"/>
  <c r="B5" i="1"/>
  <c r="AC4" i="1"/>
  <c r="Z4" i="1"/>
  <c r="V4" i="1"/>
  <c r="S4" i="1"/>
  <c r="O4" i="1"/>
  <c r="L4" i="1"/>
  <c r="H4" i="1"/>
  <c r="E4" i="1"/>
  <c r="B4" i="1"/>
  <c r="AC3" i="1"/>
  <c r="Z3" i="1"/>
  <c r="V3" i="1"/>
  <c r="S3" i="1"/>
  <c r="O3" i="1"/>
  <c r="L3" i="1"/>
  <c r="H3" i="1"/>
  <c r="B3" i="1"/>
  <c r="AF2" i="1"/>
  <c r="AC2" i="1"/>
  <c r="Z2" i="1"/>
  <c r="V2" i="1"/>
  <c r="S2" i="1"/>
  <c r="O2" i="1"/>
  <c r="L2" i="1"/>
  <c r="H2" i="1"/>
  <c r="J2" i="1" s="1"/>
  <c r="E2" i="1"/>
  <c r="D2" i="1"/>
  <c r="C2" i="1"/>
  <c r="B2" i="1"/>
  <c r="C3" i="1" l="1"/>
  <c r="D3" i="1" s="1"/>
  <c r="J3" i="1" s="1"/>
  <c r="K2" i="1"/>
  <c r="Q2" i="1" s="1"/>
  <c r="R2" i="1" s="1"/>
  <c r="X2" i="1" s="1"/>
  <c r="Y2" i="1" l="1"/>
  <c r="AE2" i="1"/>
  <c r="C4" i="1"/>
  <c r="D4" i="1" s="1"/>
  <c r="J4" i="1" s="1"/>
  <c r="K3" i="1"/>
  <c r="Q3" i="1" s="1"/>
  <c r="R3" i="1" s="1"/>
  <c r="X3" i="1" s="1"/>
  <c r="Y3" i="1" l="1"/>
  <c r="AE3" i="1"/>
  <c r="C5" i="1"/>
  <c r="D5" i="1" s="1"/>
  <c r="J5" i="1" s="1"/>
  <c r="K4" i="1"/>
  <c r="Q4" i="1" s="1"/>
  <c r="R4" i="1" s="1"/>
  <c r="X4" i="1" s="1"/>
  <c r="Y4" i="1" l="1"/>
  <c r="AE4" i="1"/>
  <c r="C6" i="1"/>
  <c r="D6" i="1" s="1"/>
  <c r="J6" i="1" s="1"/>
  <c r="K6" i="1" s="1"/>
  <c r="Q6" i="1" s="1"/>
  <c r="R6" i="1" s="1"/>
  <c r="X6" i="1" s="1"/>
  <c r="K5" i="1"/>
  <c r="Q5" i="1" s="1"/>
  <c r="R5" i="1" s="1"/>
  <c r="X5" i="1" s="1"/>
  <c r="AE5" i="1" l="1"/>
  <c r="Y5" i="1"/>
  <c r="AE6" i="1"/>
  <c r="Y6" i="1"/>
</calcChain>
</file>

<file path=xl/sharedStrings.xml><?xml version="1.0" encoding="utf-8"?>
<sst xmlns="http://schemas.openxmlformats.org/spreadsheetml/2006/main" count="37" uniqueCount="19">
  <si>
    <t>№ Заказа</t>
  </si>
  <si>
    <t>ПРОЕКТ</t>
  </si>
  <si>
    <t>Дата начала проекта</t>
  </si>
  <si>
    <t>Остаток на конец дня</t>
  </si>
  <si>
    <t>ВПР Проектирование</t>
  </si>
  <si>
    <t>Коэф. количества сотрудников</t>
  </si>
  <si>
    <t>Продолж. рабочего дня</t>
  </si>
  <si>
    <t>Конвертация в ДНИ Проект.</t>
  </si>
  <si>
    <t>Отсрочка</t>
  </si>
  <si>
    <t xml:space="preserve">Проектирование </t>
  </si>
  <si>
    <t>ВПР Изготовление оснастки</t>
  </si>
  <si>
    <t>Конвертация в ДНИ Изготовление оснастки</t>
  </si>
  <si>
    <t>Изготовление формы</t>
  </si>
  <si>
    <t xml:space="preserve">ВПР Подготовка </t>
  </si>
  <si>
    <t xml:space="preserve">Подготовка </t>
  </si>
  <si>
    <t>ВПР Изготовление</t>
  </si>
  <si>
    <t>Изготовление</t>
  </si>
  <si>
    <t>ВПР ПП подготовка</t>
  </si>
  <si>
    <t>ПП 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</si>
</sst>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\ h:mm;@"/>
    <numFmt numFmtId="165" formatCode="[h]:mm:ss;@"/>
    <numFmt numFmtId="166" formatCode="[$-F400]h:mm:ss\ AM/PM"/>
    <numFmt numFmtId="167" formatCode="h:mm;@"/>
  </numFmts>
  <fonts count="8" x14ac:knownFonts="1"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u/>
      <sz val="8"/>
      <color theme="0"/>
      <name val="Calibri"/>
      <family val="2"/>
      <charset val="204"/>
      <scheme val="minor"/>
    </font>
    <font>
      <b/>
      <u/>
      <sz val="8"/>
      <color theme="0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1" xfId="2" applyNumberFormat="1" applyFont="1" applyBorder="1" applyAlignment="1">
      <alignment horizontal="left" vertical="center" wrapText="1"/>
    </xf>
    <xf numFmtId="14" fontId="5" fillId="2" borderId="1" xfId="1" applyNumberFormat="1" applyFont="1" applyBorder="1" applyAlignment="1">
      <alignment horizontal="center" vertical="center" wrapText="1"/>
    </xf>
    <xf numFmtId="165" fontId="5" fillId="2" borderId="1" xfId="1" applyNumberFormat="1" applyFont="1" applyBorder="1" applyAlignment="1">
      <alignment horizontal="center" vertical="center" wrapText="1"/>
    </xf>
    <xf numFmtId="0" fontId="5" fillId="2" borderId="1" xfId="1" applyNumberFormat="1" applyFont="1" applyBorder="1" applyAlignment="1">
      <alignment horizontal="center" vertical="center" wrapText="1"/>
    </xf>
    <xf numFmtId="165" fontId="6" fillId="2" borderId="1" xfId="1" applyNumberFormat="1" applyFont="1" applyBorder="1" applyAlignment="1">
      <alignment horizontal="center" vertical="center" wrapText="1"/>
    </xf>
    <xf numFmtId="14" fontId="1" fillId="3" borderId="1" xfId="2" applyNumberFormat="1" applyFont="1" applyBorder="1" applyAlignment="1">
      <alignment horizontal="left" vertical="center" wrapText="1"/>
    </xf>
    <xf numFmtId="164" fontId="1" fillId="3" borderId="1" xfId="2" applyNumberFormat="1" applyFont="1" applyBorder="1" applyAlignment="1">
      <alignment horizontal="center" vertical="center" wrapText="1"/>
    </xf>
    <xf numFmtId="0" fontId="2" fillId="3" borderId="1" xfId="2" applyNumberFormat="1" applyBorder="1" applyAlignment="1">
      <alignment horizontal="center" vertical="center" wrapText="1"/>
    </xf>
    <xf numFmtId="0" fontId="0" fillId="0" borderId="1" xfId="0" applyBorder="1"/>
    <xf numFmtId="165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left" vertical="center"/>
    </xf>
    <xf numFmtId="166" fontId="0" fillId="0" borderId="1" xfId="0" applyNumberFormat="1" applyFill="1" applyBorder="1"/>
    <xf numFmtId="165" fontId="0" fillId="0" borderId="1" xfId="0" applyNumberFormat="1" applyBorder="1"/>
    <xf numFmtId="164" fontId="0" fillId="0" borderId="1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7" fontId="0" fillId="0" borderId="1" xfId="0" applyNumberFormat="1" applyFill="1" applyBorder="1"/>
    <xf numFmtId="166" fontId="0" fillId="0" borderId="1" xfId="0" applyNumberFormat="1" applyBorder="1"/>
    <xf numFmtId="167" fontId="0" fillId="0" borderId="1" xfId="0" applyNumberFormat="1" applyBorder="1"/>
    <xf numFmtId="165" fontId="3" fillId="0" borderId="1" xfId="0" applyNumberFormat="1" applyFont="1" applyBorder="1"/>
    <xf numFmtId="165" fontId="0" fillId="0" borderId="0" xfId="0" applyNumberFormat="1"/>
    <xf numFmtId="164" fontId="0" fillId="0" borderId="0" xfId="0" applyNumberFormat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5" fontId="7" fillId="0" borderId="0" xfId="0" applyNumberFormat="1" applyFont="1"/>
  </cellXfs>
  <cellStyles count="3">
    <cellStyle name="Акцент5" xfId="1" builtinId="45"/>
    <cellStyle name="Акцент6" xfId="2" builtinId="4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-synology\&#1064;&#1072;&#1073;&#1083;&#1086;&#1085;&#1099;%20&#1076;&#1086;&#1082;&#1091;&#1084;&#1077;&#1085;&#1090;&#1086;&#1074;\&#1059;&#1095;&#1105;&#1090;%20&#1084;&#1072;&#1090;&#1077;&#1088;&#1080;&#1072;&#1083;&#1086;&#1074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t"/>
      <sheetName val="Ошибка"/>
      <sheetName val="План"/>
      <sheetName val="Главная"/>
      <sheetName val="Ввод необходимых ресурсов"/>
      <sheetName val="Потребление ресурса"/>
      <sheetName val="Материал"/>
      <sheetName val="Прих"/>
      <sheetName val="Расх"/>
      <sheetName val="Произв"/>
      <sheetName val="Внутр"/>
      <sheetName val="Отгруз"/>
      <sheetName val="ОтчетОстат"/>
      <sheetName val="tmpStores"/>
      <sheetName val="ОтчетРес"/>
      <sheetName val="Справочники"/>
      <sheetName val="tmpRes"/>
      <sheetName val="Ресурс"/>
      <sheetName val="Заявка материал"/>
      <sheetName val="Текущий ресурс"/>
      <sheetName val="Закупки материала"/>
      <sheetName val="Справочник_мои_изменения"/>
    </sheetNames>
    <sheetDataSet>
      <sheetData sheetId="0">
        <row r="25">
          <cell r="M25">
            <v>19</v>
          </cell>
        </row>
      </sheetData>
      <sheetData sheetId="1"/>
      <sheetData sheetId="2">
        <row r="1">
          <cell r="B1" t="str">
            <v>№ Заказа</v>
          </cell>
          <cell r="C1" t="str">
            <v>Наименование продукции</v>
          </cell>
          <cell r="D1" t="str">
            <v>Количество (шт.)</v>
          </cell>
          <cell r="E1" t="str">
            <v>Срок исп. по дог.</v>
          </cell>
          <cell r="F1" t="str">
            <v>Материалы</v>
          </cell>
          <cell r="G1" t="str">
            <v>Отгрузка (дата).</v>
          </cell>
          <cell r="H1" t="str">
            <v>Шифр оснастки</v>
          </cell>
          <cell r="I1" t="str">
            <v>Примечание</v>
          </cell>
          <cell r="J1" t="str">
            <v>Дата открытия</v>
          </cell>
          <cell r="K1" t="str">
            <v>Заказчик</v>
          </cell>
          <cell r="L1" t="str">
            <v xml:space="preserve"> № договора, или № счёта </v>
          </cell>
          <cell r="M1" t="str">
            <v>Аванс (дата)</v>
          </cell>
          <cell r="N1" t="str">
            <v>Аванс (руб.)</v>
          </cell>
          <cell r="O1" t="str">
            <v>Аванс (% оплаты)</v>
          </cell>
          <cell r="P1" t="str">
            <v>Окончание (дата)</v>
          </cell>
          <cell r="Q1" t="str">
            <v>Окончание(руб.)</v>
          </cell>
          <cell r="R1" t="str">
            <v>Чертёж</v>
          </cell>
        </row>
        <row r="2">
          <cell r="B2">
            <v>1629</v>
          </cell>
          <cell r="C2" t="str">
            <v>Механическая обработка вала СДУ80-600.201М</v>
          </cell>
          <cell r="D2">
            <v>60</v>
          </cell>
          <cell r="E2" t="str">
            <v>16.01.15 г.</v>
          </cell>
          <cell r="F2" t="str">
            <v>Сталь 40Х</v>
          </cell>
          <cell r="J2">
            <v>42016</v>
          </cell>
          <cell r="K2" t="str">
            <v>Мехматика ООО</v>
          </cell>
          <cell r="L2" t="str">
            <v>Счёт № 1 от 12.01.15 г.</v>
          </cell>
          <cell r="R2" t="str">
            <v>\\tmp-synology\Management\ТМП Лыков\Заказы\Чертежи\Вал СДУ80-600.201М.jpg</v>
          </cell>
        </row>
        <row r="3">
          <cell r="B3">
            <v>1629</v>
          </cell>
          <cell r="C3" t="str">
            <v>Механическая обработка вала СДУ100-600.201М</v>
          </cell>
          <cell r="D3">
            <v>16</v>
          </cell>
          <cell r="E3" t="str">
            <v>21.01.15 г.</v>
          </cell>
          <cell r="F3" t="str">
            <v>Сталь 40Х</v>
          </cell>
          <cell r="J3">
            <v>42016</v>
          </cell>
          <cell r="K3" t="str">
            <v>Мехматика ООО</v>
          </cell>
          <cell r="L3" t="str">
            <v>Счёт № 1 от 12.01.15 г.</v>
          </cell>
          <cell r="R3" t="str">
            <v>\\tmp-synology\Management\ТМП Лыков\Заказы\Чертежи\Вал СДУ100-600.201М.jpg</v>
          </cell>
        </row>
        <row r="4">
          <cell r="B4">
            <v>1630</v>
          </cell>
          <cell r="C4" t="str">
            <v>Футеровка ролика подачи 5.04-261-000</v>
          </cell>
          <cell r="D4">
            <v>26</v>
          </cell>
          <cell r="E4" t="str">
            <v>23.01.15 г.</v>
          </cell>
          <cell r="F4" t="str">
            <v xml:space="preserve">Нытвенский состав, цвет - белый </v>
          </cell>
          <cell r="J4">
            <v>42016</v>
          </cell>
          <cell r="K4" t="str">
            <v>Ханнекард Норд-Вест ООО</v>
          </cell>
          <cell r="L4" t="str">
            <v>Договор № 414 от 14.01.15 г. Спецификация № 1 от 14.01.15 г.</v>
          </cell>
          <cell r="R4" t="str">
            <v>\\tmp-synology\Management\ТМП Лыков\Заказы\Чертежи\Ролик подачи 5.04-261-000.jpg</v>
          </cell>
        </row>
        <row r="5">
          <cell r="B5">
            <v>1630</v>
          </cell>
          <cell r="C5" t="str">
            <v>Футеровка ролика направляющего 5.04-300-000</v>
          </cell>
          <cell r="D5">
            <v>1</v>
          </cell>
          <cell r="E5" t="str">
            <v>23.01.15 г.</v>
          </cell>
          <cell r="F5" t="str">
            <v xml:space="preserve">СКУ ПФЛ-100, цвет - жёлтлый </v>
          </cell>
          <cell r="J5">
            <v>42016</v>
          </cell>
          <cell r="K5" t="str">
            <v>Ханнекард Норд-Вест ООО</v>
          </cell>
          <cell r="L5" t="str">
            <v>Договор № 414 от 14.01.15 г. Спецификация № 1 от 14.01.15 г.</v>
          </cell>
          <cell r="R5" t="str">
            <v>\\tmp-synology\Management\ТМП Лыков\Заказы\Чертежи\Ролик направляющий 5.04-300-000.jpg</v>
          </cell>
        </row>
        <row r="6">
          <cell r="B6">
            <v>1630</v>
          </cell>
          <cell r="C6" t="str">
            <v>Футеровка ролика направляющего 5.04-301-000</v>
          </cell>
          <cell r="D6">
            <v>1</v>
          </cell>
          <cell r="E6" t="str">
            <v>23.01.15 г.</v>
          </cell>
          <cell r="F6" t="str">
            <v>СКУ ПФЛ-100, цвет - коричневый</v>
          </cell>
          <cell r="J6">
            <v>42016</v>
          </cell>
          <cell r="K6" t="str">
            <v>Ханнекард Норд-Вест ООО</v>
          </cell>
          <cell r="L6" t="str">
            <v>Договор № 414 от 14.01.15 г. Спецификация № 1 от 14.01.15 г.</v>
          </cell>
          <cell r="R6" t="str">
            <v>\\tmp-synology\Management\ТМП Лыков\Заказы\Чертежи\Ролик направляющий 5.04-301-000.jpg</v>
          </cell>
        </row>
        <row r="7">
          <cell r="B7">
            <v>1631</v>
          </cell>
          <cell r="C7" t="str">
            <v>Прокладка 340×220×4</v>
          </cell>
          <cell r="D7">
            <v>30</v>
          </cell>
          <cell r="E7" t="str">
            <v>23.01.15 г.</v>
          </cell>
          <cell r="F7" t="str">
            <v>УР-70В синий</v>
          </cell>
          <cell r="J7">
            <v>42016</v>
          </cell>
          <cell r="K7" t="str">
            <v>РТИ-Центр ООО</v>
          </cell>
          <cell r="L7" t="str">
            <v>Договор № 177 от 25.02.10 г. Спецификация № 97 от 15.01.15 г.</v>
          </cell>
          <cell r="R7" t="str">
            <v>\\tmp-synology\Management\ТМП Лыков\Заказы\Чертежи\Прокладка 340х220х4 и прокладка 280х220х4.docx</v>
          </cell>
        </row>
        <row r="8">
          <cell r="B8">
            <v>1631</v>
          </cell>
          <cell r="C8" t="str">
            <v>Прокладка 280×220×4</v>
          </cell>
          <cell r="D8">
            <v>20</v>
          </cell>
          <cell r="E8" t="str">
            <v>23.01.15 г.</v>
          </cell>
          <cell r="F8" t="str">
            <v>УР-70В синий</v>
          </cell>
          <cell r="J8">
            <v>42016</v>
          </cell>
          <cell r="K8" t="str">
            <v>РТИ-Центр ООО</v>
          </cell>
          <cell r="L8" t="str">
            <v>Договор № 177 от 25.02.10 г. Спецификация № 97 от 15.01.15 г.</v>
          </cell>
          <cell r="R8" t="str">
            <v>\\tmp-synology\Management\ТМП Лыков\Заказы\Чертежи\Прокладка 340х220х4 и прокладка 280х220х4.docx</v>
          </cell>
        </row>
        <row r="9">
          <cell r="B9">
            <v>1632</v>
          </cell>
          <cell r="C9" t="str">
            <v>Цилиндр 30×110</v>
          </cell>
          <cell r="D9">
            <v>30</v>
          </cell>
          <cell r="E9" t="str">
            <v>27.01.15 г.</v>
          </cell>
          <cell r="F9" t="str">
            <v>УР-70В жёлтый</v>
          </cell>
          <cell r="J9">
            <v>42017</v>
          </cell>
          <cell r="K9" t="str">
            <v>Сергеев Евгений (Астана)</v>
          </cell>
          <cell r="L9" t="str">
            <v>Н</v>
          </cell>
        </row>
        <row r="10">
          <cell r="B10">
            <v>1632</v>
          </cell>
          <cell r="C10" t="str">
            <v>Цилиндр 40×110</v>
          </cell>
          <cell r="D10">
            <v>30</v>
          </cell>
          <cell r="E10" t="str">
            <v>27.01.15 г.</v>
          </cell>
          <cell r="F10" t="str">
            <v>УР-70В жёлтый</v>
          </cell>
          <cell r="J10">
            <v>42017</v>
          </cell>
          <cell r="K10" t="str">
            <v>Сергеев Евгений (Астана)</v>
          </cell>
          <cell r="L10" t="str">
            <v>Н</v>
          </cell>
        </row>
        <row r="11">
          <cell r="B11">
            <v>1632</v>
          </cell>
          <cell r="C11" t="str">
            <v>Цилиндр 50×110</v>
          </cell>
          <cell r="D11">
            <v>30</v>
          </cell>
          <cell r="E11" t="str">
            <v>27.01.15 г.</v>
          </cell>
          <cell r="F11" t="str">
            <v>УР-70В жёлтый</v>
          </cell>
          <cell r="J11">
            <v>42017</v>
          </cell>
          <cell r="K11" t="str">
            <v>Сергеев Евгений (Астана)</v>
          </cell>
          <cell r="L11" t="str">
            <v>Н</v>
          </cell>
        </row>
        <row r="12">
          <cell r="B12">
            <v>1632</v>
          </cell>
          <cell r="C12" t="str">
            <v>Цилиндр 100×110</v>
          </cell>
          <cell r="D12">
            <v>10</v>
          </cell>
          <cell r="E12" t="str">
            <v>27.01.15 г.</v>
          </cell>
          <cell r="F12" t="str">
            <v>УР-70В жёлтый</v>
          </cell>
          <cell r="J12">
            <v>42017</v>
          </cell>
          <cell r="K12" t="str">
            <v>Сергеев Евгений (Астана)</v>
          </cell>
          <cell r="L12" t="str">
            <v>Н</v>
          </cell>
        </row>
        <row r="13">
          <cell r="B13">
            <v>1633</v>
          </cell>
          <cell r="C13" t="str">
            <v>Втулка полиуретановая 57×47×80</v>
          </cell>
          <cell r="D13">
            <v>200</v>
          </cell>
          <cell r="E13" t="str">
            <v>19.01.15 г.</v>
          </cell>
          <cell r="F13" t="str">
            <v>СКУ ПФЛ-100 бесцветные</v>
          </cell>
          <cell r="J13">
            <v>42017</v>
          </cell>
          <cell r="K13" t="str">
            <v>Ерзиков О.В.</v>
          </cell>
          <cell r="L13" t="str">
            <v>Н</v>
          </cell>
        </row>
        <row r="14">
          <cell r="B14">
            <v>1634</v>
          </cell>
          <cell r="C14" t="str">
            <v>Футеровка колеса погрузчика 390×160</v>
          </cell>
          <cell r="D14">
            <v>1</v>
          </cell>
          <cell r="E14" t="str">
            <v>20.01.15 г.</v>
          </cell>
          <cell r="F14" t="str">
            <v>СКУ ПФЛ-100 светло-жёлтый</v>
          </cell>
          <cell r="J14">
            <v>42018</v>
          </cell>
          <cell r="K14" t="str">
            <v>Магнит</v>
          </cell>
          <cell r="L14" t="str">
            <v>-</v>
          </cell>
          <cell r="R14" t="str">
            <v>\\tmp-synology\Management\ТМП Лыков\Заказы\Чертежи\Колесо погрузчика 390х160.pdf</v>
          </cell>
        </row>
        <row r="15">
          <cell r="B15">
            <v>1634</v>
          </cell>
          <cell r="C15" t="str">
            <v>Футеровка колеса погрузчика 350×128</v>
          </cell>
          <cell r="D15">
            <v>1</v>
          </cell>
          <cell r="E15" t="str">
            <v>20.01.15 г.</v>
          </cell>
          <cell r="F15" t="str">
            <v>СКУ ПФЛ-100 светло-жёлтый</v>
          </cell>
          <cell r="J15">
            <v>42018</v>
          </cell>
          <cell r="K15" t="str">
            <v>Магнит</v>
          </cell>
          <cell r="L15" t="str">
            <v>-</v>
          </cell>
          <cell r="R15" t="str">
            <v>\\tmp-synology\Management\ТМП Лыков\Заказы\Чертежи\Колесо погрузчика 350х128.pdf</v>
          </cell>
        </row>
        <row r="16">
          <cell r="B16">
            <v>1635</v>
          </cell>
          <cell r="C16" t="str">
            <v>Резина сырая 3826</v>
          </cell>
          <cell r="D16" t="str">
            <v>1 кг</v>
          </cell>
          <cell r="E16" t="str">
            <v>14.01.15 г.</v>
          </cell>
          <cell r="J16">
            <v>42018</v>
          </cell>
          <cell r="K16" t="str">
            <v>Камская химическая компания ООО (для Телта ОАО)</v>
          </cell>
          <cell r="L16" t="str">
            <v>Договор № 409 от 27.11.14 г.</v>
          </cell>
        </row>
        <row r="17">
          <cell r="B17">
            <v>1636</v>
          </cell>
          <cell r="C17" t="str">
            <v>Втулка полиуретановая 70×23×100</v>
          </cell>
          <cell r="D17">
            <v>20</v>
          </cell>
          <cell r="E17" t="str">
            <v>21.01.15 г.</v>
          </cell>
          <cell r="F17" t="str">
            <v>СКУ ПФЛ-100 бесцветные</v>
          </cell>
          <cell r="J17">
            <v>42020</v>
          </cell>
          <cell r="K17" t="str">
            <v>СП-КРОН ЗАО</v>
          </cell>
          <cell r="L17" t="str">
            <v>Счёт № 5 от 14.01.15 г.</v>
          </cell>
        </row>
        <row r="18">
          <cell r="B18">
            <v>1637</v>
          </cell>
          <cell r="C18" t="str">
            <v>Футеровка микрофона МК 101.22.02.0.00-01</v>
          </cell>
          <cell r="D18">
            <v>100</v>
          </cell>
          <cell r="E18" t="str">
            <v>23.01.15 г.</v>
          </cell>
          <cell r="J18">
            <v>42020</v>
          </cell>
          <cell r="K18" t="str">
            <v>МИКОН ООО</v>
          </cell>
          <cell r="L18" t="str">
            <v>Договор № П-110 от 30.10.08 г. Спецификация № 28 от 16.01.15 г.</v>
          </cell>
          <cell r="R18" t="str">
            <v>\\tmp-synology\Management\ТМП Лыков\Заказы\Чертежи\Микрофон МК101.22.02.0.00-01.pdf</v>
          </cell>
        </row>
        <row r="19">
          <cell r="B19">
            <v>1638</v>
          </cell>
          <cell r="C19" t="str">
            <v>Диск триера металлополимерный II-5</v>
          </cell>
          <cell r="D19">
            <v>15</v>
          </cell>
          <cell r="E19" t="str">
            <v>30.01.15 г.</v>
          </cell>
          <cell r="J19">
            <v>42020</v>
          </cell>
          <cell r="K19" t="str">
            <v>Объединение Союзпищепром ООО</v>
          </cell>
          <cell r="L19" t="str">
            <v>Счёт № 420 от 03.12.14 г.</v>
          </cell>
        </row>
        <row r="20">
          <cell r="B20">
            <v>1638</v>
          </cell>
          <cell r="C20" t="str">
            <v>Диск триера металлополимерный I-4,5</v>
          </cell>
          <cell r="D20">
            <v>3</v>
          </cell>
          <cell r="E20" t="str">
            <v>30.01.15 г.</v>
          </cell>
          <cell r="J20">
            <v>42020</v>
          </cell>
          <cell r="K20" t="str">
            <v>Объединение Союзпищепром ООО</v>
          </cell>
          <cell r="L20" t="str">
            <v>Счёт № 420 от 03.12.14 г.</v>
          </cell>
        </row>
        <row r="21">
          <cell r="B21">
            <v>1638</v>
          </cell>
          <cell r="C21" t="str">
            <v>Диск триера металлополимерный I-4</v>
          </cell>
          <cell r="D21">
            <v>4</v>
          </cell>
          <cell r="E21" t="str">
            <v>30.01.15 г.</v>
          </cell>
          <cell r="J21">
            <v>42020</v>
          </cell>
          <cell r="K21" t="str">
            <v>Объединение Союзпищепром ООО</v>
          </cell>
          <cell r="L21" t="str">
            <v>Счёт № 420 от 03.12.14 г.</v>
          </cell>
        </row>
        <row r="22">
          <cell r="B22">
            <v>1639</v>
          </cell>
          <cell r="C22" t="str">
            <v>Манжета ЯО6017.019.804</v>
          </cell>
          <cell r="D22">
            <v>12</v>
          </cell>
          <cell r="E22" t="str">
            <v>31.03.15 г.</v>
          </cell>
          <cell r="F22" t="str">
            <v>Адипрен L83 + дисульфид молибдена</v>
          </cell>
          <cell r="J22">
            <v>42020</v>
          </cell>
          <cell r="K22" t="str">
            <v>Улан-Удэнский Авиационный завод ОАО</v>
          </cell>
          <cell r="L22" t="str">
            <v>Договор № 412 от 22.12.14 г. Спецификация № 1 от 22.12.14 г.</v>
          </cell>
          <cell r="R22" t="str">
            <v>\\tmp-synology\Management\ТМП Лыков\Заказы\Чертежи\Манжета ЯО6017.019.804.pdf</v>
          </cell>
        </row>
        <row r="23">
          <cell r="B23">
            <v>1640</v>
          </cell>
          <cell r="C23" t="str">
            <v>Футеровка колеса 250×60 полиуретаном</v>
          </cell>
          <cell r="D23">
            <v>8</v>
          </cell>
          <cell r="E23" t="str">
            <v>12.02.15 г.</v>
          </cell>
          <cell r="F23" t="str">
            <v>Полиуретан с карбидом кремния</v>
          </cell>
          <cell r="J23">
            <v>42024</v>
          </cell>
          <cell r="K23" t="str">
            <v>ЕРГАЧ ООО</v>
          </cell>
          <cell r="L23" t="str">
            <v>Договор № 400 от 26.09.14 г. Спецификация № 3 от 11.12.14 г.</v>
          </cell>
        </row>
        <row r="24">
          <cell r="B24">
            <v>1641</v>
          </cell>
          <cell r="C24" t="str">
            <v>Шайба BNG 7.854.020</v>
          </cell>
          <cell r="D24">
            <v>500</v>
          </cell>
          <cell r="E24" t="str">
            <v>25.01.15 г.</v>
          </cell>
          <cell r="F24" t="str">
            <v>Смесь резиновая 51-1683 НТА</v>
          </cell>
          <cell r="J24">
            <v>42024</v>
          </cell>
          <cell r="K24" t="str">
            <v>БНГ-Технолоджи ООО</v>
          </cell>
          <cell r="L24" t="str">
            <v>Счёт № 8 от 15.01.15 г.</v>
          </cell>
          <cell r="R24" t="str">
            <v>\\tmp-synology\Management\ТМП Лыков\Заказы\Чертежи\Шайба BNG 7.854.020.pdf</v>
          </cell>
        </row>
        <row r="25">
          <cell r="B25">
            <v>1642</v>
          </cell>
          <cell r="C25" t="str">
            <v>Гуммирование заготовки кольца дистанционного АВР.ГМ 00-1744-00-00 толщиной 10 мм</v>
          </cell>
          <cell r="D25">
            <v>15</v>
          </cell>
          <cell r="J25">
            <v>42024</v>
          </cell>
          <cell r="K25" t="str">
            <v>Нытва ОАО</v>
          </cell>
          <cell r="L25" t="str">
            <v>Договор № 172 от 21.12.09 г.</v>
          </cell>
        </row>
        <row r="26">
          <cell r="B26">
            <v>1642</v>
          </cell>
          <cell r="C26" t="str">
            <v>Гуммирование заготовки кольца дистанционного АВР.ГМ 00-1744-00-00 толщиной 15 мм</v>
          </cell>
          <cell r="D26">
            <v>13</v>
          </cell>
          <cell r="J26">
            <v>42024</v>
          </cell>
          <cell r="K26" t="str">
            <v>Нытва ОАО</v>
          </cell>
          <cell r="L26" t="str">
            <v>Договор № 172 от 21.12.09 г.</v>
          </cell>
        </row>
        <row r="27">
          <cell r="B27">
            <v>1642</v>
          </cell>
          <cell r="C27" t="str">
            <v>Гуммирование заготовки кольца дистанционного АВР.ГМ 00-1744-00-00 толщиной 18 мм</v>
          </cell>
          <cell r="D27">
            <v>59</v>
          </cell>
          <cell r="J27">
            <v>42024</v>
          </cell>
          <cell r="K27" t="str">
            <v>Нытва ОАО</v>
          </cell>
          <cell r="L27" t="str">
            <v>Договор № 172 от 21.12.09 г.</v>
          </cell>
        </row>
        <row r="28">
          <cell r="B28">
            <v>1642</v>
          </cell>
          <cell r="C28" t="str">
            <v>Гуммирование заготовки кольца дистанционного АВР.ГМ 00-1744-00-00 толщиной 20 мм</v>
          </cell>
          <cell r="D28">
            <v>79</v>
          </cell>
          <cell r="J28">
            <v>42024</v>
          </cell>
          <cell r="K28" t="str">
            <v>Нытва ОАО</v>
          </cell>
          <cell r="L28" t="str">
            <v>Договор № 172 от 21.12.09 г.</v>
          </cell>
        </row>
        <row r="29">
          <cell r="B29">
            <v>1643</v>
          </cell>
          <cell r="C29" t="str">
            <v>Ролик КГЯД 1245-02</v>
          </cell>
          <cell r="D29">
            <v>1200</v>
          </cell>
          <cell r="E29" t="str">
            <v>15.02.15 г.</v>
          </cell>
          <cell r="J29">
            <v>42025</v>
          </cell>
          <cell r="K29" t="str">
            <v>Монокристалл ЗАО</v>
          </cell>
          <cell r="L29" t="str">
            <v>Договор № 228 от 25.01.11 г. Спецификация № 55 от 20.01.15 г.</v>
          </cell>
          <cell r="R29" t="str">
            <v>\\tmp-synology\Management\ТМП Лыков\Заказы\Чертежи\Ролик КГЯД 1245-02.PDF</v>
          </cell>
        </row>
        <row r="30">
          <cell r="B30">
            <v>1644</v>
          </cell>
          <cell r="C30" t="str">
            <v>Втулка 100×60×300</v>
          </cell>
          <cell r="D30">
            <v>2</v>
          </cell>
          <cell r="E30" t="str">
            <v>27.01.15 г.</v>
          </cell>
          <cell r="F30" t="str">
            <v>СКУ ПФЛ-100 жёлто-белый</v>
          </cell>
          <cell r="H30">
            <v>582</v>
          </cell>
          <cell r="J30">
            <v>42025</v>
          </cell>
          <cell r="K30" t="str">
            <v>Кедрон ООО</v>
          </cell>
        </row>
        <row r="31">
          <cell r="B31">
            <v>1645</v>
          </cell>
        </row>
        <row r="32">
          <cell r="B32">
            <v>1646</v>
          </cell>
          <cell r="C32" t="str">
            <v>Вкладыш ЛПГ-127РС.016</v>
          </cell>
          <cell r="D32">
            <v>20</v>
          </cell>
          <cell r="E32" t="str">
            <v>28.01.15 г.</v>
          </cell>
          <cell r="F32" t="str">
            <v>СКУ ПФЛ-100 бесцветные</v>
          </cell>
          <cell r="J32">
            <v>42026</v>
          </cell>
          <cell r="K32" t="str">
            <v>Центронасос ООО</v>
          </cell>
          <cell r="L32" t="str">
            <v>Н</v>
          </cell>
          <cell r="R32" t="str">
            <v>\\tmp-synology\Management\ТМП Лыков\Заказы\Чертежи\Вкладыш ЛПГ-127РС.016.pdf</v>
          </cell>
        </row>
        <row r="33">
          <cell r="B33">
            <v>1647</v>
          </cell>
          <cell r="C33" t="str">
            <v>Механическая обработка труб 76×6</v>
          </cell>
          <cell r="D33">
            <v>100</v>
          </cell>
          <cell r="E33" t="str">
            <v>27.01.15 г.</v>
          </cell>
          <cell r="F33" t="str">
            <v>давальческое сырьё</v>
          </cell>
          <cell r="J33">
            <v>42026</v>
          </cell>
          <cell r="K33" t="str">
            <v>НЬЮ ГРАУНД ОАО</v>
          </cell>
          <cell r="L33" t="str">
            <v>Договор № 413 от 14.01.15 г. Спецификация № 1 от 14.01.15 г.</v>
          </cell>
          <cell r="R33" t="str">
            <v>\\tmp-synology\Management\ТМП Лыков\Заказы\Чертежи\Труба 76х6.pdf</v>
          </cell>
        </row>
        <row r="34">
          <cell r="B34">
            <v>1648</v>
          </cell>
          <cell r="C34" t="str">
            <v xml:space="preserve">Грязесъёмник 1М-10202-В </v>
          </cell>
          <cell r="D34">
            <v>100</v>
          </cell>
          <cell r="E34" t="str">
            <v>06.03.15 г.</v>
          </cell>
          <cell r="J34">
            <v>42030</v>
          </cell>
          <cell r="K34" t="str">
            <v>ЭЛКАМ-нефтемаш ЗАО</v>
          </cell>
          <cell r="L34" t="str">
            <v>Договор № 361 от 27.11.13 г. Спецификация № 4 от 19.01.15 г.</v>
          </cell>
          <cell r="R34" t="str">
            <v>\\tmp-synology\Management\ТМП Лыков\Заказы\Чертежи\Грязесъёмник.pdf</v>
          </cell>
        </row>
        <row r="35">
          <cell r="B35">
            <v>1648</v>
          </cell>
          <cell r="C35" t="str">
            <v>Грязесъёмник 1М-10204-Г</v>
          </cell>
          <cell r="D35">
            <v>50</v>
          </cell>
          <cell r="E35" t="str">
            <v>06.03.15 г.</v>
          </cell>
          <cell r="J35">
            <v>42030</v>
          </cell>
          <cell r="K35" t="str">
            <v>ЭЛКАМ-нефтемаш ЗАО</v>
          </cell>
          <cell r="L35" t="str">
            <v>Договор № 361 от 27.11.13 г. Спецификация № 4 от 19.01.15 г.</v>
          </cell>
        </row>
        <row r="36">
          <cell r="B36">
            <v>1648</v>
          </cell>
          <cell r="C36" t="str">
            <v xml:space="preserve">Грязесъёмник 1М-10204-В </v>
          </cell>
          <cell r="D36">
            <v>380</v>
          </cell>
          <cell r="E36" t="str">
            <v>06.03.15 г.</v>
          </cell>
          <cell r="J36">
            <v>42030</v>
          </cell>
          <cell r="K36" t="str">
            <v>ЭЛКАМ-нефтемаш ЗАО</v>
          </cell>
          <cell r="L36" t="str">
            <v>Договор № 361 от 27.11.13 г. Спецификация № 4 от 19.01.15 г.</v>
          </cell>
          <cell r="R36" t="str">
            <v>\\tmp-synology\Management\ТМП Лыков\Заказы\Чертежи\Грязесъёмник.pdf</v>
          </cell>
        </row>
        <row r="37">
          <cell r="B37">
            <v>1648</v>
          </cell>
          <cell r="C37" t="str">
            <v xml:space="preserve">Грязесъёмник 1М-10205-Г </v>
          </cell>
          <cell r="D37">
            <v>150</v>
          </cell>
          <cell r="E37" t="str">
            <v>06.03.15 г.</v>
          </cell>
          <cell r="J37">
            <v>42030</v>
          </cell>
          <cell r="K37" t="str">
            <v>ЭЛКАМ-нефтемаш ЗАО</v>
          </cell>
          <cell r="L37" t="str">
            <v>Договор № 361 от 27.11.13 г. Спецификация № 4 от 19.01.15 г.</v>
          </cell>
        </row>
        <row r="38">
          <cell r="B38">
            <v>1648</v>
          </cell>
          <cell r="C38" t="str">
            <v xml:space="preserve">Грязесъёмник 1М-10205-В </v>
          </cell>
          <cell r="D38">
            <v>170</v>
          </cell>
          <cell r="E38" t="str">
            <v>06.03.15 г.</v>
          </cell>
          <cell r="J38">
            <v>42030</v>
          </cell>
          <cell r="K38" t="str">
            <v>ЭЛКАМ-нефтемаш ЗАО</v>
          </cell>
          <cell r="L38" t="str">
            <v>Договор № 361 от 27.11.13 г. Спецификация № 4 от 19.01.15 г.</v>
          </cell>
          <cell r="R38" t="str">
            <v>\\tmp-synology\Management\ТМП Лыков\Заказы\Чертежи\Грязесъёмник.pdf</v>
          </cell>
        </row>
        <row r="39">
          <cell r="B39">
            <v>1648</v>
          </cell>
          <cell r="C39" t="str">
            <v>Грязесъёмник 1М-10207-Г</v>
          </cell>
          <cell r="D39">
            <v>630</v>
          </cell>
          <cell r="E39" t="str">
            <v>06.03.15 г.</v>
          </cell>
          <cell r="J39">
            <v>42030</v>
          </cell>
          <cell r="K39" t="str">
            <v>ЭЛКАМ-нефтемаш ЗАО</v>
          </cell>
          <cell r="L39" t="str">
            <v>Договор № 361 от 27.11.13 г. Спецификация № 4 от 19.01.15 г.</v>
          </cell>
        </row>
        <row r="40">
          <cell r="B40">
            <v>1648</v>
          </cell>
          <cell r="C40" t="str">
            <v xml:space="preserve">Грязесъёмник 1М-10207-В </v>
          </cell>
          <cell r="D40">
            <v>180</v>
          </cell>
          <cell r="E40" t="str">
            <v>06.03.15 г.</v>
          </cell>
          <cell r="J40">
            <v>42030</v>
          </cell>
          <cell r="K40" t="str">
            <v>ЭЛКАМ-нефтемаш ЗАО</v>
          </cell>
          <cell r="L40" t="str">
            <v>Договор № 361 от 27.11.13 г. Спецификация № 4 от 19.01.15 г.</v>
          </cell>
          <cell r="R40" t="str">
            <v>\\tmp-synology\Management\ТМП Лыков\Заказы\Чертежи\Грязесъёмник.pdf</v>
          </cell>
        </row>
        <row r="41">
          <cell r="B41">
            <v>1648</v>
          </cell>
          <cell r="C41" t="str">
            <v xml:space="preserve">Грязесъёмник 1М-10208-В </v>
          </cell>
          <cell r="D41">
            <v>250</v>
          </cell>
          <cell r="E41" t="str">
            <v>06.03.15 г.</v>
          </cell>
          <cell r="J41">
            <v>42030</v>
          </cell>
          <cell r="K41" t="str">
            <v>ЭЛКАМ-нефтемаш ЗАО</v>
          </cell>
          <cell r="L41" t="str">
            <v>Договор № 361 от 27.11.13 г. Спецификация № 4 от 19.01.15 г.</v>
          </cell>
          <cell r="R41" t="str">
            <v>\\tmp-synology\Management\ТМП Лыков\Заказы\Чертежи\Грязесъёмник.pdf</v>
          </cell>
        </row>
        <row r="42">
          <cell r="B42">
            <v>1649</v>
          </cell>
          <cell r="C42" t="str">
            <v>Футеровка вала ПКп-01.0408ГЧ</v>
          </cell>
          <cell r="D42">
            <v>3</v>
          </cell>
          <cell r="E42" t="str">
            <v>09.02.15 г.</v>
          </cell>
          <cell r="F42" t="str">
            <v>Твёрдость 55±2 ед. по Шору Полиуретан - маслобензостойкий</v>
          </cell>
          <cell r="J42">
            <v>42030</v>
          </cell>
          <cell r="K42" t="str">
            <v>Пермские обои ТД ООО</v>
          </cell>
          <cell r="L42" t="str">
            <v>Договор № 322 от 28.03.13 г. Спецификация № 2 от 15.01.15 г.</v>
          </cell>
          <cell r="R42" t="str">
            <v>\\tmp-synology\Management\ТМП Лыков\Заказы\Чертежи\Вал ПКп-01.0408ГЧ.pdf</v>
          </cell>
        </row>
        <row r="43">
          <cell r="B43">
            <v>1649</v>
          </cell>
          <cell r="C43" t="str">
            <v>Футеровка вала 8-1429</v>
          </cell>
          <cell r="D43">
            <v>2</v>
          </cell>
          <cell r="E43" t="str">
            <v>09.02.15 г.</v>
          </cell>
          <cell r="F43" t="str">
            <v>Твёрдость 82±2 ед. по Шору Полиуретан контачит с бумажным полотном</v>
          </cell>
          <cell r="J43">
            <v>42030</v>
          </cell>
          <cell r="K43" t="str">
            <v>Пермские обои ТД ООО</v>
          </cell>
          <cell r="L43" t="str">
            <v>Договор № 322 от 28.03.13 г. Спецификация № 2 от 15.01.15 г.</v>
          </cell>
          <cell r="R43" t="str">
            <v>\\tmp-synology\Management\ТМП Лыков\Заказы\Чертежи\Вал 8-1429.jpg</v>
          </cell>
        </row>
        <row r="44">
          <cell r="B44">
            <v>1650</v>
          </cell>
          <cell r="C44" t="str">
            <v>Футеровка валика подающего полиуретаном</v>
          </cell>
          <cell r="D44">
            <v>2</v>
          </cell>
          <cell r="E44" t="str">
            <v>09.02.15 г.</v>
          </cell>
          <cell r="F44" t="str">
            <v>СКУ-7Л</v>
          </cell>
          <cell r="J44">
            <v>42031</v>
          </cell>
          <cell r="K44" t="str">
            <v>Кондитерская фабрика Пермская ОАО</v>
          </cell>
          <cell r="L44" t="str">
            <v>Счёт № 9 от 15.01.15 г.</v>
          </cell>
          <cell r="R44" t="str">
            <v>\\tmp-synology\Management\ТМП Лыков\Заказы\Чертежи\Валик подающий.JPG</v>
          </cell>
        </row>
        <row r="45">
          <cell r="B45">
            <v>1650</v>
          </cell>
          <cell r="C45" t="str">
            <v>Футеровка ролика приводного верхнего полиуретаном</v>
          </cell>
          <cell r="D45">
            <v>2</v>
          </cell>
          <cell r="E45" t="str">
            <v>09.02.15 г.</v>
          </cell>
          <cell r="F45" t="str">
            <v>СКУ-7Л</v>
          </cell>
          <cell r="J45">
            <v>42031</v>
          </cell>
          <cell r="K45" t="str">
            <v>Кондитерская фабрика Пермская ОАО</v>
          </cell>
          <cell r="L45" t="str">
            <v>Счёт № 9 от 15.01.15 г.</v>
          </cell>
          <cell r="R45" t="str">
            <v>\\tmp-synology\Management\ТМП Лыков\Заказы\Чертежи\Ролик приводной верхний.JPG</v>
          </cell>
        </row>
        <row r="46">
          <cell r="B46">
            <v>1651</v>
          </cell>
          <cell r="C46" t="str">
            <v>Уплотнение втулки МК2-45.10.871</v>
          </cell>
          <cell r="D46">
            <v>30</v>
          </cell>
          <cell r="E46" t="str">
            <v>20.02.15 г.</v>
          </cell>
          <cell r="F46" t="str">
            <v>СКУ ПФЛ-100</v>
          </cell>
          <cell r="J46">
            <v>42032</v>
          </cell>
          <cell r="K46" t="str">
            <v>Центронасос ООО</v>
          </cell>
          <cell r="L46" t="str">
            <v>Н</v>
          </cell>
        </row>
        <row r="47">
          <cell r="B47">
            <v>1652</v>
          </cell>
          <cell r="C47" t="str">
            <v>Скребок 0000.01.002</v>
          </cell>
          <cell r="D47">
            <v>6</v>
          </cell>
          <cell r="E47" t="str">
            <v>24.02.15 г.</v>
          </cell>
          <cell r="F47" t="str">
            <v>УР-70В может быть с пластификатором цвет жёлтый твёрдость 70 по Шору А</v>
          </cell>
          <cell r="J47">
            <v>42032</v>
          </cell>
          <cell r="K47" t="str">
            <v>Северсталь</v>
          </cell>
          <cell r="L47" t="str">
            <v>Экспериментальный образец</v>
          </cell>
          <cell r="R47" t="str">
            <v>\\tmp-synology\Management\ТМП Лыков\Заказы\Чертежи\Скребок 0000.01.002.pdf</v>
          </cell>
        </row>
        <row r="48">
          <cell r="B48">
            <v>1652</v>
          </cell>
          <cell r="C48" t="str">
            <v>Скребок 0001.01.500</v>
          </cell>
          <cell r="D48">
            <v>11</v>
          </cell>
          <cell r="E48" t="str">
            <v>24.02.15 г.</v>
          </cell>
          <cell r="F48" t="str">
            <v>Нытвенский состав цвет чёрный твёрдость 90 по Шору А</v>
          </cell>
          <cell r="J48">
            <v>42032</v>
          </cell>
          <cell r="K48" t="str">
            <v>Северсталь</v>
          </cell>
          <cell r="L48" t="str">
            <v>Экспериментальный образец</v>
          </cell>
          <cell r="R48" t="str">
            <v>\\tmp-synology\Management\ТМП Лыков\Заказы\Чертежи\Скребок 0001.01.500.pdf</v>
          </cell>
        </row>
        <row r="49">
          <cell r="B49">
            <v>1653</v>
          </cell>
          <cell r="C49" t="str">
            <v>Втулка полиуретановая 57×47×65</v>
          </cell>
          <cell r="D49">
            <v>50</v>
          </cell>
          <cell r="E49" t="str">
            <v>29.01.15 г.</v>
          </cell>
          <cell r="J49">
            <v>42033</v>
          </cell>
          <cell r="K49" t="str">
            <v>Технохим ПТД ООО</v>
          </cell>
          <cell r="L49" t="str">
            <v>Счёт 18 от 22.01.15 г.</v>
          </cell>
        </row>
        <row r="50">
          <cell r="B50">
            <v>1654</v>
          </cell>
          <cell r="C50" t="str">
            <v>Футеровка полиуретаном обоймы ТБ-1МП-754-1-1</v>
          </cell>
          <cell r="D50">
            <v>24</v>
          </cell>
          <cell r="E50" t="str">
            <v>07.02.15 г.</v>
          </cell>
          <cell r="F50" t="str">
            <v>Нытвенский состав (без пигмента) твёрдость 90 по Шору А</v>
          </cell>
          <cell r="H50" t="str">
            <v>форма Заказчика</v>
          </cell>
          <cell r="J50">
            <v>42034</v>
          </cell>
          <cell r="K50" t="str">
            <v>Радиус-Сервис Фирма ООО</v>
          </cell>
          <cell r="L50" t="str">
            <v>Договор № 200/157-2010-П от 08.06.10 г. Спецификация № 1 от 23.01.15 г.</v>
          </cell>
          <cell r="R50" t="str">
            <v>\\tmp-synology\Management\ТМП Лыков\Заказы\Чертежи\Обойма ТБ-1МП-754-1-1.PDF</v>
          </cell>
        </row>
        <row r="51">
          <cell r="B51">
            <v>1655</v>
          </cell>
          <cell r="C51" t="str">
            <v>Механическая обработка труб 76×6</v>
          </cell>
          <cell r="D51">
            <v>23</v>
          </cell>
          <cell r="E51" t="str">
            <v>02.02.15 г.</v>
          </cell>
          <cell r="F51" t="str">
            <v>давальческое сырьё</v>
          </cell>
          <cell r="J51">
            <v>42034</v>
          </cell>
          <cell r="K51" t="str">
            <v>НЬЮ ГРАУНД ОАО</v>
          </cell>
          <cell r="L51" t="str">
            <v>Счёт № 32 от 02.02.15 г.</v>
          </cell>
          <cell r="R51" t="str">
            <v>\\tmp-synology\Management\ТМП Лыков\Заказы\Чертежи\Труба 76х6.pdf</v>
          </cell>
        </row>
        <row r="52">
          <cell r="B52">
            <v>1656</v>
          </cell>
          <cell r="C52" t="str">
            <v>Пластина полиуретановая 500×500×4</v>
          </cell>
          <cell r="D52">
            <v>48</v>
          </cell>
          <cell r="E52" t="str">
            <v>13.02.15 г.</v>
          </cell>
          <cell r="F52" t="str">
            <v xml:space="preserve"> тв. 50 ед.</v>
          </cell>
          <cell r="J52">
            <v>42037</v>
          </cell>
          <cell r="K52" t="str">
            <v>ОКБМ Африкантов АО</v>
          </cell>
          <cell r="L52" t="str">
            <v>Счёт № 2 от 12.01.15 г.</v>
          </cell>
        </row>
        <row r="53">
          <cell r="B53">
            <v>1656</v>
          </cell>
          <cell r="C53" t="str">
            <v>Пластина полиуретановая 500×500×4</v>
          </cell>
          <cell r="D53">
            <v>10</v>
          </cell>
          <cell r="E53" t="str">
            <v>13.02.15 г.</v>
          </cell>
          <cell r="F53" t="str">
            <v>тв. 85 ед.</v>
          </cell>
          <cell r="J53">
            <v>42037</v>
          </cell>
          <cell r="K53" t="str">
            <v>ОКБМ Африкантов АО</v>
          </cell>
          <cell r="L53" t="str">
            <v>Счёт № 2 от 12.01.15 г.</v>
          </cell>
        </row>
        <row r="54">
          <cell r="B54">
            <v>1657</v>
          </cell>
          <cell r="C54" t="str">
            <v>Футеровка СБР159П-01.00.004</v>
          </cell>
          <cell r="D54">
            <v>24</v>
          </cell>
          <cell r="E54" t="str">
            <v>16.02.15 г.</v>
          </cell>
          <cell r="J54">
            <v>42037</v>
          </cell>
          <cell r="K54" t="str">
            <v>Спецтехномаш ЗАО</v>
          </cell>
          <cell r="L54" t="str">
            <v>Договор № 415 от 22.01.15 г. Спецификация № 1 от 22.01.15 г.</v>
          </cell>
          <cell r="R54" t="str">
            <v>\\tmp-synology\Management\ТМП Лыков\Заказы\Чертежи\Футеровка СБР159П-01.00.004.pdf</v>
          </cell>
        </row>
        <row r="55">
          <cell r="B55">
            <v>1657</v>
          </cell>
          <cell r="C55" t="str">
            <v>Футеровка СБР159П-01.00.004-01</v>
          </cell>
          <cell r="D55">
            <v>6</v>
          </cell>
          <cell r="E55" t="str">
            <v>16.02.15 г.</v>
          </cell>
          <cell r="J55">
            <v>42037</v>
          </cell>
          <cell r="K55" t="str">
            <v>Спецтехномаш ЗАО</v>
          </cell>
          <cell r="L55" t="str">
            <v>Договор № 415 от 22.01.15 г. Спецификация № 1 от 22.01.15 г.</v>
          </cell>
          <cell r="R55" t="str">
            <v>\\tmp-synology\Management\ТМП Лыков\Заказы\Чертежи\Футеровка СБР159П-01.00.004.pdf</v>
          </cell>
        </row>
        <row r="56">
          <cell r="B56">
            <v>1657</v>
          </cell>
          <cell r="C56" t="str">
            <v>Футеровка СБР159П-01.00.004-02</v>
          </cell>
          <cell r="D56">
            <v>4</v>
          </cell>
          <cell r="E56" t="str">
            <v>16.02.15 г.</v>
          </cell>
          <cell r="J56">
            <v>42037</v>
          </cell>
          <cell r="K56" t="str">
            <v>Спецтехномаш ЗАО</v>
          </cell>
          <cell r="L56" t="str">
            <v>Договор № 415 от 22.01.15 г. Спецификация № 1 от 22.01.15 г.</v>
          </cell>
          <cell r="R56" t="str">
            <v>\\tmp-synology\Management\ТМП Лыков\Заказы\Чертежи\Футеровка СБР159П-01.00.004.pdf</v>
          </cell>
        </row>
        <row r="57">
          <cell r="B57">
            <v>1657</v>
          </cell>
          <cell r="C57" t="str">
            <v>Футеровка СБР159П-01.00.008</v>
          </cell>
          <cell r="D57">
            <v>10</v>
          </cell>
          <cell r="E57" t="str">
            <v>16.02.15 г.</v>
          </cell>
          <cell r="J57">
            <v>42037</v>
          </cell>
          <cell r="K57" t="str">
            <v>Спецтехномаш ЗАО</v>
          </cell>
          <cell r="L57" t="str">
            <v>Договор № 415 от 22.01.15 г. Спецификация № 1 от 22.01.15 г.</v>
          </cell>
          <cell r="R57" t="str">
            <v>\\tmp-synology\Management\ТМП Лыков\Заказы\Чертежи\Футеровка СБР159П-01.00.008.pdf</v>
          </cell>
        </row>
        <row r="58">
          <cell r="B58">
            <v>1658</v>
          </cell>
          <cell r="C58" t="str">
            <v>Балка футеровочная БФ-1415×150×150.01.000.ЭЛ.СБ</v>
          </cell>
          <cell r="D58">
            <v>20</v>
          </cell>
          <cell r="E58" t="str">
            <v>24.03.15 г.</v>
          </cell>
          <cell r="J58">
            <v>42037</v>
          </cell>
          <cell r="K58" t="str">
            <v>Уралкалий ПАО</v>
          </cell>
          <cell r="L58" t="str">
            <v>Договор № 602/2015/45 от 17.02.15 г.</v>
          </cell>
          <cell r="R58" t="str">
            <v>\\tmp-synology\Management\ТМП Лыков\Заказы\Чертежи\Балка футеровочная БФ-1415-150х150 01 000 (согласованно).pdf</v>
          </cell>
        </row>
        <row r="59">
          <cell r="B59">
            <v>1659</v>
          </cell>
          <cell r="C59" t="str">
            <v>Защитная направляющая 50×1000</v>
          </cell>
          <cell r="D59">
            <v>30</v>
          </cell>
          <cell r="E59" t="str">
            <v>23.02.15г.</v>
          </cell>
          <cell r="F59" t="str">
            <v>Нытвенский состав или УР-70В + СКУ ПФЛ-100</v>
          </cell>
          <cell r="J59">
            <v>42037</v>
          </cell>
          <cell r="K59" t="str">
            <v>Логич Сергей Викторович ИП</v>
          </cell>
          <cell r="L59" t="str">
            <v xml:space="preserve"> Договор № 417 от 29.01.15 г. Спецификация № 1 от 29.01.15 г.</v>
          </cell>
        </row>
        <row r="60">
          <cell r="B60">
            <v>1660</v>
          </cell>
          <cell r="C60" t="str">
            <v>СЕФК. 714351.033</v>
          </cell>
          <cell r="D60">
            <v>300</v>
          </cell>
          <cell r="E60" t="str">
            <v>02.05.15 г.</v>
          </cell>
          <cell r="J60">
            <v>42037</v>
          </cell>
          <cell r="K60" t="str">
            <v>Исток-Аудио Интернэшнл ОАО</v>
          </cell>
          <cell r="L60" t="str">
            <v>Договор № Р-01733 от 30.01.15 г.</v>
          </cell>
          <cell r="R60" t="str">
            <v>\\tmp-synology\Management\ТМП Лыков\Заказы\Чертежи\СЕФК. 714351.033.pdf</v>
          </cell>
        </row>
        <row r="61">
          <cell r="B61">
            <v>1660</v>
          </cell>
          <cell r="C61" t="str">
            <v>СЕФК. 714351.034</v>
          </cell>
          <cell r="D61">
            <v>300</v>
          </cell>
          <cell r="E61" t="str">
            <v>02.05.15 г.</v>
          </cell>
          <cell r="J61">
            <v>42037</v>
          </cell>
          <cell r="K61" t="str">
            <v>Исток-Аудио Интернэшнл ОАО</v>
          </cell>
          <cell r="L61" t="str">
            <v>Договор № Р-01733 от 30.01.15 г.</v>
          </cell>
          <cell r="R61" t="str">
            <v>\\tmp-synology\Management\ТМП Лыков\Заказы\Чертежи\СЕФК. 714351.034.pdf</v>
          </cell>
        </row>
        <row r="62">
          <cell r="B62">
            <v>1660</v>
          </cell>
          <cell r="C62" t="str">
            <v>СЕФК. 714351.035</v>
          </cell>
          <cell r="D62">
            <v>250</v>
          </cell>
          <cell r="E62" t="str">
            <v>02.05.15 г.</v>
          </cell>
          <cell r="I62" t="str">
            <v>В первую очередь</v>
          </cell>
          <cell r="J62">
            <v>42037</v>
          </cell>
          <cell r="K62" t="str">
            <v>Исток-Аудио Интернэшнл ОАО</v>
          </cell>
          <cell r="L62" t="str">
            <v>Договор № Р-01733 от 30.01.15 г.</v>
          </cell>
          <cell r="R62" t="str">
            <v>\\tmp-synology\Management\ТМП Лыков\Заказы\Чертежи\СЕФК. 714351.035.pdf</v>
          </cell>
        </row>
        <row r="63">
          <cell r="B63">
            <v>1660</v>
          </cell>
          <cell r="C63" t="str">
            <v>СЕФК. 714351.036</v>
          </cell>
          <cell r="D63">
            <v>250</v>
          </cell>
          <cell r="E63" t="str">
            <v>02.05.15 г.</v>
          </cell>
          <cell r="I63" t="str">
            <v>В первую очередь</v>
          </cell>
          <cell r="J63">
            <v>42037</v>
          </cell>
          <cell r="K63" t="str">
            <v>Исток-Аудио Интернэшнл ОАО</v>
          </cell>
          <cell r="L63" t="str">
            <v>Договор № Р-01733 от 30.01.15 г.</v>
          </cell>
          <cell r="R63" t="str">
            <v>\\tmp-synology\Management\ТМП Лыков\Заказы\Чертежи\СЕФК. 714351.036.pdf</v>
          </cell>
        </row>
        <row r="64">
          <cell r="B64">
            <v>1660</v>
          </cell>
          <cell r="C64" t="str">
            <v>СЕФК. 714351.037</v>
          </cell>
          <cell r="D64">
            <v>100</v>
          </cell>
          <cell r="E64" t="str">
            <v>02.05.15 г.</v>
          </cell>
          <cell r="J64">
            <v>42037</v>
          </cell>
          <cell r="K64" t="str">
            <v>Исток-Аудио Интернэшнл ОАО</v>
          </cell>
          <cell r="L64" t="str">
            <v>Договор № Р-01733 от 30.01.15 г.</v>
          </cell>
          <cell r="R64" t="str">
            <v>\\tmp-synology\Management\ТМП Лыков\Заказы\Чертежи\СЕФК. 714351.037.pdf</v>
          </cell>
        </row>
        <row r="65">
          <cell r="B65">
            <v>1660</v>
          </cell>
          <cell r="C65" t="str">
            <v>СЕФК. 714351.038</v>
          </cell>
          <cell r="D65">
            <v>120</v>
          </cell>
          <cell r="E65" t="str">
            <v>02.05.15 г.</v>
          </cell>
          <cell r="J65">
            <v>42037</v>
          </cell>
          <cell r="K65" t="str">
            <v>Исток-Аудио Интернэшнл ОАО</v>
          </cell>
          <cell r="L65" t="str">
            <v>Договор № Р-01733 от 30.01.15 г.</v>
          </cell>
          <cell r="R65" t="str">
            <v>\\tmp-synology\Management\ТМП Лыков\Заказы\Чертежи\СЕФК. 714351.038.pdf</v>
          </cell>
        </row>
        <row r="66">
          <cell r="B66">
            <v>1661</v>
          </cell>
          <cell r="C66" t="str">
            <v>Кольцо уплотнительное 1336.01.01.002</v>
          </cell>
          <cell r="D66">
            <v>2000</v>
          </cell>
          <cell r="E66" t="str">
            <v>28.02.15 г.</v>
          </cell>
          <cell r="F66" t="str">
            <v xml:space="preserve">УР-70В </v>
          </cell>
          <cell r="J66">
            <v>42037</v>
          </cell>
          <cell r="K66" t="str">
            <v>Предприятие В-1336 ЗАО</v>
          </cell>
          <cell r="L66" t="str">
            <v>Договор № 286 от 20.04.12 г. Спецификация № 9 от 26.01.15 г.</v>
          </cell>
          <cell r="R66" t="str">
            <v>\\tmp-synology\Management\ТМП Лыков\Заказы\Чертежи\Кольцо уплотнительное 1336.01.01.002.PDF</v>
          </cell>
        </row>
        <row r="67">
          <cell r="B67">
            <v>1662</v>
          </cell>
          <cell r="C67" t="str">
            <v>Шайба 36×18×6</v>
          </cell>
          <cell r="D67">
            <v>200</v>
          </cell>
          <cell r="E67" t="str">
            <v>10.02.15 г.</v>
          </cell>
          <cell r="F67" t="str">
            <v>УР-70В цвет естественный</v>
          </cell>
          <cell r="I67" t="str">
            <v>делали 08.06.10 г. и 03.08.10 г. для ИНТЭК</v>
          </cell>
          <cell r="J67">
            <v>42037</v>
          </cell>
          <cell r="K67" t="str">
            <v>Простые решения Компания ООО</v>
          </cell>
          <cell r="L67" t="str">
            <v>Счёт № 29 от 29.01.15 г.</v>
          </cell>
        </row>
        <row r="68">
          <cell r="B68">
            <v>1663</v>
          </cell>
          <cell r="C68" t="str">
            <v>Механическая обработка труб 76×6</v>
          </cell>
          <cell r="D68">
            <v>100</v>
          </cell>
          <cell r="E68" t="str">
            <v>09.02.15 г.</v>
          </cell>
          <cell r="F68" t="str">
            <v>Давальческое сырьё</v>
          </cell>
          <cell r="J68">
            <v>42037</v>
          </cell>
          <cell r="K68" t="str">
            <v>НЬЮ ГРАУНД ОАО</v>
          </cell>
          <cell r="R68" t="str">
            <v>\\tmp-synology\Management\ТМП Лыков\Заказы\Чертежи\Труба 76х6.pdf</v>
          </cell>
        </row>
        <row r="69">
          <cell r="B69">
            <v>1664</v>
          </cell>
          <cell r="C69" t="str">
            <v>Манжета КС 73.01.003</v>
          </cell>
          <cell r="D69">
            <v>200</v>
          </cell>
          <cell r="J69">
            <v>42038</v>
          </cell>
          <cell r="K69" t="str">
            <v>Ерихов Пётр Германович</v>
          </cell>
          <cell r="L69" t="str">
            <v>Н</v>
          </cell>
          <cell r="R69" t="str">
            <v>\\tmp-synology\Management\ТМП Лыков\Заказы\Чертежи\Манжета КС.73.01.003.PDF</v>
          </cell>
        </row>
        <row r="70">
          <cell r="B70">
            <v>1665</v>
          </cell>
          <cell r="C70" t="str">
            <v>Вкладыш ТО-6.548.01.02</v>
          </cell>
          <cell r="D70">
            <v>40</v>
          </cell>
          <cell r="E70" t="str">
            <v>13.02.15 г.</v>
          </cell>
          <cell r="J70">
            <v>42039</v>
          </cell>
          <cell r="K70" t="str">
            <v>Центронасос ООО</v>
          </cell>
          <cell r="L70" t="str">
            <v>Н</v>
          </cell>
          <cell r="R70" t="str">
            <v>\\tmp-synology\Management\ТМП Лыков\Заказы\Чертежи\Вкладыш ТО-6.548.01.02.pdf</v>
          </cell>
        </row>
        <row r="71">
          <cell r="B71">
            <v>1666</v>
          </cell>
          <cell r="C71" t="str">
            <v>Нагреватель НЭ 1000/220-3 длина 6 м</v>
          </cell>
          <cell r="D71">
            <v>9</v>
          </cell>
          <cell r="J71">
            <v>42040</v>
          </cell>
          <cell r="K71" t="str">
            <v>СИНЕРГИЯ-ЛИДЕР ООО</v>
          </cell>
          <cell r="L71" t="str">
            <v>Договор № 289/97 от 28.05.12 г.</v>
          </cell>
        </row>
        <row r="72">
          <cell r="B72">
            <v>1667</v>
          </cell>
          <cell r="C72" t="str">
            <v>Ролик АХА 7.984.010</v>
          </cell>
          <cell r="D72">
            <v>1500</v>
          </cell>
          <cell r="J72">
            <v>42041</v>
          </cell>
          <cell r="K72" t="str">
            <v>Фонд ЭКО-Технология НПЦ ООО</v>
          </cell>
          <cell r="L72" t="str">
            <v>Счёт № 37 от 05.02.15 г.</v>
          </cell>
          <cell r="R72" t="str">
            <v>\\tmp-synology\Management\ТМП Лыков\Заказы\Чертежи\Ролик АХА 7.984.010.jpg</v>
          </cell>
        </row>
        <row r="73">
          <cell r="B73">
            <v>1668</v>
          </cell>
          <cell r="C73" t="str">
            <v>Футеровка вала 8-1429</v>
          </cell>
          <cell r="D73">
            <v>7</v>
          </cell>
          <cell r="E73" t="str">
            <v>23.02.15 г.</v>
          </cell>
          <cell r="F73" t="str">
            <v>твёрдость 90 - 95±2 ед. по Шору А</v>
          </cell>
          <cell r="J73">
            <v>42044</v>
          </cell>
          <cell r="K73" t="str">
            <v>Пермские обои ТД ООО</v>
          </cell>
          <cell r="L73" t="str">
            <v>Счёт № 41 от 06.02.15 г.</v>
          </cell>
          <cell r="R73" t="str">
            <v>\\tmp-synology\Management\ТМП Лыков\Заказы\Чертежи\Вал 8-1429.jpg</v>
          </cell>
        </row>
        <row r="74">
          <cell r="B74">
            <v>1669</v>
          </cell>
          <cell r="C74" t="str">
            <v>Форма для прессования мембраны 113</v>
          </cell>
          <cell r="D74">
            <v>1</v>
          </cell>
          <cell r="J74">
            <v>42044</v>
          </cell>
          <cell r="K74" t="str">
            <v>КомпозитТех</v>
          </cell>
        </row>
        <row r="75">
          <cell r="B75">
            <v>1670</v>
          </cell>
          <cell r="C75" t="str">
            <v>Волокно углеродное рубленое</v>
          </cell>
          <cell r="D75" t="str">
            <v>10,5 кг</v>
          </cell>
          <cell r="E75" t="str">
            <v>09.02.15 г.</v>
          </cell>
          <cell r="G75" t="str">
            <v>09.02.15 г.</v>
          </cell>
          <cell r="J75">
            <v>42044</v>
          </cell>
          <cell r="K75" t="str">
            <v>КОМПИЗИТ ООО</v>
          </cell>
          <cell r="L75" t="str">
            <v>Счёт № 40 от 06.02.15 г.</v>
          </cell>
        </row>
        <row r="76">
          <cell r="B76">
            <v>1671</v>
          </cell>
          <cell r="C76" t="str">
            <v>Волокно углеродное рубленое</v>
          </cell>
          <cell r="D76" t="str">
            <v>20,3 кг</v>
          </cell>
          <cell r="E76" t="str">
            <v>24.02.15 г.</v>
          </cell>
          <cell r="J76">
            <v>42045</v>
          </cell>
          <cell r="K76" t="str">
            <v>КОМПОЗИТ ООО</v>
          </cell>
          <cell r="L76" t="str">
            <v>Счёт № 42 от 09.02.15 г.</v>
          </cell>
        </row>
        <row r="77">
          <cell r="B77">
            <v>1672</v>
          </cell>
          <cell r="C77" t="str">
            <v>Ролик КГЯД 1245-01</v>
          </cell>
          <cell r="D77">
            <v>800</v>
          </cell>
          <cell r="E77" t="str">
            <v>15.03.15 г.</v>
          </cell>
          <cell r="J77">
            <v>42047</v>
          </cell>
          <cell r="K77" t="str">
            <v>Монокристалл ЗАО</v>
          </cell>
          <cell r="L77" t="str">
            <v>Договор № 228 от 25.01.11 г. Спецификация № 57 от 10.02.15 г.</v>
          </cell>
          <cell r="R77" t="str">
            <v>\\tmp-synology\Management\ТМП Лыков\Заказы\Чертежи\Ролик КГЯД 1245-01.PDF</v>
          </cell>
        </row>
        <row r="78">
          <cell r="B78">
            <v>1672</v>
          </cell>
          <cell r="C78" t="str">
            <v>Ролик КГЯД 1245-02</v>
          </cell>
          <cell r="D78">
            <v>1300</v>
          </cell>
          <cell r="E78" t="str">
            <v>15.03.15 г.</v>
          </cell>
          <cell r="J78">
            <v>42047</v>
          </cell>
          <cell r="K78" t="str">
            <v>Монокристалл ЗАО</v>
          </cell>
          <cell r="L78" t="str">
            <v>Договор № 228 от 25.01.11 г. Спецификация № 57 от 10.02.15 г.</v>
          </cell>
          <cell r="R78" t="str">
            <v>\\tmp-synology\Management\ТМП Лыков\Заказы\Чертежи\Ролик КГЯД 1245-02.PDF</v>
          </cell>
        </row>
        <row r="79">
          <cell r="B79">
            <v>1673</v>
          </cell>
          <cell r="C79" t="str">
            <v>Форма демпфера резинометаллического</v>
          </cell>
          <cell r="D79">
            <v>1</v>
          </cell>
          <cell r="E79" t="str">
            <v>13.03.15 г.</v>
          </cell>
          <cell r="J79">
            <v>42047</v>
          </cell>
          <cell r="K79" t="str">
            <v>Промполимер ТД ООО</v>
          </cell>
          <cell r="L79" t="str">
            <v>Счёт № 47 от 11.02.15 г.</v>
          </cell>
        </row>
        <row r="80">
          <cell r="B80">
            <v>1673</v>
          </cell>
          <cell r="C80" t="str">
            <v xml:space="preserve">Демпфер резинометаллический </v>
          </cell>
          <cell r="D80">
            <v>20</v>
          </cell>
          <cell r="E80" t="str">
            <v>28.03.15 г.</v>
          </cell>
          <cell r="J80">
            <v>42047</v>
          </cell>
          <cell r="K80" t="str">
            <v>Промполимер ТД ООО</v>
          </cell>
          <cell r="L80" t="str">
            <v>Счёт № 47 от 11.02.15 г.</v>
          </cell>
        </row>
        <row r="81">
          <cell r="B81">
            <v>1674</v>
          </cell>
          <cell r="C81" t="str">
            <v>Футеровка полиуретаном подшипника 45×7</v>
          </cell>
          <cell r="D81">
            <v>13</v>
          </cell>
          <cell r="E81" t="str">
            <v>27.02.15 г.</v>
          </cell>
          <cell r="F81" t="str">
            <v>УР-70В</v>
          </cell>
          <cell r="H81">
            <v>556</v>
          </cell>
          <cell r="J81">
            <v>42048</v>
          </cell>
          <cell r="K81" t="str">
            <v>Плетнёв Юрий Александрович ИП</v>
          </cell>
          <cell r="L81" t="str">
            <v>Счёт № 50 от 13.02.15 г.</v>
          </cell>
        </row>
        <row r="82">
          <cell r="B82">
            <v>1675</v>
          </cell>
          <cell r="C82" t="str">
            <v>Сальник кабельного ввода СКВ210.000-01</v>
          </cell>
          <cell r="D82">
            <v>600</v>
          </cell>
          <cell r="E82" t="str">
            <v>19.02.15 г.</v>
          </cell>
          <cell r="J82">
            <v>42048</v>
          </cell>
          <cell r="K82" t="str">
            <v>УРАЛТЕХСНАБ ООО</v>
          </cell>
          <cell r="L82" t="str">
            <v>Договор № 403 от 06.10.14 г. Спецификация № 4 от 05.02.15 г.</v>
          </cell>
          <cell r="R82" t="str">
            <v>\\tmp-synology\Management\ТМП Лыков\Заказы\Чертежи\Сальник кабельного ввода СКВ210.000.PDF</v>
          </cell>
        </row>
        <row r="83">
          <cell r="B83">
            <v>1675</v>
          </cell>
          <cell r="C83" t="str">
            <v>Сальник кабельного ввода СКВ210.000-02</v>
          </cell>
          <cell r="D83">
            <v>200</v>
          </cell>
          <cell r="E83" t="str">
            <v>19.02.15 г.</v>
          </cell>
          <cell r="J83">
            <v>42048</v>
          </cell>
          <cell r="K83" t="str">
            <v>УРАЛТЕХСНАБ ООО</v>
          </cell>
          <cell r="L83" t="str">
            <v>Договор № 403 от 06.10.14 г. Спецификация № 4 от 05.02.15 г.</v>
          </cell>
          <cell r="R83" t="str">
            <v>\\tmp-synology\Management\ТМП Лыков\Заказы\Чертежи\Сальник кабельного ввода СКВ210.000.PDF</v>
          </cell>
        </row>
        <row r="84">
          <cell r="B84">
            <v>1676</v>
          </cell>
          <cell r="C84" t="str">
            <v>Крышка технологическая 1П.1749.00</v>
          </cell>
          <cell r="D84">
            <v>20</v>
          </cell>
          <cell r="E84" t="str">
            <v>14.03.15 г.</v>
          </cell>
          <cell r="F84" t="str">
            <v>СКУ-7Л красный</v>
          </cell>
          <cell r="J84">
            <v>42048</v>
          </cell>
          <cell r="K84" t="str">
            <v>Лысьванефтемаш ООО</v>
          </cell>
          <cell r="L84" t="str">
            <v>Счёт № 34 от 03.02.15 г.</v>
          </cell>
          <cell r="R84" t="str">
            <v>\\tmp-synology\Management\ТМП Лыков\Заказы\Чертежи\Крышка технологическая 1П.1749.00.JPG</v>
          </cell>
        </row>
        <row r="85">
          <cell r="B85">
            <v>1676</v>
          </cell>
          <cell r="C85" t="str">
            <v>Крышка технологическая 1П.1749.00-06</v>
          </cell>
          <cell r="D85">
            <v>10</v>
          </cell>
          <cell r="E85" t="str">
            <v>14.03.15 г.</v>
          </cell>
          <cell r="F85" t="str">
            <v>СКУ-7Л красный</v>
          </cell>
          <cell r="J85">
            <v>42048</v>
          </cell>
          <cell r="K85" t="str">
            <v>Лысьванефтемаш ООО</v>
          </cell>
          <cell r="L85" t="str">
            <v>Счёт № 34 от 03.02.15 г.</v>
          </cell>
          <cell r="R85" t="str">
            <v>\\tmp-synology\Management\ТМП Лыков\Заказы\Чертежи\Крышка технологическая 1П.1749.00.JPG</v>
          </cell>
        </row>
        <row r="86">
          <cell r="B86">
            <v>1676</v>
          </cell>
          <cell r="C86" t="str">
            <v>Крышка технологическая 1П.1749.00-07</v>
          </cell>
          <cell r="D86">
            <v>20</v>
          </cell>
          <cell r="E86" t="str">
            <v>14.03.15 г.</v>
          </cell>
          <cell r="F86" t="str">
            <v>СКУ-7Л красный</v>
          </cell>
          <cell r="J86">
            <v>42048</v>
          </cell>
          <cell r="K86" t="str">
            <v>Лысьванефтемаш ООО</v>
          </cell>
          <cell r="L86" t="str">
            <v>Счёт № 34 от 03.02.15 г.</v>
          </cell>
          <cell r="R86" t="str">
            <v>\\tmp-synology\Management\ТМП Лыков\Заказы\Чертежи\Крышка технологическая 1П.1749.00.JPG</v>
          </cell>
        </row>
        <row r="87">
          <cell r="B87">
            <v>1677</v>
          </cell>
          <cell r="C87" t="str">
            <v>Уплотнение 538200-0012-019</v>
          </cell>
          <cell r="D87">
            <v>27</v>
          </cell>
          <cell r="E87" t="str">
            <v>28.02.15 г.</v>
          </cell>
          <cell r="J87">
            <v>42048</v>
          </cell>
          <cell r="K87" t="str">
            <v>КАММИНЗ КАМА ЗАО</v>
          </cell>
          <cell r="L87" t="str">
            <v>Договор № Р-050/14 от 20.03.14 г. Приложение № 9 от 09.02.15 г.</v>
          </cell>
          <cell r="R87" t="str">
            <v>\\tmp-synology\Management\ТМП Лыков\Заказы\Чертежи\Уплотнение 538200-0012-019.PDF</v>
          </cell>
        </row>
        <row r="88">
          <cell r="B88">
            <v>1677</v>
          </cell>
          <cell r="C88" t="str">
            <v>Уплотнение 538200-0012-019-01</v>
          </cell>
          <cell r="D88">
            <v>1</v>
          </cell>
          <cell r="E88" t="str">
            <v>28.02.15 г.</v>
          </cell>
          <cell r="J88">
            <v>42048</v>
          </cell>
          <cell r="K88" t="str">
            <v>КАММИНЗ КАМА ЗАО</v>
          </cell>
          <cell r="L88" t="str">
            <v>Договор № Р-050/14 от 20.03.14 г. Приложение № 9 от 09.02.15 г.</v>
          </cell>
          <cell r="R88" t="str">
            <v>\\tmp-synology\Management\ТМП Лыков\Заказы\Чертежи\Уплотнение 538200-0012-019-01.PDF</v>
          </cell>
        </row>
        <row r="89">
          <cell r="B89">
            <v>1677</v>
          </cell>
          <cell r="C89" t="str">
            <v>Уплотнение 538200-0012-026</v>
          </cell>
          <cell r="D89">
            <v>7</v>
          </cell>
          <cell r="E89" t="str">
            <v>28.02.15 г.</v>
          </cell>
          <cell r="J89">
            <v>42048</v>
          </cell>
          <cell r="K89" t="str">
            <v>КАММИНЗ КАМА ЗАО</v>
          </cell>
          <cell r="L89" t="str">
            <v>Договор № Р-050/14 от 20.03.14 г. Приложение № 9 от 09.02.15 г.</v>
          </cell>
          <cell r="R89" t="str">
            <v>\\tmp-synology\Management\ТМП Лыков\Заказы\Чертежи\Уплотнение 538200-0012-026.PDF</v>
          </cell>
        </row>
        <row r="90">
          <cell r="B90">
            <v>1677</v>
          </cell>
          <cell r="C90" t="str">
            <v>Уплотнение 538200-0012-047</v>
          </cell>
          <cell r="D90">
            <v>2</v>
          </cell>
          <cell r="E90" t="str">
            <v>28.02.15 г.</v>
          </cell>
          <cell r="J90">
            <v>42048</v>
          </cell>
          <cell r="K90" t="str">
            <v>КАММИНЗ КАМА ЗАО</v>
          </cell>
          <cell r="L90" t="str">
            <v>Договор № Р-050/14 от 20.03.14 г. Приложение № 9 от 09.02.15 г.</v>
          </cell>
          <cell r="R90" t="str">
            <v>\\tmp-synology\Management\ТМП Лыков\Заказы\Чертежи\Уплотнение 538200-0012-047.PDF</v>
          </cell>
        </row>
        <row r="91">
          <cell r="B91">
            <v>1677</v>
          </cell>
          <cell r="C91" t="str">
            <v>Уплотнение 538200-0012-067</v>
          </cell>
          <cell r="D91">
            <v>2</v>
          </cell>
          <cell r="E91" t="str">
            <v>28.02.15 г.</v>
          </cell>
          <cell r="J91">
            <v>42048</v>
          </cell>
          <cell r="K91" t="str">
            <v>КАММИНЗ КАМА ЗАО</v>
          </cell>
          <cell r="L91" t="str">
            <v>Договор № Р-050/14 от 20.03.14 г. Приложение № 9 от 09.02.15 г.</v>
          </cell>
          <cell r="R91" t="str">
            <v>\\tmp-synology\Management\ТМП Лыков\Заказы\Чертежи\Уплотнение 538200-0012-067.PDF</v>
          </cell>
        </row>
        <row r="92">
          <cell r="B92">
            <v>1677</v>
          </cell>
          <cell r="C92" t="str">
            <v>Уплотнение 538200-0012-069</v>
          </cell>
          <cell r="D92">
            <v>2</v>
          </cell>
          <cell r="E92" t="str">
            <v>28.02.15 г.</v>
          </cell>
          <cell r="J92">
            <v>42048</v>
          </cell>
          <cell r="K92" t="str">
            <v>КАММИНЗ КАМА ЗАО</v>
          </cell>
          <cell r="L92" t="str">
            <v>Договор № Р-050/14 от 20.03.14 г. Приложение № 9 от 09.02.15 г.</v>
          </cell>
          <cell r="R92" t="str">
            <v>\\tmp-synology\Management\ТМП Лыков\Заказы\Чертежи\Уплотнение 538200-0012-069.PDF</v>
          </cell>
        </row>
        <row r="93">
          <cell r="B93">
            <v>1677</v>
          </cell>
          <cell r="C93" t="str">
            <v>Уплотнение 538200-0012-070</v>
          </cell>
          <cell r="D93">
            <v>9</v>
          </cell>
          <cell r="E93" t="str">
            <v>28.02.15 г.</v>
          </cell>
          <cell r="J93">
            <v>42048</v>
          </cell>
          <cell r="K93" t="str">
            <v>КАММИНЗ КАМА ЗАО</v>
          </cell>
          <cell r="L93" t="str">
            <v>Договор № Р-050/14 от 20.03.14 г. Приложение № 9 от 09.02.15 г.</v>
          </cell>
          <cell r="R93" t="str">
            <v>\\tmp-synology\Management\ТМП Лыков\Заказы\Чертежи\Уплотнение 538200-0012-070.PDF</v>
          </cell>
        </row>
        <row r="94">
          <cell r="B94">
            <v>1677</v>
          </cell>
          <cell r="C94" t="str">
            <v>Уплотнение 538200-0012-071</v>
          </cell>
          <cell r="D94">
            <v>9</v>
          </cell>
          <cell r="E94" t="str">
            <v>28.02.15 г.</v>
          </cell>
          <cell r="J94">
            <v>42048</v>
          </cell>
          <cell r="K94" t="str">
            <v>КАММИНЗ КАМА ЗАО</v>
          </cell>
          <cell r="L94" t="str">
            <v>Договор № Р-050/14 от 20.03.14 г. Приложение № 9 от 09.02.15 г.</v>
          </cell>
          <cell r="R94" t="str">
            <v>\\tmp-synology\Management\ТМП Лыков\Заказы\Чертежи\Уплотнение 538200-0012-071.PDF</v>
          </cell>
        </row>
        <row r="95">
          <cell r="B95">
            <v>1677</v>
          </cell>
          <cell r="C95" t="str">
            <v>Уплотнение 538200-0012-072</v>
          </cell>
          <cell r="D95">
            <v>2</v>
          </cell>
          <cell r="E95" t="str">
            <v>28.02.15 г.</v>
          </cell>
          <cell r="J95">
            <v>42048</v>
          </cell>
          <cell r="K95" t="str">
            <v>КАММИНЗ КАМА ЗАО</v>
          </cell>
          <cell r="L95" t="str">
            <v>Договор № Р-050/14 от 20.03.14 г. Приложение № 9 от 09.02.15 г.</v>
          </cell>
          <cell r="R95" t="str">
            <v>\\tmp-synology\Management\ТМП Лыков\Заказы\Чертежи\Уплотнение 538200-0012-072.PDF</v>
          </cell>
        </row>
        <row r="96">
          <cell r="B96">
            <v>1677</v>
          </cell>
          <cell r="C96" t="str">
            <v>Уплотнение 538200-0012-073</v>
          </cell>
          <cell r="D96">
            <v>2</v>
          </cell>
          <cell r="E96" t="str">
            <v>28.02.15 г.</v>
          </cell>
          <cell r="J96">
            <v>42048</v>
          </cell>
          <cell r="K96" t="str">
            <v>КАММИНЗ КАМА ЗАО</v>
          </cell>
          <cell r="L96" t="str">
            <v>Договор № Р-050/14 от 20.03.14 г. Приложение № 9 от 09.02.15 г.</v>
          </cell>
          <cell r="R96" t="str">
            <v>\\tmp-synology\Management\ТМП Лыков\Заказы\Чертежи\Уплотнение 538200-0012-073.PDF</v>
          </cell>
        </row>
        <row r="97">
          <cell r="B97">
            <v>1677</v>
          </cell>
          <cell r="C97" t="str">
            <v>Уплотнение 538200-0012-079</v>
          </cell>
          <cell r="D97">
            <v>2</v>
          </cell>
          <cell r="E97" t="str">
            <v>28.02.15 г.</v>
          </cell>
          <cell r="J97">
            <v>42048</v>
          </cell>
          <cell r="K97" t="str">
            <v>КАММИНЗ КАМА ЗАО</v>
          </cell>
          <cell r="L97" t="str">
            <v>Договор № Р-050/14 от 20.03.14 г. Приложение № 9 от 09.02.15 г.</v>
          </cell>
          <cell r="R97" t="str">
            <v>\\tmp-synology\Management\ТМП Лыков\Заказы\Чертежи\Уплотнение 538200-0012-079.PDF</v>
          </cell>
        </row>
        <row r="98">
          <cell r="B98">
            <v>1677</v>
          </cell>
          <cell r="C98" t="str">
            <v>Уплотнение 538200-0012-096</v>
          </cell>
          <cell r="D98">
            <v>2</v>
          </cell>
          <cell r="E98" t="str">
            <v>28.02.15 г.</v>
          </cell>
          <cell r="J98">
            <v>42048</v>
          </cell>
          <cell r="K98" t="str">
            <v>КАММИНЗ КАМА ЗАО</v>
          </cell>
          <cell r="L98" t="str">
            <v>Договор № Р-050/14 от 20.03.14 г. Приложение № 9 от 09.02.15 г.</v>
          </cell>
          <cell r="R98" t="str">
            <v>\\tmp-synology\Management\ТМП Лыков\Заказы\Чертежи\Уплотнение 538200-0012-096.PDF</v>
          </cell>
        </row>
        <row r="99">
          <cell r="B99">
            <v>1677</v>
          </cell>
          <cell r="C99" t="str">
            <v>Уплотнение 538200-0012-112</v>
          </cell>
          <cell r="D99">
            <v>2</v>
          </cell>
          <cell r="E99" t="str">
            <v>28.02.15 г.</v>
          </cell>
          <cell r="J99">
            <v>42048</v>
          </cell>
          <cell r="K99" t="str">
            <v>КАММИНЗ КАМА ЗАО</v>
          </cell>
          <cell r="L99" t="str">
            <v>Договор № Р-050/14 от 20.03.14 г. Приложение № 9 от 09.02.15 г.</v>
          </cell>
          <cell r="R99" t="str">
            <v>\\tmp-synology\Management\ТМП Лыков\Заказы\Чертежи\Уплотнение 538200-0012-112.PDF</v>
          </cell>
        </row>
        <row r="100">
          <cell r="B100">
            <v>1677</v>
          </cell>
          <cell r="C100" t="str">
            <v>Уплотнение 538200-0012-118</v>
          </cell>
          <cell r="D100">
            <v>2</v>
          </cell>
          <cell r="E100" t="str">
            <v>28.02.15 г.</v>
          </cell>
          <cell r="J100">
            <v>42048</v>
          </cell>
          <cell r="K100" t="str">
            <v>КАММИНЗ КАМА ЗАО</v>
          </cell>
          <cell r="L100" t="str">
            <v>Договор № Р-050/14 от 20.03.14 г. Приложение № 9 от 09.02.15 г.</v>
          </cell>
          <cell r="R100" t="str">
            <v>\\tmp-synology\Management\ТМП Лыков\Заказы\Чертежи\Уплотнение 538200-0012-118.PDF</v>
          </cell>
        </row>
        <row r="101">
          <cell r="B101">
            <v>1677</v>
          </cell>
          <cell r="C101" t="str">
            <v>Уплотнение 538200-0012-131-1</v>
          </cell>
          <cell r="D101">
            <v>2</v>
          </cell>
          <cell r="E101" t="str">
            <v>28.02.15 г.</v>
          </cell>
          <cell r="J101">
            <v>42048</v>
          </cell>
          <cell r="K101" t="str">
            <v>КАММИНЗ КАМА ЗАО</v>
          </cell>
          <cell r="L101" t="str">
            <v>Договор № Р-050/14 от 20.03.14 г. Приложение № 9 от 09.02.15 г.</v>
          </cell>
          <cell r="R101" t="str">
            <v>\\tmp-synology\Management\ТМП Лыков\Заказы\Чертежи\Уплотнение 538200-0012-131-1.PDF</v>
          </cell>
        </row>
        <row r="102">
          <cell r="B102">
            <v>1677</v>
          </cell>
          <cell r="C102" t="str">
            <v>Уплотнение 538200-0012-168</v>
          </cell>
          <cell r="D102">
            <v>17</v>
          </cell>
          <cell r="E102" t="str">
            <v>28.02.15 г.</v>
          </cell>
          <cell r="J102">
            <v>42048</v>
          </cell>
          <cell r="K102" t="str">
            <v>КАММИНЗ КАМА ЗАО</v>
          </cell>
          <cell r="L102" t="str">
            <v>Договор № Р-050/14 от 20.03.14 г. Приложение № 9 от 09.02.15 г.</v>
          </cell>
          <cell r="R102" t="str">
            <v>\\tmp-synology\Management\ТМП Лыков\Заказы\Чертежи\Уплотнение 538200-0012-168.PDF</v>
          </cell>
        </row>
        <row r="103">
          <cell r="B103">
            <v>1677</v>
          </cell>
          <cell r="C103" t="str">
            <v>Уплотнение 538200-0012-223</v>
          </cell>
          <cell r="D103">
            <v>18</v>
          </cell>
          <cell r="E103" t="str">
            <v>28.02.15 г.</v>
          </cell>
          <cell r="J103">
            <v>42048</v>
          </cell>
          <cell r="K103" t="str">
            <v>КАММИНЗ КАМА ЗАО</v>
          </cell>
          <cell r="L103" t="str">
            <v>Договор № Р-050/14 от 20.03.14 г. Приложение № 9 от 09.02.15 г.</v>
          </cell>
          <cell r="R103" t="str">
            <v>\\tmp-synology\Management\ТМП Лыков\Заказы\Чертежи\Уплотнение 538200-0012-223.PDF</v>
          </cell>
        </row>
        <row r="104">
          <cell r="B104">
            <v>1678</v>
          </cell>
          <cell r="C104" t="str">
            <v>Уплотнение 100ФЦП.13.03.01</v>
          </cell>
          <cell r="D104">
            <v>150</v>
          </cell>
          <cell r="E104" t="str">
            <v>16.02.15 г.</v>
          </cell>
          <cell r="J104">
            <v>42048</v>
          </cell>
          <cell r="K104" t="str">
            <v>Кедрон ООО</v>
          </cell>
          <cell r="L104" t="str">
            <v>Договор № 368 от 23.01.14 г.</v>
          </cell>
          <cell r="R104" t="str">
            <v>\\tmp-synology\Management\ТМП Лыков\Заказы\Чертежи\Уплотнение 100ФЦП.13.03.01.jpg</v>
          </cell>
        </row>
        <row r="105">
          <cell r="B105">
            <v>1679</v>
          </cell>
          <cell r="C105" t="str">
            <v>Поршень ТПЛ-150</v>
          </cell>
          <cell r="D105">
            <v>6</v>
          </cell>
          <cell r="E105" t="str">
            <v>24.02.15 г.</v>
          </cell>
          <cell r="J105">
            <v>42048</v>
          </cell>
          <cell r="K105" t="str">
            <v>СИНЕРГИЯ-ЛИДЕР ООО</v>
          </cell>
          <cell r="L105" t="str">
            <v>Договор № 289/97 от 28.05.12 г.</v>
          </cell>
        </row>
        <row r="106">
          <cell r="B106">
            <v>1679</v>
          </cell>
          <cell r="C106" t="str">
            <v>Поршень ТПЛ-100</v>
          </cell>
          <cell r="D106">
            <v>36</v>
          </cell>
          <cell r="E106" t="str">
            <v>24.02.15 г.</v>
          </cell>
          <cell r="J106">
            <v>42048</v>
          </cell>
          <cell r="K106" t="str">
            <v>СИНЕРГИЯ-ЛИДЕР ООО</v>
          </cell>
          <cell r="L106" t="str">
            <v>Договор № 289/97 от 28.05.12 г.</v>
          </cell>
        </row>
        <row r="107">
          <cell r="B107">
            <v>1679</v>
          </cell>
          <cell r="C107" t="str">
            <v>Поршень ТПЛ-80</v>
          </cell>
          <cell r="D107">
            <v>10</v>
          </cell>
          <cell r="E107" t="str">
            <v>24.02.15 г.</v>
          </cell>
          <cell r="J107">
            <v>42048</v>
          </cell>
          <cell r="K107" t="str">
            <v>СИНЕРГИЯ-ЛИДЕР ООО</v>
          </cell>
          <cell r="L107" t="str">
            <v>Договор № 289/97 от 28.05.12 г.</v>
          </cell>
        </row>
        <row r="108">
          <cell r="B108">
            <v>1680</v>
          </cell>
          <cell r="C108" t="str">
            <v>Футеровка ролика КГЯД 2240.00</v>
          </cell>
          <cell r="D108">
            <v>75</v>
          </cell>
          <cell r="E108" t="str">
            <v>07.03.15 г.</v>
          </cell>
          <cell r="J108">
            <v>42051</v>
          </cell>
          <cell r="K108" t="str">
            <v>Монокристалл ЗАО</v>
          </cell>
          <cell r="L108" t="str">
            <v>Договор № 228 от 25.01.11 г. Спецификация № 56 от 28.01.15 г.</v>
          </cell>
          <cell r="R108" t="str">
            <v>\\tmp-synology\Management\ТМП Лыков\Заказы\Чертежи\Ролик КГЯД 2240.00.pdf</v>
          </cell>
        </row>
        <row r="109">
          <cell r="B109">
            <v>1681</v>
          </cell>
          <cell r="C109" t="str">
            <v>Футеровка ролика РП01.00.01.00 полиуретаном</v>
          </cell>
          <cell r="D109">
            <v>24</v>
          </cell>
          <cell r="E109" t="str">
            <v>26.02.15 Г.</v>
          </cell>
          <cell r="F109" t="str">
            <v>СКУ ПФЛ-100 красный</v>
          </cell>
          <cell r="J109">
            <v>42051</v>
          </cell>
          <cell r="K109" t="str">
            <v>Ерихов Пётр Германович</v>
          </cell>
          <cell r="L109" t="str">
            <v>Н</v>
          </cell>
          <cell r="R109" t="str">
            <v>\\tmp-synology\Management\ТМП Лыков\Заказы\Чертежи\Ролик РП01.00.01.00.pdf</v>
          </cell>
        </row>
        <row r="110">
          <cell r="B110">
            <v>1682</v>
          </cell>
          <cell r="C110" t="str">
            <v>Стержень 150×240</v>
          </cell>
          <cell r="D110">
            <v>2</v>
          </cell>
          <cell r="E110" t="str">
            <v>16.02.15 г.</v>
          </cell>
          <cell r="F110" t="str">
            <v>СКУ ПФЛ-100 бесцветные</v>
          </cell>
          <cell r="H110">
            <v>263</v>
          </cell>
          <cell r="J110">
            <v>42051</v>
          </cell>
          <cell r="K110" t="str">
            <v>Пермтехпром ТД ООО</v>
          </cell>
          <cell r="L110" t="str">
            <v>Н</v>
          </cell>
        </row>
        <row r="111">
          <cell r="B111">
            <v>1682</v>
          </cell>
          <cell r="C111" t="str">
            <v>Стержень 200×133</v>
          </cell>
          <cell r="D111">
            <v>1</v>
          </cell>
          <cell r="E111" t="str">
            <v>16.02.15 г.</v>
          </cell>
          <cell r="F111" t="str">
            <v>СКУ ПФЛ-100 бесцветные</v>
          </cell>
          <cell r="J111">
            <v>42051</v>
          </cell>
          <cell r="K111" t="str">
            <v>Пермтехпром ТД ООО</v>
          </cell>
          <cell r="L111" t="str">
            <v>Н</v>
          </cell>
        </row>
        <row r="112">
          <cell r="B112">
            <v>1683</v>
          </cell>
          <cell r="C112" t="str">
            <v>Футеровка полиуретаном втулки 62×35</v>
          </cell>
          <cell r="D112">
            <v>20</v>
          </cell>
          <cell r="E112" t="str">
            <v>27.02.15 г.</v>
          </cell>
          <cell r="F112" t="str">
            <v>Адипрен 601D красный</v>
          </cell>
          <cell r="J112">
            <v>42051</v>
          </cell>
          <cell r="K112" t="str">
            <v>Пермский завод неавтоклавного газобетона ООО</v>
          </cell>
          <cell r="L112" t="str">
            <v>Счёт № 55 от 16.02.15 г.</v>
          </cell>
          <cell r="R112" t="str">
            <v>\\tmp-synology\Management\ТМП Лыков\Заказы\Чертежи\Втулка 41х35.docx</v>
          </cell>
        </row>
        <row r="113">
          <cell r="B113">
            <v>1684</v>
          </cell>
          <cell r="C113" t="str">
            <v>Гуммирование отжимного ролика 23-742509 резиной</v>
          </cell>
          <cell r="D113">
            <v>15</v>
          </cell>
          <cell r="J113">
            <v>42051</v>
          </cell>
          <cell r="K113" t="str">
            <v>Нытва ОАО</v>
          </cell>
          <cell r="L113" t="str">
            <v>Договор № 172 от 21.12.09 г.</v>
          </cell>
        </row>
        <row r="114">
          <cell r="B114">
            <v>1685</v>
          </cell>
          <cell r="C114" t="str">
            <v>Изготовление формы била</v>
          </cell>
          <cell r="D114">
            <v>1</v>
          </cell>
          <cell r="E114" t="str">
            <v>05.03.15 г.</v>
          </cell>
          <cell r="J114">
            <v>42051</v>
          </cell>
          <cell r="K114" t="str">
            <v>СПЕЦСНАБ ООО</v>
          </cell>
        </row>
        <row r="115">
          <cell r="B115">
            <v>1686</v>
          </cell>
          <cell r="C115" t="str">
            <v xml:space="preserve">Сальник вертлюга Radius </v>
          </cell>
          <cell r="D115">
            <v>100</v>
          </cell>
          <cell r="E115" t="str">
            <v>17.03.15 г.</v>
          </cell>
          <cell r="J115">
            <v>42051</v>
          </cell>
          <cell r="K115" t="str">
            <v>УРАЛТЕХСНАБ ООО</v>
          </cell>
          <cell r="L115" t="str">
            <v>Договор № 403 от 06.10.14 г.  Спецификация № 5 от 12.02.15 г.</v>
          </cell>
        </row>
        <row r="116">
          <cell r="B116">
            <v>1686</v>
          </cell>
          <cell r="C116" t="str">
            <v>Демпфер резинометаллический</v>
          </cell>
          <cell r="D116">
            <v>1</v>
          </cell>
          <cell r="E116" t="str">
            <v>01.04.15 г.</v>
          </cell>
          <cell r="J116">
            <v>42051</v>
          </cell>
          <cell r="K116" t="str">
            <v>УРАЛТЕХСНАБ ООО</v>
          </cell>
          <cell r="L116" t="str">
            <v>Договор № 403 от 06.10.14 г. Спецификация № 5 от 12.02.15 г.</v>
          </cell>
        </row>
        <row r="117">
          <cell r="B117">
            <v>1687</v>
          </cell>
          <cell r="C117" t="str">
            <v>Уплотнение 150ФЦП.10.03.01</v>
          </cell>
          <cell r="D117">
            <v>200</v>
          </cell>
          <cell r="E117" t="str">
            <v>28.02.15 г.</v>
          </cell>
          <cell r="J117">
            <v>42051</v>
          </cell>
          <cell r="K117" t="str">
            <v>Кедрон ООО</v>
          </cell>
          <cell r="L117" t="str">
            <v>Договор № 368 от 23.01.14 г.</v>
          </cell>
          <cell r="R117" t="str">
            <v>\\tmp-synology\Management\ТМП Лыков\Заказы\Чертежи\Уплотнение 150ФЦП.jpg</v>
          </cell>
        </row>
        <row r="118">
          <cell r="B118">
            <v>1688</v>
          </cell>
          <cell r="C118" t="str">
            <v>Кольцо 110×60×15</v>
          </cell>
          <cell r="D118">
            <v>400</v>
          </cell>
          <cell r="E118" t="str">
            <v>02.03.15 г.</v>
          </cell>
          <cell r="F118" t="str">
            <v>СКУ ПЛ-60 бесцветный</v>
          </cell>
          <cell r="J118">
            <v>42052</v>
          </cell>
          <cell r="K118" t="str">
            <v>ПНИПУ</v>
          </cell>
          <cell r="L118" t="str">
            <v>Н</v>
          </cell>
        </row>
        <row r="119">
          <cell r="B119">
            <v>1689</v>
          </cell>
          <cell r="C119" t="str">
            <v>Стержень 60×540</v>
          </cell>
          <cell r="D119">
            <v>1</v>
          </cell>
          <cell r="E119" t="str">
            <v>24.02.15 г.</v>
          </cell>
          <cell r="F119" t="str">
            <v>СКУ ПФЛ-100 красный</v>
          </cell>
          <cell r="J119">
            <v>42052</v>
          </cell>
          <cell r="K119" t="str">
            <v>Плетнёв Александр Владимирович ИП</v>
          </cell>
          <cell r="L119" t="str">
            <v>Договор № 330 от 11.06.13 г.</v>
          </cell>
        </row>
        <row r="120">
          <cell r="B120">
            <v>1689</v>
          </cell>
          <cell r="C120" t="str">
            <v>Стержень 60×540</v>
          </cell>
          <cell r="D120">
            <v>1</v>
          </cell>
          <cell r="E120" t="str">
            <v>24.02.15 г.</v>
          </cell>
          <cell r="F120" t="str">
            <v>СКУ-7Л синий</v>
          </cell>
          <cell r="J120">
            <v>42052</v>
          </cell>
          <cell r="K120" t="str">
            <v>Плетнёв Александр Владимирович ИП</v>
          </cell>
          <cell r="L120" t="str">
            <v>Договор № 330 от 11.06.13 г.</v>
          </cell>
        </row>
        <row r="121">
          <cell r="B121">
            <v>1689</v>
          </cell>
          <cell r="C121" t="str">
            <v>Стержень 80×400</v>
          </cell>
          <cell r="D121">
            <v>1</v>
          </cell>
          <cell r="E121" t="str">
            <v>24.02.15 г.</v>
          </cell>
          <cell r="F121" t="str">
            <v>СКУ-7Л синий</v>
          </cell>
          <cell r="J121">
            <v>42052</v>
          </cell>
          <cell r="K121" t="str">
            <v>Плетнёв Александр Владимирович ИП</v>
          </cell>
          <cell r="L121" t="str">
            <v>Договор № 330 от 11.06.13 г.</v>
          </cell>
        </row>
        <row r="122">
          <cell r="B122">
            <v>1689</v>
          </cell>
          <cell r="C122" t="str">
            <v>Стержень 100×110</v>
          </cell>
          <cell r="D122">
            <v>3</v>
          </cell>
          <cell r="E122" t="str">
            <v>24.02.15 г.</v>
          </cell>
          <cell r="F122" t="str">
            <v>СКУ-7Л синий</v>
          </cell>
          <cell r="J122">
            <v>42052</v>
          </cell>
          <cell r="K122" t="str">
            <v>Плетнёв Александр Владимирович ИП</v>
          </cell>
          <cell r="L122" t="str">
            <v>Договор № 330 от 11.06.13 г.</v>
          </cell>
        </row>
        <row r="123">
          <cell r="B123">
            <v>1690</v>
          </cell>
          <cell r="C123" t="str">
            <v>Уплотнение клапана                  КМ 230.07.02.201</v>
          </cell>
          <cell r="D123">
            <v>300</v>
          </cell>
          <cell r="E123" t="str">
            <v>18.03.15 г.</v>
          </cell>
          <cell r="F123" t="str">
            <v>СКУ ПФЛ-100 бесцветный</v>
          </cell>
          <cell r="J123">
            <v>42052</v>
          </cell>
          <cell r="K123" t="str">
            <v>Промполимер ТД ООО</v>
          </cell>
          <cell r="L123" t="str">
            <v>Счёт № 60 от 17.02.15 г.</v>
          </cell>
          <cell r="R123" t="str">
            <v>\\tmp-synology\Management\ТМП Лыков\Заказы\Чертежи\Уплотнение клапана КМ 230.07.02.201.jpg</v>
          </cell>
        </row>
        <row r="124">
          <cell r="B124">
            <v>1691</v>
          </cell>
          <cell r="C124" t="str">
            <v>Стержень 25×500</v>
          </cell>
          <cell r="D124">
            <v>1</v>
          </cell>
          <cell r="E124" t="str">
            <v>18.02.15 г.</v>
          </cell>
          <cell r="F124" t="str">
            <v>УР-70В бесцветный</v>
          </cell>
          <cell r="J124">
            <v>42052</v>
          </cell>
          <cell r="K124" t="str">
            <v>Эксперт плюс ООО</v>
          </cell>
          <cell r="L124" t="str">
            <v>Счёт № 58 от 16.02.15 г.</v>
          </cell>
        </row>
        <row r="125">
          <cell r="B125">
            <v>1692</v>
          </cell>
          <cell r="C125" t="str">
            <v>Футеровка микрофона МК 101.22.02.0.00-01</v>
          </cell>
          <cell r="D125">
            <v>109</v>
          </cell>
          <cell r="E125" t="str">
            <v>21.02.15 г.</v>
          </cell>
          <cell r="J125">
            <v>42052</v>
          </cell>
          <cell r="K125" t="str">
            <v>МИКОН ООО</v>
          </cell>
          <cell r="L125" t="str">
            <v>Договор № П-110 от 30.10.08 г. Спецификация № 29 от 17.02.15 г.</v>
          </cell>
          <cell r="R125" t="str">
            <v>\\tmp-synology\Management\ТМП Лыков\Заказы\Чертежи\Микрофон МК101.22.02.0.00-01.pdf</v>
          </cell>
        </row>
        <row r="126">
          <cell r="B126">
            <v>1693</v>
          </cell>
          <cell r="C126" t="str">
            <v>Нагреватель НЭ 1000/220-3 длина 7,5 м</v>
          </cell>
          <cell r="D126">
            <v>1</v>
          </cell>
          <cell r="E126" t="str">
            <v>17.02.15 г.</v>
          </cell>
          <cell r="J126">
            <v>42052</v>
          </cell>
          <cell r="K126" t="str">
            <v>СИНЕРГИЯ-ЛИДЕР ООО</v>
          </cell>
          <cell r="L126" t="str">
            <v>Договор № 289/97 от 28.05.12 г.</v>
          </cell>
        </row>
        <row r="127">
          <cell r="B127">
            <v>1693</v>
          </cell>
          <cell r="C127" t="str">
            <v>Нагреватель НЭ 1000/220-3 длина 5 м</v>
          </cell>
          <cell r="D127">
            <v>3</v>
          </cell>
          <cell r="E127" t="str">
            <v>17.02.15 г.</v>
          </cell>
          <cell r="J127">
            <v>42052</v>
          </cell>
          <cell r="K127" t="str">
            <v>СИНЕРГИЯ-ЛИДЕР ООО</v>
          </cell>
          <cell r="L127" t="str">
            <v>Договор № 289/97 от 28.05.12 г.</v>
          </cell>
        </row>
        <row r="128">
          <cell r="B128">
            <v>1694</v>
          </cell>
          <cell r="C128" t="str">
            <v>Уплотнение сеточного цилиндра М-3627</v>
          </cell>
          <cell r="D128">
            <v>4</v>
          </cell>
          <cell r="E128" t="str">
            <v>10.03.15 г.</v>
          </cell>
          <cell r="F128" t="str">
            <v>УР-70В или СКУ ПЛ-60 + СКУ ПФЛ-100 твёрдость не более 67 ед. по Шору А бесцветные</v>
          </cell>
          <cell r="J128">
            <v>42053</v>
          </cell>
          <cell r="K128" t="str">
            <v xml:space="preserve">Краснокамская бумажная фабрика - филиал ГОЗНАК ФГУП </v>
          </cell>
          <cell r="L128" t="str">
            <v>Договор № 27033-14 от 18.02.15 г.</v>
          </cell>
          <cell r="R128" t="str">
            <v>\\tmp-synology\Management\ТМП Лыков\Заказы\Чертежи\Уплотнение сеточного цилиндра М-3627.pdf</v>
          </cell>
        </row>
        <row r="129">
          <cell r="B129">
            <v>1695</v>
          </cell>
          <cell r="C129" t="str">
            <v>Уплотнение V-образное кольцевое М-4020-01</v>
          </cell>
          <cell r="D129">
            <v>3</v>
          </cell>
          <cell r="E129" t="str">
            <v>03.04.15 г.</v>
          </cell>
          <cell r="F129" t="str">
            <v>УР-70В или СКУ ПЛ-60 + СКУ ПФЛ-100 твёрдость 70 ед. по Шору А бесцветные</v>
          </cell>
          <cell r="J129">
            <v>42053</v>
          </cell>
          <cell r="K129" t="str">
            <v xml:space="preserve">Краснокамская бумажная фабрика - филиал ГОЗНАК ФГУП </v>
          </cell>
          <cell r="L129" t="str">
            <v>Договор № 27032-14 от 18.02.15 г.</v>
          </cell>
          <cell r="R129" t="str">
            <v>\\tmp-synology\Management\ТМП Лыков\Заказы\Чертежи\Уплотнение V-образное кольцевое М-4020-01.pdf</v>
          </cell>
        </row>
        <row r="130">
          <cell r="B130">
            <v>1695</v>
          </cell>
          <cell r="C130" t="str">
            <v>Уплотнение V-образное кольцевое М-4803-02</v>
          </cell>
          <cell r="D130">
            <v>3</v>
          </cell>
          <cell r="E130" t="str">
            <v>03.04.15 г.</v>
          </cell>
          <cell r="F130" t="str">
            <v>УР-70В или СКУ ПЛ-60 + СКУ ПФЛ-100 твёрдость 70 ед. по Шору А бесцветные</v>
          </cell>
          <cell r="J130">
            <v>42053</v>
          </cell>
          <cell r="K130" t="str">
            <v xml:space="preserve">Краснокамская бумажная фабрика - филиал ГОЗНАК ФГУП </v>
          </cell>
          <cell r="L130" t="str">
            <v>Договор № 27032-14 от 18.02.15 г.</v>
          </cell>
          <cell r="R130" t="str">
            <v>\\tmp-synology\Management\ТМП Лыков\Заказы\Чертежи\Уплотнение V-образное кольцевое М-4803-02.pdf</v>
          </cell>
        </row>
        <row r="131">
          <cell r="B131">
            <v>1696</v>
          </cell>
          <cell r="C131" t="str">
            <v>Футеровка полиуретаном ролика протяжки</v>
          </cell>
          <cell r="D131">
            <v>6</v>
          </cell>
          <cell r="E131" t="str">
            <v>25.02.15 г.</v>
          </cell>
          <cell r="F131" t="str">
            <v>СКУ ПФЛ-100 красный</v>
          </cell>
          <cell r="H131">
            <v>232</v>
          </cell>
          <cell r="J131">
            <v>42054</v>
          </cell>
          <cell r="K131" t="str">
            <v>Простые решения Компания ООО</v>
          </cell>
          <cell r="L131" t="str">
            <v>Счёт № 68 от 19.02.15 г.</v>
          </cell>
          <cell r="R131" t="str">
            <v>\\tmp-synology\Management\ТМП Лыков\Заказы\Чертежи\Ролик протяжки.pdf</v>
          </cell>
        </row>
        <row r="132">
          <cell r="B132">
            <v>1697</v>
          </cell>
          <cell r="C132" t="str">
            <v>Лист полиуретановый 500×500×5</v>
          </cell>
          <cell r="D132">
            <v>4</v>
          </cell>
          <cell r="E132" t="str">
            <v>28.02.15 г.</v>
          </cell>
          <cell r="F132" t="str">
            <v xml:space="preserve">СКУ ПЛ-60 + пластификатор твёрдость 40 ед. жёлтый </v>
          </cell>
          <cell r="J132">
            <v>42054</v>
          </cell>
          <cell r="K132" t="str">
            <v>РТИ Деталь ООО</v>
          </cell>
          <cell r="L132" t="str">
            <v>Счёт № 61 от 17.02.15 г.</v>
          </cell>
        </row>
        <row r="133">
          <cell r="B133">
            <v>1698</v>
          </cell>
          <cell r="C133" t="str">
            <v>Прокладка 30×23×1,5</v>
          </cell>
          <cell r="D133">
            <v>1000</v>
          </cell>
          <cell r="E133" t="str">
            <v>26.02.15 Г.</v>
          </cell>
          <cell r="F133" t="str">
            <v>Резина силиконовая красно-кирпичного цвета</v>
          </cell>
          <cell r="J133">
            <v>42054</v>
          </cell>
          <cell r="K133" t="str">
            <v>Эфферт ООО</v>
          </cell>
          <cell r="L133" t="str">
            <v>Счёт № 59 от 16.02.15 г.</v>
          </cell>
        </row>
        <row r="134">
          <cell r="B134">
            <v>1699</v>
          </cell>
          <cell r="C134" t="str">
            <v>Гуммирование ролика 200×364</v>
          </cell>
          <cell r="D134">
            <v>2</v>
          </cell>
          <cell r="E134" t="str">
            <v>05.03.15 г.</v>
          </cell>
          <cell r="F134" t="str">
            <v>Резина ГХ-1976 твёрдость 55 … 65 ед. по Шору А</v>
          </cell>
          <cell r="J134">
            <v>42054</v>
          </cell>
          <cell r="K134" t="str">
            <v>БЕЛОРЕЦКИЙ МЕТАЛЛУРГИЧЕСКИЙ КОМБИНАТ ОАО</v>
          </cell>
          <cell r="L134" t="str">
            <v>Договор № 416 от 22.01.15 г. Спецификация № 1 от 28.01.15 г.</v>
          </cell>
          <cell r="R134" t="str">
            <v>\\tmp-synology\Management\ТМП Лыков\Заказы\Чертежи\Ролик 200х364.JPG</v>
          </cell>
        </row>
        <row r="135">
          <cell r="B135">
            <v>1700</v>
          </cell>
          <cell r="C135" t="str">
            <v>Уплотнение 80ФЦП.12.03.01</v>
          </cell>
          <cell r="D135">
            <v>100</v>
          </cell>
          <cell r="E135" t="str">
            <v>27.02.15 г.</v>
          </cell>
          <cell r="J135">
            <v>42054</v>
          </cell>
          <cell r="K135" t="str">
            <v>Кедрон ООО</v>
          </cell>
          <cell r="L135" t="str">
            <v>Договор № 368 от 23.01.14 г.</v>
          </cell>
          <cell r="R135" t="str">
            <v>\\tmp-synology\Management\ТМП Лыков\Заказы\Чертежи\Уплотнение  80ФЦП.12.03.01.jpg</v>
          </cell>
        </row>
        <row r="136">
          <cell r="B136">
            <v>1700</v>
          </cell>
          <cell r="C136" t="str">
            <v>Уплотнение 150ФЦП.10.03.01</v>
          </cell>
          <cell r="D136">
            <v>300</v>
          </cell>
          <cell r="E136" t="str">
            <v>09.03.15 г.</v>
          </cell>
          <cell r="J136">
            <v>42054</v>
          </cell>
          <cell r="K136" t="str">
            <v>Кедрон ООО</v>
          </cell>
          <cell r="L136" t="str">
            <v>Договор № 368 от 23.01.14 г.</v>
          </cell>
          <cell r="R136" t="str">
            <v>\\tmp-synology\Management\ТМП Лыков\Заказы\Чертежи\Уплотнение 150ФЦП.jpg</v>
          </cell>
        </row>
        <row r="137">
          <cell r="B137">
            <v>1701</v>
          </cell>
          <cell r="C137" t="str">
            <v>Кольцо полиуретановое 48×31×10</v>
          </cell>
          <cell r="D137">
            <v>2</v>
          </cell>
          <cell r="E137" t="str">
            <v>24.02.15 г.</v>
          </cell>
          <cell r="F137" t="str">
            <v>ПЛ-60 бесцветный</v>
          </cell>
          <cell r="J137">
            <v>42055</v>
          </cell>
          <cell r="K137" t="str">
            <v>Квант мебельная фабрика ООО</v>
          </cell>
          <cell r="L137" t="str">
            <v>Счёт № 65 от 19.02.15 г.</v>
          </cell>
        </row>
        <row r="138">
          <cell r="B138">
            <v>1702</v>
          </cell>
          <cell r="C138" t="str">
            <v>Облицовка трака полиуретаном</v>
          </cell>
          <cell r="D138">
            <v>168</v>
          </cell>
          <cell r="E138" t="str">
            <v>20.02.15 г.</v>
          </cell>
          <cell r="J138">
            <v>42055</v>
          </cell>
          <cell r="K138" t="str">
            <v>ТехКом НПО ООО</v>
          </cell>
          <cell r="L138" t="str">
            <v xml:space="preserve">Договор № 384 от 22.05.14 г.  </v>
          </cell>
          <cell r="R138" t="str">
            <v>\\tmp-synology\Management\ТМП Лыков\Заказы\Чертежи\Трак.pdf</v>
          </cell>
        </row>
        <row r="139">
          <cell r="B139">
            <v>1703</v>
          </cell>
          <cell r="C139" t="str">
            <v>Переналивка полиуретаном натяжного ролика 160×9,9</v>
          </cell>
          <cell r="D139">
            <v>15</v>
          </cell>
          <cell r="E139" t="str">
            <v>18.03.15 г.</v>
          </cell>
          <cell r="F139" t="str">
            <v>СКУ ПФЛ-100 жёлтый?</v>
          </cell>
          <cell r="J139">
            <v>42060</v>
          </cell>
          <cell r="K139" t="str">
            <v>Кама Кристалл Технолоджи Общество с ограниченной ответственностью</v>
          </cell>
          <cell r="L139" t="str">
            <v>Договор № 396 от 25.08.14 г. Спецификация № 4 от 13.02.15 г.</v>
          </cell>
          <cell r="R139" t="str">
            <v>\\tmp-synology\Management\ТМП Лыков\Заказы\Чертежи\Ролик натяжной 160х9,9.pdf</v>
          </cell>
        </row>
        <row r="140">
          <cell r="B140">
            <v>1703</v>
          </cell>
          <cell r="C140" t="str">
            <v>Переналивка полиуретаном ведущего ролика 160×9,9</v>
          </cell>
          <cell r="D140">
            <v>15</v>
          </cell>
          <cell r="E140" t="str">
            <v>18.03.15 г.</v>
          </cell>
          <cell r="F140" t="str">
            <v>СКУ ПФЛ-100 жёлтый?</v>
          </cell>
          <cell r="J140">
            <v>42060</v>
          </cell>
          <cell r="K140" t="str">
            <v>Кама Кристалл Технолоджи Общество с ограниченной ответственностью</v>
          </cell>
          <cell r="L140" t="str">
            <v>Договор № 396 от 25.08.14 г. Спецификация № 4 от 13.02.15 г.</v>
          </cell>
          <cell r="R140" t="str">
            <v>\\tmp-synology\Management\ТМП Лыков\Заказы\Чертежи\Ролик ведущий 160х9,9.pdf</v>
          </cell>
        </row>
        <row r="141">
          <cell r="B141">
            <v>1703</v>
          </cell>
          <cell r="C141" t="str">
            <v>Переналивка полиуретаном направляющего ролика 160×9,9</v>
          </cell>
          <cell r="D141">
            <v>30</v>
          </cell>
          <cell r="E141" t="str">
            <v>18.03.15 г.</v>
          </cell>
          <cell r="F141" t="str">
            <v>СКУ ПФЛ-100 жёлтый?</v>
          </cell>
          <cell r="J141">
            <v>42060</v>
          </cell>
          <cell r="K141" t="str">
            <v>Кама Кристалл Технолоджи Общество с ограниченной ответственностью</v>
          </cell>
          <cell r="L141" t="str">
            <v>Договор № 396 от 25.08.14 г. Спецификация № 4 от 13.02.15 г.</v>
          </cell>
          <cell r="R141" t="str">
            <v>\\tmp-synology\Management\ТМП Лыков\Заказы\Чертежи\Ролик направляющий 160х9,9.pdf</v>
          </cell>
        </row>
        <row r="142">
          <cell r="B142">
            <v>1703</v>
          </cell>
          <cell r="C142" t="str">
            <v>Ролик полиуретановый 101×66×13</v>
          </cell>
          <cell r="D142">
            <v>9</v>
          </cell>
          <cell r="E142" t="str">
            <v>18.03.15 г.</v>
          </cell>
          <cell r="F142" t="str">
            <v>СКУ ПФЛ-100 жёлтый?</v>
          </cell>
          <cell r="J142">
            <v>42060</v>
          </cell>
          <cell r="K142" t="str">
            <v>Кама Кристалл Технолоджи Общество с ограниченной ответственностью</v>
          </cell>
          <cell r="L142" t="str">
            <v>Договор № 396 от 25.08.14 г. Спецификация № 4 от 13.02.15 г.</v>
          </cell>
          <cell r="R142" t="str">
            <v>\\tmp-synology\Management\ТМП Лыков\Заказы\Чертежи\Ролик 101х66х13.pdf</v>
          </cell>
        </row>
        <row r="143">
          <cell r="B143">
            <v>1704</v>
          </cell>
          <cell r="C143" t="str">
            <v>Уплотнение втулки МК2-45.10.871</v>
          </cell>
          <cell r="D143">
            <v>30</v>
          </cell>
          <cell r="E143" t="str">
            <v>20.03.15 г.</v>
          </cell>
          <cell r="J143">
            <v>42060</v>
          </cell>
          <cell r="K143" t="str">
            <v>Центронасос ООО</v>
          </cell>
          <cell r="L143" t="str">
            <v>Н</v>
          </cell>
        </row>
        <row r="144">
          <cell r="B144">
            <v>1705</v>
          </cell>
          <cell r="C144" t="str">
            <v>Средоразделитель 2121.016.000.00</v>
          </cell>
          <cell r="D144">
            <v>12</v>
          </cell>
          <cell r="E144" t="str">
            <v>05.04.15 г.</v>
          </cell>
          <cell r="J144">
            <v>42060</v>
          </cell>
          <cell r="K144" t="str">
            <v>ТМС групп ООО УК</v>
          </cell>
          <cell r="L144" t="str">
            <v>Договор № 1/170 от 06.02.15 г. Спецификация № 1 от 06.02.15 г.</v>
          </cell>
          <cell r="R144" t="str">
            <v>\\tmp-synology\Management\ТМП Лыков\Заказы\Чертежи\Средоразделитель 2121.016.000.00.pdf</v>
          </cell>
        </row>
        <row r="145">
          <cell r="B145">
            <v>1706</v>
          </cell>
          <cell r="C145" t="str">
            <v>Поршень ТПЛ-80</v>
          </cell>
          <cell r="D145">
            <v>10</v>
          </cell>
          <cell r="J145">
            <v>42061</v>
          </cell>
          <cell r="K145" t="str">
            <v>СИНЕРГИЯ-ЛИДЕР ООО</v>
          </cell>
          <cell r="L145" t="str">
            <v>Договор № 289/97 от 28.05.12 г.</v>
          </cell>
        </row>
        <row r="146">
          <cell r="B146">
            <v>1707</v>
          </cell>
          <cell r="C146" t="str">
            <v xml:space="preserve">Грязесъёмник 1М-10202-В </v>
          </cell>
          <cell r="D146">
            <v>180</v>
          </cell>
          <cell r="E146" t="str">
            <v>25.03.15 г.</v>
          </cell>
          <cell r="J146">
            <v>42061</v>
          </cell>
          <cell r="K146" t="str">
            <v>ЭЛКАМ-нефтемаш ЗАО</v>
          </cell>
          <cell r="L146" t="str">
            <v>Договор № 361 от 27.11.13 г. Спецификация № 5 от 12.02.15 г.</v>
          </cell>
          <cell r="R146" t="str">
            <v>\\tmp-synology\Management\ТМП Лыков\Заказы\Чертежи\Грязесъёмник.pdf</v>
          </cell>
        </row>
        <row r="147">
          <cell r="B147">
            <v>1707</v>
          </cell>
          <cell r="C147" t="str">
            <v xml:space="preserve">Грязесъёмник 1М-10204-В </v>
          </cell>
          <cell r="D147">
            <v>260</v>
          </cell>
          <cell r="E147" t="str">
            <v>25.03.15 г.</v>
          </cell>
          <cell r="J147">
            <v>42061</v>
          </cell>
          <cell r="K147" t="str">
            <v>ЭЛКАМ-нефтемаш ЗАО</v>
          </cell>
          <cell r="L147" t="str">
            <v>Договор № 361 от 27.11.13 г. Спецификация № 5 от 12.02.15 г.</v>
          </cell>
          <cell r="R147" t="str">
            <v>\\tmp-synology\Management\ТМП Лыков\Заказы\Чертежи\Грязесъёмник.pdf</v>
          </cell>
        </row>
        <row r="148">
          <cell r="B148">
            <v>1707</v>
          </cell>
          <cell r="C148" t="str">
            <v xml:space="preserve">Грязесъёмник 1М-10205-В </v>
          </cell>
          <cell r="D148">
            <v>260</v>
          </cell>
          <cell r="E148" t="str">
            <v>25.03.15 г.</v>
          </cell>
          <cell r="J148">
            <v>42061</v>
          </cell>
          <cell r="K148" t="str">
            <v>ЭЛКАМ-нефтемаш ЗАО</v>
          </cell>
          <cell r="L148" t="str">
            <v>Договор № 361 от 27.11.13 г. Спецификация № 5 от 12.02.15 г.</v>
          </cell>
          <cell r="R148" t="str">
            <v>\\tmp-synology\Management\ТМП Лыков\Заказы\Чертежи\Грязесъёмник.pdf</v>
          </cell>
        </row>
        <row r="149">
          <cell r="B149">
            <v>1707</v>
          </cell>
          <cell r="C149" t="str">
            <v>Грязесъёмник 1М-10207-В</v>
          </cell>
          <cell r="D149">
            <v>200</v>
          </cell>
          <cell r="E149" t="str">
            <v>25.03.15 г.</v>
          </cell>
          <cell r="J149">
            <v>42061</v>
          </cell>
          <cell r="K149" t="str">
            <v>ЭЛКАМ-нефтемаш ЗАО</v>
          </cell>
          <cell r="L149" t="str">
            <v>Договор № 361 от 27.11.13 г. Спецификация № 5 от 12.02.15 г.</v>
          </cell>
          <cell r="R149" t="str">
            <v>\\tmp-synology\Management\ТМП Лыков\Заказы\Чертежи\Грязесъёмник.pdf</v>
          </cell>
        </row>
        <row r="150">
          <cell r="B150">
            <v>1707</v>
          </cell>
          <cell r="C150" t="str">
            <v xml:space="preserve">Грязесъёмник 1М-10208-В </v>
          </cell>
          <cell r="D150">
            <v>50</v>
          </cell>
          <cell r="E150" t="str">
            <v>25.03.15 г.</v>
          </cell>
          <cell r="J150">
            <v>42061</v>
          </cell>
          <cell r="K150" t="str">
            <v>ЭЛКАМ-нефтемаш ЗАО</v>
          </cell>
          <cell r="L150" t="str">
            <v>Договор № 361 от 27.11.13 г. Спецификация № 5 от 12.02.15 г.</v>
          </cell>
          <cell r="R150" t="str">
            <v>\\tmp-synology\Management\ТМП Лыков\Заказы\Чертежи\Грязесъёмник.pdf</v>
          </cell>
        </row>
        <row r="151">
          <cell r="B151">
            <v>1707</v>
          </cell>
          <cell r="C151" t="str">
            <v xml:space="preserve">Грязесъёмник 1М-10208-Г </v>
          </cell>
          <cell r="D151">
            <v>35</v>
          </cell>
          <cell r="E151" t="str">
            <v>25.03.15 г.</v>
          </cell>
          <cell r="J151">
            <v>42061</v>
          </cell>
          <cell r="K151" t="str">
            <v>ЭЛКАМ-нефтемаш ЗАО</v>
          </cell>
          <cell r="L151" t="str">
            <v>Договор № 361 от 27.11.13 г. Спецификация № 5 от 12.02.15 г.</v>
          </cell>
        </row>
        <row r="152">
          <cell r="B152">
            <v>1708</v>
          </cell>
          <cell r="C152" t="str">
            <v>Втулка полиуретановая 180×140×155</v>
          </cell>
          <cell r="D152">
            <v>4</v>
          </cell>
          <cell r="E152" t="str">
            <v>13.03.15 г.</v>
          </cell>
          <cell r="F152" t="str">
            <v>СКУ-7Л</v>
          </cell>
          <cell r="H152">
            <v>397</v>
          </cell>
          <cell r="J152">
            <v>42062</v>
          </cell>
          <cell r="K152" t="str">
            <v>ПК-ВОЛГА ООО</v>
          </cell>
          <cell r="L152" t="str">
            <v>Счёт № 76 от 25.02.15 г.</v>
          </cell>
        </row>
        <row r="153">
          <cell r="B153">
            <v>1709</v>
          </cell>
          <cell r="C153" t="str">
            <v>Переоблицовка резиной роликов ровнителя А-9199-01-00</v>
          </cell>
          <cell r="D153">
            <v>30</v>
          </cell>
          <cell r="E153" t="str">
            <v>13.04.15 г.</v>
          </cell>
          <cell r="F153" t="str">
            <v>резиновая смесь 3825</v>
          </cell>
          <cell r="J153">
            <v>42065</v>
          </cell>
          <cell r="K153" t="str">
            <v xml:space="preserve">Краснокамская бумажная фабрика - филиал ГОЗНАК ФГУП </v>
          </cell>
          <cell r="L153" t="str">
            <v>Договор № 27147-6 от 25.02.15 г.</v>
          </cell>
          <cell r="R153" t="str">
            <v>\\tmp-synology\Management\ТМП Лыков\Заказы\Чертежи\Ролик ровнителя БДМ №2,4 (черт. А-9199-01-00СБ).PDF</v>
          </cell>
        </row>
        <row r="154">
          <cell r="B154">
            <v>1709</v>
          </cell>
          <cell r="C154" t="str">
            <v>Переоблицовка полиуретаном роликов упаковочной линии «LAMB» М-5218</v>
          </cell>
          <cell r="D154">
            <v>22</v>
          </cell>
          <cell r="E154" t="str">
            <v>13.04.15 г.</v>
          </cell>
          <cell r="F154" t="str">
            <v>СКУ ПФЛ-100</v>
          </cell>
          <cell r="J154">
            <v>42065</v>
          </cell>
          <cell r="K154" t="str">
            <v xml:space="preserve">Краснокамская бумажная фабрика - филиал ГОЗНАК ФГУП </v>
          </cell>
          <cell r="L154" t="str">
            <v>Договор № 27147-6 от 25.02.15 г.</v>
          </cell>
          <cell r="R154" t="str">
            <v>\\tmp-synology\Management\ТМП Лыков\Заказы\Чертежи\Ролик упаковочной линии LAMB М-5218.pdf</v>
          </cell>
        </row>
        <row r="155">
          <cell r="B155">
            <v>1710</v>
          </cell>
          <cell r="C155" t="str">
            <v>Ролик ТМП 210512.02</v>
          </cell>
          <cell r="D155">
            <v>10</v>
          </cell>
          <cell r="J155">
            <v>42066</v>
          </cell>
          <cell r="K155" t="str">
            <v>Уралснабстрой НПФ ООО</v>
          </cell>
          <cell r="L155" t="str">
            <v>Счёт № 77 от 26.02.15 г.</v>
          </cell>
          <cell r="R155" t="str">
            <v>\\tmp-synology\Management\ТМП Лыков\Заказы\Чертежи\Ролик ТМП 210512.02.pdf</v>
          </cell>
        </row>
        <row r="156">
          <cell r="B156">
            <v>1711</v>
          </cell>
          <cell r="C156" t="str">
            <v>Футеровка валика                      КГЯД 2247</v>
          </cell>
          <cell r="D156">
            <v>2</v>
          </cell>
          <cell r="E156" t="str">
            <v>02.04.15 г.</v>
          </cell>
          <cell r="F156" t="str">
            <v>Адипрен 167 бесцветный</v>
          </cell>
          <cell r="J156">
            <v>42067</v>
          </cell>
          <cell r="K156" t="str">
            <v>Монокристалл ЗАО</v>
          </cell>
          <cell r="L156" t="str">
            <v>Договор № 228 от 25.01.11 г. Спецификация № 58 от 17.02.15 г.</v>
          </cell>
          <cell r="R156" t="str">
            <v>\\tmp-synology\Management\ТМП Лыков\Заказы\Чертежи\Валик КГЯД 2247.pdf</v>
          </cell>
        </row>
        <row r="157">
          <cell r="B157">
            <v>1712</v>
          </cell>
          <cell r="C157" t="str">
            <v>Пластина полиуретановая 1200×400×20</v>
          </cell>
          <cell r="D157">
            <v>3</v>
          </cell>
          <cell r="E157" t="str">
            <v>09.03.15 г.</v>
          </cell>
          <cell r="J157">
            <v>42067</v>
          </cell>
          <cell r="K157" t="str">
            <v>Уралтехресурс ООО</v>
          </cell>
          <cell r="L157" t="str">
            <v>Счёт № 83 от 04.03.15 г.</v>
          </cell>
        </row>
        <row r="158">
          <cell r="B158">
            <v>1713</v>
          </cell>
          <cell r="C158" t="str">
            <v>Мембрана 620.02.56.025</v>
          </cell>
          <cell r="D158">
            <v>2</v>
          </cell>
          <cell r="E158" t="str">
            <v>19.04.15 г.</v>
          </cell>
          <cell r="J158">
            <v>42069</v>
          </cell>
          <cell r="K158" t="str">
            <v>ЗАОр НП НЧ КБК им. Титова</v>
          </cell>
          <cell r="L158" t="str">
            <v>Договор № 283 от 03.04.12 г. Спецификация № 14 от 03.03.15 г.</v>
          </cell>
          <cell r="R158" t="str">
            <v>\\tmp-synology\Management\ТМП Лыков\Заказы\Чертежи\Мембрана 620.02.56.025.TIF</v>
          </cell>
        </row>
        <row r="159">
          <cell r="B159">
            <v>1714</v>
          </cell>
          <cell r="C159" t="str">
            <v>Кольцо уплотнительное ЦНСК 305321.001</v>
          </cell>
          <cell r="D159">
            <v>200</v>
          </cell>
          <cell r="E159" t="str">
            <v>22.03.15 г.</v>
          </cell>
          <cell r="F159" t="str">
            <v>Резина силиконовая ВСИТ-401/62 белая</v>
          </cell>
          <cell r="J159">
            <v>42069</v>
          </cell>
          <cell r="K159" t="str">
            <v>Радиан Завод ОАО</v>
          </cell>
          <cell r="L159" t="str">
            <v>Договор № 421 от 19.02.15 г. Спецификация № 1 от 19.02.15 г.</v>
          </cell>
          <cell r="R159" t="str">
            <v>\\tmp-synology\Management\ТМП Лыков\Заказы\Чертежи\Кольцо уплотнительное ЦНСК 305321.001.pdf</v>
          </cell>
        </row>
        <row r="160">
          <cell r="B160">
            <v>1715</v>
          </cell>
          <cell r="C160" t="str">
            <v>Грибок 103.362.075.ГР.332</v>
          </cell>
          <cell r="D160">
            <v>3</v>
          </cell>
          <cell r="E160" t="str">
            <v>27.03.15 г.</v>
          </cell>
          <cell r="F160" t="str">
            <v>СКУ ПФЛ-100</v>
          </cell>
          <cell r="J160">
            <v>42069</v>
          </cell>
          <cell r="K160" t="str">
            <v>Машиностроитель Пермский завод ОАО (ПЗМаш ОАО)</v>
          </cell>
          <cell r="L160" t="str">
            <v>Счёт № 75 от 24.02.15 г.</v>
          </cell>
          <cell r="R160" t="str">
            <v>\\tmp-synology\Management\ТМП Лыков\Заказы\Чертежи\Грибок 103.362.075.ГР.332.pdf</v>
          </cell>
        </row>
        <row r="161">
          <cell r="B161">
            <v>1715</v>
          </cell>
          <cell r="C161" t="str">
            <v>Кольцо 103.362.075.ГР.13</v>
          </cell>
          <cell r="D161">
            <v>3</v>
          </cell>
          <cell r="E161" t="str">
            <v>27.03.15 г.</v>
          </cell>
          <cell r="F161" t="str">
            <v>СКУ ПФЛ-100</v>
          </cell>
          <cell r="J161">
            <v>42069</v>
          </cell>
          <cell r="K161" t="str">
            <v>Машиностроитель Пермский завод ОАО (ПЗМаш ОАО)</v>
          </cell>
          <cell r="L161" t="str">
            <v>Счёт № 75 от 24.02.15 г.</v>
          </cell>
          <cell r="R161" t="str">
            <v>\\tmp-synology\Management\ТМП Лыков\Заказы\Чертежи\Кольцо 103.362.075.ГР.13.jpg</v>
          </cell>
        </row>
        <row r="162">
          <cell r="B162">
            <v>1716</v>
          </cell>
          <cell r="C162" t="str">
            <v>Лист полиуретановый 1000×100×10</v>
          </cell>
          <cell r="D162">
            <v>10</v>
          </cell>
          <cell r="E162" t="str">
            <v>13.03.15 г.</v>
          </cell>
          <cell r="F162" t="str">
            <v>СКУ ПФЛ-100</v>
          </cell>
          <cell r="J162">
            <v>42069</v>
          </cell>
          <cell r="K162" t="str">
            <v>Спектор ТД ООО</v>
          </cell>
          <cell r="L162" t="str">
            <v>Счёт № 78 от 26.02.15 г.</v>
          </cell>
        </row>
        <row r="163">
          <cell r="B163">
            <v>1717</v>
          </cell>
          <cell r="C163" t="str">
            <v>Призма полиуретановая 125×85×49</v>
          </cell>
          <cell r="D163">
            <v>48</v>
          </cell>
          <cell r="J163">
            <v>42069</v>
          </cell>
          <cell r="K163" t="str">
            <v>Пермтехпром ТД ООО</v>
          </cell>
          <cell r="L163" t="str">
            <v>Счёт № 84 от 04.03.15 г.</v>
          </cell>
        </row>
        <row r="164">
          <cell r="B164">
            <v>1717</v>
          </cell>
          <cell r="C164" t="str">
            <v>Призма полиуретановая 158×110×60</v>
          </cell>
          <cell r="D164">
            <v>24</v>
          </cell>
          <cell r="J164">
            <v>42069</v>
          </cell>
          <cell r="K164" t="str">
            <v>Пермтехпром ТД ООО</v>
          </cell>
          <cell r="L164" t="str">
            <v>Счёт № 84 от 04.03.15 г.</v>
          </cell>
        </row>
        <row r="165">
          <cell r="B165">
            <v>1717</v>
          </cell>
          <cell r="C165" t="str">
            <v>Призма полиуретановая 108×78×45</v>
          </cell>
          <cell r="D165">
            <v>68</v>
          </cell>
          <cell r="J165">
            <v>42069</v>
          </cell>
          <cell r="K165" t="str">
            <v>Пермтехпром ТД ООО</v>
          </cell>
          <cell r="L165" t="str">
            <v>Счёт № 84 от 04.03.15 г.</v>
          </cell>
        </row>
        <row r="166">
          <cell r="B166">
            <v>1717</v>
          </cell>
          <cell r="C166" t="str">
            <v>Призма полиуретановая 80×55×32</v>
          </cell>
          <cell r="D166">
            <v>48</v>
          </cell>
          <cell r="J166">
            <v>42069</v>
          </cell>
          <cell r="K166" t="str">
            <v>Пермтехпром ТД ООО</v>
          </cell>
          <cell r="L166" t="str">
            <v>Счёт № 84 от 04.03.15 г.</v>
          </cell>
        </row>
        <row r="167">
          <cell r="B167">
            <v>1718</v>
          </cell>
          <cell r="C167" t="str">
            <v>Футеровка микрофона             МК 101.22.02.0.00-01</v>
          </cell>
          <cell r="D167">
            <v>99</v>
          </cell>
          <cell r="J167">
            <v>42069</v>
          </cell>
          <cell r="K167" t="str">
            <v>МИКОН ООО</v>
          </cell>
          <cell r="L167" t="str">
            <v>Договор № П-110 от 30.10.08 г. Спецификация № 30 от 18.03.15 г.</v>
          </cell>
          <cell r="R167" t="str">
            <v>\\tmp-synology\Management\ТМП Лыков\Заказы\Чертежи\Микрофон МК101.22.02.0.00-01.pdf</v>
          </cell>
        </row>
        <row r="168">
          <cell r="B168">
            <v>1719</v>
          </cell>
          <cell r="C168" t="str">
            <v>Рилёвка 126×106×20</v>
          </cell>
          <cell r="D168">
            <v>30</v>
          </cell>
          <cell r="F168" t="str">
            <v>Твёрдость 95 ед. по Шору А</v>
          </cell>
          <cell r="J168">
            <v>42069</v>
          </cell>
          <cell r="K168" t="str">
            <v>КомпозитТех НПФ ООО</v>
          </cell>
          <cell r="R168" t="str">
            <v>\\tmp-synology\Management\ТМП Лыков\Заказы\Чертежи\Рилёвка 126х106х20.pdf</v>
          </cell>
        </row>
        <row r="169">
          <cell r="B169">
            <v>1719</v>
          </cell>
          <cell r="C169" t="str">
            <v>Кольцо 65×44×20</v>
          </cell>
          <cell r="D169">
            <v>50</v>
          </cell>
          <cell r="F169" t="str">
            <v>Твёрдость 45 … 55 ед. по Шору А</v>
          </cell>
          <cell r="J169">
            <v>42069</v>
          </cell>
          <cell r="K169" t="str">
            <v>КомпозитТех НПФ ООО</v>
          </cell>
        </row>
        <row r="170">
          <cell r="B170">
            <v>1720</v>
          </cell>
          <cell r="C170" t="str">
            <v>Вкладыш к шнековому транспортёру 596±0,5×1046±0,5×10</v>
          </cell>
          <cell r="D170">
            <v>16</v>
          </cell>
          <cell r="E170" t="str">
            <v>10.04.15 г.</v>
          </cell>
          <cell r="F170" t="str">
            <v>ЛУР-СТ (Твёрдость не менее 86 ед. по Шору А)</v>
          </cell>
          <cell r="J170">
            <v>42069</v>
          </cell>
          <cell r="K170" t="str">
            <v>ГОРВОДОКАНАЛ МУП       г. Новосибирска</v>
          </cell>
          <cell r="L170" t="str">
            <v>Договор № 58 от 10.03.15 г. Спецификация от 10.03.15 г.</v>
          </cell>
        </row>
        <row r="171">
          <cell r="B171">
            <v>1720</v>
          </cell>
          <cell r="C171" t="str">
            <v>Вкладыш к шнековому транспортёру 596±0,5×291±0,5×10</v>
          </cell>
          <cell r="D171">
            <v>4</v>
          </cell>
          <cell r="E171" t="str">
            <v>10.04.15 г.</v>
          </cell>
          <cell r="F171" t="str">
            <v>ЛУР-СТ (Твёрдость не менее 86 ед. по Шору А)</v>
          </cell>
          <cell r="J171">
            <v>42069</v>
          </cell>
          <cell r="K171" t="str">
            <v>ГОРВОДОКАНАЛ МУП       г. Новосибирска</v>
          </cell>
          <cell r="L171" t="str">
            <v>Договор № 58 от 10.03.15 г. Спецификация от 10.03.15 г.</v>
          </cell>
        </row>
        <row r="172">
          <cell r="B172">
            <v>1721</v>
          </cell>
          <cell r="C172" t="str">
            <v>Контррилевка                              924Н-04.00.035</v>
          </cell>
          <cell r="D172">
            <v>40</v>
          </cell>
          <cell r="E172" t="str">
            <v>03.04.15 г.</v>
          </cell>
          <cell r="F172" t="str">
            <v>20 шт. - твёрдость          70 ± 3 ед. ;                20 шт. - твёрдость          50 ± 3 ед.</v>
          </cell>
          <cell r="J172">
            <v>42073</v>
          </cell>
          <cell r="K172" t="str">
            <v>ЗАОр НП НЧ КБК им. Титова</v>
          </cell>
          <cell r="L172" t="str">
            <v>Договор № 283 от 03.04.12 г. Спецификация № 15 от 04.03.15 г.</v>
          </cell>
          <cell r="R172" t="str">
            <v>\\tmp-synology\Management\ТМП Лыков\Заказы\Чертежи\Контррилевка 924Н-04.00.035.jpg</v>
          </cell>
        </row>
        <row r="173">
          <cell r="B173">
            <v>1722</v>
          </cell>
          <cell r="C173" t="str">
            <v>Контрдеталь высечки RX04.00.00.002</v>
          </cell>
          <cell r="D173">
            <v>200</v>
          </cell>
          <cell r="E173" t="str">
            <v>17.04.15 г.</v>
          </cell>
          <cell r="F173" t="str">
            <v>по 100 шт. разных по твёрдости и цвету</v>
          </cell>
          <cell r="J173">
            <v>42073</v>
          </cell>
          <cell r="K173" t="str">
            <v>ЗАОр НП НЧ КБК им. Титова</v>
          </cell>
          <cell r="L173" t="str">
            <v>Договор № 283 от 03.04.12 г. Спецификация № 16 от 04.03.15 г.</v>
          </cell>
          <cell r="R173" t="str">
            <v>\\tmp-synology\Management\ТМП Лыков\Заказы\Чертежи\Контрдеталь высечки RX04.00.00.002.pdf</v>
          </cell>
        </row>
        <row r="174">
          <cell r="B174">
            <v>1723</v>
          </cell>
          <cell r="C174" t="str">
            <v>Футеровка полиуретаном колеса 380×160</v>
          </cell>
          <cell r="D174">
            <v>4</v>
          </cell>
          <cell r="E174" t="str">
            <v>16.03.15 г.</v>
          </cell>
          <cell r="F174" t="str">
            <v>"Нытвенский состав" синий</v>
          </cell>
          <cell r="I174" t="str">
            <v>Форму сделать до 12.03.15 г.</v>
          </cell>
          <cell r="J174">
            <v>42073</v>
          </cell>
          <cell r="K174" t="str">
            <v>ЦентрГаз ПО ООО</v>
          </cell>
          <cell r="L174" t="str">
            <v>Договор № 423 от 05.03.15 г. Спецификация № 1 от 05.03.15 г.</v>
          </cell>
          <cell r="R174" t="str">
            <v>\\tmp-synology\Management\ТМП Лыков\Заказы\Чертежи\Колесо 380х160.jpg</v>
          </cell>
        </row>
        <row r="175">
          <cell r="B175">
            <v>1724</v>
          </cell>
          <cell r="C175" t="str">
            <v>Футеровка кольца                      СПО-000.22М1-03</v>
          </cell>
          <cell r="D175">
            <v>10</v>
          </cell>
          <cell r="E175" t="str">
            <v>30.03.15 г.</v>
          </cell>
          <cell r="F175" t="str">
            <v>СКУ ПФЛ-100 бесцветный</v>
          </cell>
          <cell r="J175">
            <v>42074</v>
          </cell>
          <cell r="K175" t="str">
            <v>Силур ООО</v>
          </cell>
          <cell r="L175" t="str">
            <v>Счёт № 88 от 06.03.15 г.</v>
          </cell>
          <cell r="R175" t="str">
            <v>\\tmp-synology\Management\ТМП Лыков\Заказы\Чертежи\Кольцо СПО-000.22М1-03.png</v>
          </cell>
        </row>
        <row r="176">
          <cell r="B176">
            <v>1725</v>
          </cell>
          <cell r="C176" t="str">
            <v>Футеровка полиуретаном ролика СДВ-7РС.1М-6-3-1</v>
          </cell>
          <cell r="D176">
            <v>4</v>
          </cell>
          <cell r="E176" t="str">
            <v>21.03.15 г.</v>
          </cell>
          <cell r="F176" t="str">
            <v>СКУ ПФЛ-100 твёрдость не менее 90 ед. бесцветные</v>
          </cell>
          <cell r="J176">
            <v>42075</v>
          </cell>
          <cell r="K176" t="str">
            <v>Радиус-Сервис Фирма ООО</v>
          </cell>
          <cell r="L176" t="str">
            <v>Договор № 200/157-2010-П от 08.06.10 г. Спецификация № 19 от 10.03.15 г.</v>
          </cell>
          <cell r="R176" t="str">
            <v>\\tmp-synology\Management\ТМП Лыков\Заказы\Чертежи\Ролик СДВ-7РС.1М-6-3-1.pdf</v>
          </cell>
        </row>
        <row r="177">
          <cell r="B177">
            <v>1725</v>
          </cell>
          <cell r="C177" t="str">
            <v>Футеровка полиуретаном ролика СДВ-7РС.1М-6-50</v>
          </cell>
          <cell r="D177">
            <v>4</v>
          </cell>
          <cell r="E177" t="str">
            <v>21.03.15 г.</v>
          </cell>
          <cell r="F177" t="str">
            <v>СКУ ПФЛ-100 твёрдость не менее 90 ед. бесцветные</v>
          </cell>
          <cell r="J177">
            <v>42075</v>
          </cell>
          <cell r="K177" t="str">
            <v>Радиус-Сервис Фирма ООО</v>
          </cell>
          <cell r="L177" t="str">
            <v>Договор № 200/157-2010-П от 08.06.10 г. Спецификация № 19 от 10.03.15 г.</v>
          </cell>
          <cell r="R177" t="str">
            <v>\\tmp-synology\Management\ТМП Лыков\Заказы\Чертежи\Ролик СДВ-7РС.1М-6-50.pdf</v>
          </cell>
        </row>
        <row r="178">
          <cell r="B178">
            <v>1726</v>
          </cell>
          <cell r="C178" t="str">
            <v>Шнек 78×470</v>
          </cell>
          <cell r="D178">
            <v>1</v>
          </cell>
          <cell r="J178">
            <v>42075</v>
          </cell>
          <cell r="K178" t="str">
            <v>Биомед Пермское НПО</v>
          </cell>
          <cell r="L178" t="str">
            <v>Счёт № 91 от 06.03.15 г.</v>
          </cell>
          <cell r="R178" t="str">
            <v>\\tmp-synology\Management\ТМП Лыков\Заказы\Чертежи\Шнек 78х470.pdf</v>
          </cell>
        </row>
        <row r="179">
          <cell r="B179">
            <v>1727</v>
          </cell>
          <cell r="C179" t="str">
            <v>Футеровка ролика 70×70 полиуретаном</v>
          </cell>
          <cell r="D179">
            <v>5</v>
          </cell>
          <cell r="E179" t="str">
            <v>14.03.15 г.</v>
          </cell>
          <cell r="F179" t="str">
            <v>ПЛ-60 серый</v>
          </cell>
          <cell r="H179">
            <v>375</v>
          </cell>
          <cell r="I179" t="str">
            <v>Срочно!</v>
          </cell>
          <cell r="J179">
            <v>42076</v>
          </cell>
          <cell r="K179" t="str">
            <v>СтанкоАльянс ООО</v>
          </cell>
          <cell r="L179" t="str">
            <v>Счёт № 99 от 13.03.15 г.</v>
          </cell>
        </row>
        <row r="180">
          <cell r="B180">
            <v>1727</v>
          </cell>
          <cell r="C180" t="str">
            <v>Футеровка ролика 40×68 полиуретаном</v>
          </cell>
          <cell r="D180">
            <v>10</v>
          </cell>
          <cell r="E180" t="str">
            <v>24.03.15 г.</v>
          </cell>
          <cell r="F180" t="str">
            <v>ПЛ-60 серый</v>
          </cell>
          <cell r="H180" t="str">
            <v>634 ?</v>
          </cell>
          <cell r="I180" t="str">
            <v>Делали, заказ 1124</v>
          </cell>
          <cell r="J180">
            <v>42076</v>
          </cell>
          <cell r="K180" t="str">
            <v>СтанкоАльянс ООО</v>
          </cell>
          <cell r="L180" t="str">
            <v>Счёт № 99 от 13.03.15 г.</v>
          </cell>
        </row>
        <row r="181">
          <cell r="B181">
            <v>1728</v>
          </cell>
          <cell r="C181" t="str">
            <v>Сальник 20×1,8×6 полиуретановый</v>
          </cell>
          <cell r="D181">
            <v>2000</v>
          </cell>
          <cell r="E181" t="str">
            <v>31.03.15 г.</v>
          </cell>
          <cell r="F181" t="str">
            <v>1000 шт. - твёрдость 88-89 (Нытвенский состав);             1000 шт. - твёрдостью 75 ед. (УР - 70В)</v>
          </cell>
          <cell r="J181">
            <v>42076</v>
          </cell>
          <cell r="K181" t="str">
            <v>Мехматика ООО</v>
          </cell>
          <cell r="L181" t="str">
            <v>Счёт № 95 от 11.03.15 г.</v>
          </cell>
          <cell r="R181" t="str">
            <v>\\tmp-synology\Management\ТМП Лыков\Заказы\Чертежи\Сальник 20х1,8х6.jpg</v>
          </cell>
        </row>
        <row r="182">
          <cell r="B182">
            <v>1729</v>
          </cell>
          <cell r="C182" t="str">
            <v>Пластина полиуретановая 600×120×60</v>
          </cell>
          <cell r="D182">
            <v>1</v>
          </cell>
          <cell r="E182" t="str">
            <v>18.03.15 г.</v>
          </cell>
          <cell r="F182" t="str">
            <v>Нытвенский состав или 7Л</v>
          </cell>
          <cell r="J182">
            <v>42076</v>
          </cell>
          <cell r="K182" t="str">
            <v>ДОН-ГРУПП ООО</v>
          </cell>
          <cell r="L182" t="str">
            <v>Счёт № 90 от 06.03.15 г.</v>
          </cell>
        </row>
        <row r="183">
          <cell r="B183">
            <v>1730</v>
          </cell>
          <cell r="C183" t="str">
            <v>Уплотнение 80ФЦП.12.03.01</v>
          </cell>
          <cell r="D183">
            <v>150</v>
          </cell>
          <cell r="E183" t="str">
            <v>27.03.15 г.</v>
          </cell>
          <cell r="I183" t="str">
            <v>50 шт. - 16.03.15 г.</v>
          </cell>
          <cell r="J183">
            <v>42076</v>
          </cell>
          <cell r="K183" t="str">
            <v>Кедрон ООО</v>
          </cell>
          <cell r="L183" t="str">
            <v>Договор № 368 от 23.01.14 г.</v>
          </cell>
          <cell r="R183" t="str">
            <v>\\tmp-synology\Management\ТМП Лыков\Заказы\Чертежи\Уплотнение  80ФЦП.12.03.01.jpg</v>
          </cell>
        </row>
        <row r="184">
          <cell r="B184">
            <v>1730</v>
          </cell>
          <cell r="C184" t="str">
            <v>Уплотнение 100ФЦП.13.03.01</v>
          </cell>
          <cell r="D184">
            <v>150</v>
          </cell>
          <cell r="E184" t="str">
            <v>27.03.15 г.</v>
          </cell>
          <cell r="I184" t="str">
            <v>50 шт. - 16.03.15 г.</v>
          </cell>
          <cell r="J184">
            <v>42076</v>
          </cell>
          <cell r="K184" t="str">
            <v>Кедрон ООО</v>
          </cell>
          <cell r="L184" t="str">
            <v>Договор № 368 от 23.01.14 г.</v>
          </cell>
          <cell r="R184" t="str">
            <v>\\tmp-synology\Management\ТМП Лыков\Заказы\Чертежи\Уплотнение 100ФЦП.13.03.01.jpg</v>
          </cell>
        </row>
        <row r="185">
          <cell r="B185">
            <v>1731</v>
          </cell>
          <cell r="C185" t="str">
            <v>Футеровка ролика                      ТПС-23-01.03.400 полиуретаном</v>
          </cell>
          <cell r="D185">
            <v>96</v>
          </cell>
          <cell r="E185" t="str">
            <v>15.04.15 г.</v>
          </cell>
          <cell r="F185" t="str">
            <v>Нытвенский состав</v>
          </cell>
          <cell r="J185">
            <v>42079</v>
          </cell>
          <cell r="K185" t="str">
            <v>Пермский механический завод НПК ООО</v>
          </cell>
          <cell r="L185" t="str">
            <v>Счёт № 96 от 11.03.15 г.</v>
          </cell>
          <cell r="R185" t="str">
            <v>\\tmp-synology\Management\ТМП Лыков\Заказы\Чертежи\Ролик ТПС-23-01.03.400.pdf</v>
          </cell>
        </row>
        <row r="186">
          <cell r="B186">
            <v>1732</v>
          </cell>
          <cell r="C186" t="str">
            <v>Ролик КГЯД 2257</v>
          </cell>
          <cell r="D186">
            <v>80</v>
          </cell>
          <cell r="E186" t="str">
            <v>14.04.15 г.</v>
          </cell>
          <cell r="F186" t="str">
            <v>TDL653</v>
          </cell>
          <cell r="J186">
            <v>42079</v>
          </cell>
          <cell r="K186" t="str">
            <v>Монокристалл ЗАО</v>
          </cell>
          <cell r="L186" t="str">
            <v>Договор № 228 от 25.01.11 г. Спецификация № 59 от 12.03.15 г.</v>
          </cell>
          <cell r="R186" t="str">
            <v>\\tmp-synology\Management\ТМП Лыков\Заказы\Чертежи\Ролик КГЯД 2257.pdf</v>
          </cell>
        </row>
        <row r="187">
          <cell r="B187">
            <v>1732</v>
          </cell>
          <cell r="C187" t="str">
            <v>Ролик КГЯД 2258</v>
          </cell>
          <cell r="D187">
            <v>34</v>
          </cell>
          <cell r="E187" t="str">
            <v>14.04.15 г.</v>
          </cell>
          <cell r="F187" t="str">
            <v>TDL653</v>
          </cell>
          <cell r="J187">
            <v>42079</v>
          </cell>
          <cell r="K187" t="str">
            <v>Монокристалл ЗАО</v>
          </cell>
          <cell r="L187" t="str">
            <v>Договор № 228 от 25.01.11 г. Спецификация № 59 от 12.03.15 г.</v>
          </cell>
          <cell r="R187" t="str">
            <v>\\tmp-synology\Management\ТМП Лыков\Заказы\Чертежи\Ролик КГЯД 2258.pdf</v>
          </cell>
        </row>
        <row r="188">
          <cell r="B188">
            <v>1733</v>
          </cell>
          <cell r="C188" t="str">
            <v>Втулка-вкладыш Ø125×Ø99×24</v>
          </cell>
          <cell r="D188">
            <v>20</v>
          </cell>
          <cell r="E188" t="str">
            <v>27.03.15 г.</v>
          </cell>
          <cell r="F188" t="str">
            <v>СКУ ПФЛ-100</v>
          </cell>
          <cell r="J188">
            <v>42079</v>
          </cell>
          <cell r="K188" t="str">
            <v>Центронасос ООО</v>
          </cell>
          <cell r="L188" t="str">
            <v>Н</v>
          </cell>
        </row>
        <row r="189">
          <cell r="B189">
            <v>1734</v>
          </cell>
          <cell r="C189" t="str">
            <v>Диафрагма СР-1-01.00.002</v>
          </cell>
          <cell r="D189">
            <v>50</v>
          </cell>
          <cell r="E189" t="str">
            <v>20.04.15 г.</v>
          </cell>
          <cell r="F189" t="str">
            <v>Резина 3826</v>
          </cell>
          <cell r="J189">
            <v>42080</v>
          </cell>
          <cell r="K189" t="str">
            <v>РусНавигация ООО</v>
          </cell>
          <cell r="L189" t="str">
            <v>Счёт № 104 от 17.03.15 г.</v>
          </cell>
          <cell r="R189" t="str">
            <v>\\tmp-synology\Management\ТМП Лыков\Заказы\Чертежи\Диафрагма СР-1-01.00.002.jpg</v>
          </cell>
        </row>
        <row r="190">
          <cell r="B190">
            <v>1735</v>
          </cell>
          <cell r="C190" t="str">
            <v>Мембрана 125×3</v>
          </cell>
          <cell r="D190">
            <v>30</v>
          </cell>
          <cell r="E190" t="str">
            <v>17.04.15 г.</v>
          </cell>
          <cell r="F190" t="str">
            <v>Адипрен L83 или ТТ-129 (твердость 80 ед.)</v>
          </cell>
          <cell r="J190">
            <v>42080</v>
          </cell>
          <cell r="K190" t="str">
            <v>ЦентрКомплект ООО</v>
          </cell>
          <cell r="L190" t="str">
            <v>Счёт № 101 от 16.03.15 г.</v>
          </cell>
        </row>
        <row r="191">
          <cell r="B191">
            <v>1736</v>
          </cell>
          <cell r="C191" t="str">
            <v>Виброизолятор 60×115</v>
          </cell>
          <cell r="D191">
            <v>4</v>
          </cell>
          <cell r="F191" t="str">
            <v>твёрдость 40 - 50 ед.</v>
          </cell>
          <cell r="J191">
            <v>42081</v>
          </cell>
          <cell r="K191" t="str">
            <v>Уралснабстрой НПФ ООО</v>
          </cell>
          <cell r="L191" t="str">
            <v>Счёт № 97 от 11.03.15 г.</v>
          </cell>
          <cell r="R191" t="str">
            <v>\\tmp-synology\Management\ТМП Лыков\Заказы\Чертежи\Виброизолятор 60х115.tif</v>
          </cell>
        </row>
        <row r="192">
          <cell r="B192">
            <v>1736</v>
          </cell>
          <cell r="C192" t="str">
            <v>Виброизолятор 60×115</v>
          </cell>
          <cell r="D192">
            <v>4</v>
          </cell>
          <cell r="F192" t="str">
            <v>твёрдость 60 - 70 ед.</v>
          </cell>
          <cell r="J192">
            <v>42081</v>
          </cell>
          <cell r="K192" t="str">
            <v>Уралснабстрой НПФ ООО</v>
          </cell>
          <cell r="L192" t="str">
            <v>Счёт № 97 от 11.03.15 г.</v>
          </cell>
          <cell r="R192" t="str">
            <v>\\tmp-synology\Management\ТМП Лыков\Заказы\Чертежи\Виброизолятор 60х115.tif</v>
          </cell>
        </row>
        <row r="193">
          <cell r="B193">
            <v>1737</v>
          </cell>
          <cell r="C193" t="str">
            <v>Эластичная вставка ROTEX 318×165×50</v>
          </cell>
          <cell r="D193">
            <v>5</v>
          </cell>
          <cell r="E193" t="str">
            <v>30.03.15 г.</v>
          </cell>
          <cell r="F193" t="str">
            <v>СКУ ПФЛ-100</v>
          </cell>
          <cell r="J193">
            <v>42081</v>
          </cell>
          <cell r="K193" t="str">
            <v>Перминжениринггрупп ООО</v>
          </cell>
          <cell r="L193" t="str">
            <v>Счёт № 102 от 17.03.15 г.</v>
          </cell>
        </row>
        <row r="194">
          <cell r="B194">
            <v>1738</v>
          </cell>
          <cell r="C194" t="str">
            <v>Нагреватель НЭ 1000/220-3 длина 6 м</v>
          </cell>
          <cell r="D194">
            <v>10</v>
          </cell>
          <cell r="E194" t="str">
            <v>20.03.15 г.</v>
          </cell>
          <cell r="J194">
            <v>42081</v>
          </cell>
          <cell r="K194" t="str">
            <v>СИНЕРГИЯ-ЛИДЕР ООО</v>
          </cell>
          <cell r="L194" t="str">
            <v>Договор № 289/97 от 28.05.12 г.</v>
          </cell>
        </row>
        <row r="195">
          <cell r="B195">
            <v>1738</v>
          </cell>
          <cell r="C195" t="str">
            <v>Нагреватель НЭ 1000/220-3 длина 2 м</v>
          </cell>
          <cell r="D195">
            <v>10</v>
          </cell>
          <cell r="E195" t="str">
            <v>20.03.15 г.</v>
          </cell>
          <cell r="J195">
            <v>42081</v>
          </cell>
          <cell r="K195" t="str">
            <v>СИНЕРГИЯ-ЛИДЕР ООО</v>
          </cell>
          <cell r="L195" t="str">
            <v>Договор № 289/97 от 28.05.12 г.</v>
          </cell>
        </row>
        <row r="196">
          <cell r="B196">
            <v>1739</v>
          </cell>
          <cell r="C196" t="str">
            <v>Сильфон сеточного цилиндра М2749.04.00.000</v>
          </cell>
          <cell r="D196">
            <v>2</v>
          </cell>
          <cell r="E196" t="str">
            <v>29.07.15 г.</v>
          </cell>
          <cell r="J196">
            <v>42083</v>
          </cell>
          <cell r="K196" t="str">
            <v xml:space="preserve">Краснокамская бумажная фабрика - филиал ГОЗНАК ФГУП </v>
          </cell>
          <cell r="L196" t="str">
            <v>Договор № 27473-14 от 30.03.15 г.</v>
          </cell>
          <cell r="R196" t="str">
            <v>\\tmp-synology\Management\ТМП Лыков\Заказы\Чертежи\Сильфон сеточного цилиндра М2749.04.00.000.pdf</v>
          </cell>
        </row>
        <row r="197">
          <cell r="B197">
            <v>1739</v>
          </cell>
          <cell r="C197" t="str">
            <v>Сильфон сеточного цилиндра ЦСМ2750.05.00.000</v>
          </cell>
          <cell r="D197">
            <v>4</v>
          </cell>
          <cell r="E197" t="str">
            <v>29.07.15 г.</v>
          </cell>
          <cell r="J197">
            <v>42083</v>
          </cell>
          <cell r="K197" t="str">
            <v xml:space="preserve">Краснокамская бумажная фабрика - филиал ГОЗНАК ФГУП </v>
          </cell>
          <cell r="L197" t="str">
            <v>Договор № 27473-14 от 30.03.15 г.</v>
          </cell>
          <cell r="R197" t="str">
            <v>\\tmp-synology\Management\ТМП Лыков\Заказы\Чертежи\Сильфон сеточного цилиндра ЦСМ2750.05.00.000.pdf</v>
          </cell>
        </row>
        <row r="198">
          <cell r="B198">
            <v>1740</v>
          </cell>
          <cell r="C198" t="str">
            <v>Лист полиуретановый 500×500×50</v>
          </cell>
          <cell r="D198">
            <v>1</v>
          </cell>
          <cell r="E198" t="str">
            <v>06.05.15 г.</v>
          </cell>
          <cell r="F198" t="str">
            <v>СКУ-7Л      твёрдость 76 - 78 ед.                  синий</v>
          </cell>
          <cell r="J198">
            <v>42086</v>
          </cell>
          <cell r="K198" t="str">
            <v xml:space="preserve">Краснокамская бумажная фабрика - филиал ГОЗНАК ФГУП </v>
          </cell>
        </row>
        <row r="199">
          <cell r="B199">
            <v>1741</v>
          </cell>
          <cell r="C199" t="str">
            <v xml:space="preserve">Вставка эластичная 130×24 полиуретановая </v>
          </cell>
          <cell r="D199">
            <v>20</v>
          </cell>
          <cell r="E199" t="str">
            <v>03.04.15 г.</v>
          </cell>
          <cell r="F199" t="str">
            <v>Нытвенский состав           красный</v>
          </cell>
          <cell r="J199">
            <v>42086</v>
          </cell>
          <cell r="K199" t="str">
            <v>Пермский завод масел ЗАО</v>
          </cell>
          <cell r="L199" t="str">
            <v>Счёт № 110 от 19.03.15 г.</v>
          </cell>
          <cell r="R199" t="str">
            <v>\\tmp-synology\Management\ТМП Лыков\Заказы\Чертежи\вставка эластичная 130х24.pdf</v>
          </cell>
        </row>
        <row r="200">
          <cell r="B200">
            <v>1742</v>
          </cell>
          <cell r="C200" t="str">
            <v>Втулка полиуретановая 57×47×18</v>
          </cell>
          <cell r="D200">
            <v>70</v>
          </cell>
          <cell r="E200" t="str">
            <v>23.03.15 г.</v>
          </cell>
          <cell r="F200" t="str">
            <v>бесцветные</v>
          </cell>
          <cell r="J200">
            <v>42086</v>
          </cell>
          <cell r="K200" t="str">
            <v>Точная Механика ООО</v>
          </cell>
          <cell r="L200" t="str">
            <v>Счёт № 116 от 20.03.15 г.</v>
          </cell>
        </row>
        <row r="201">
          <cell r="B201">
            <v>1743</v>
          </cell>
          <cell r="C201" t="str">
            <v>Диск триера металлополимерный II ‒ 5</v>
          </cell>
          <cell r="D201">
            <v>46</v>
          </cell>
          <cell r="E201" t="str">
            <v>06.04.15 г.</v>
          </cell>
          <cell r="J201">
            <v>42086</v>
          </cell>
          <cell r="K201" t="str">
            <v>Продовольственный фонд ГУП</v>
          </cell>
          <cell r="L201" t="str">
            <v>Договор № 426 от 18.03.15 г. Спецификация № 1 от 18.03.15 г.</v>
          </cell>
        </row>
        <row r="202">
          <cell r="B202">
            <v>1744</v>
          </cell>
          <cell r="C202" t="str">
            <v>Втулка 28×14×14</v>
          </cell>
          <cell r="D202">
            <v>42</v>
          </cell>
          <cell r="E202" t="str">
            <v>14.04.15 г.</v>
          </cell>
          <cell r="F202" t="str">
            <v>Адипрен LF601D синий</v>
          </cell>
          <cell r="J202">
            <v>42088</v>
          </cell>
          <cell r="K202" t="str">
            <v>ПК-ВОЛГА ООО</v>
          </cell>
          <cell r="L202" t="str">
            <v>Счёт № 105 от 17.03.15 г.</v>
          </cell>
        </row>
        <row r="203">
          <cell r="B203">
            <v>1745</v>
          </cell>
          <cell r="C203" t="str">
            <v>Вставка муфты 90</v>
          </cell>
          <cell r="D203">
            <v>50</v>
          </cell>
          <cell r="E203" t="str">
            <v>31.03.15 г.</v>
          </cell>
          <cell r="F203" t="str">
            <v>Адипрен L 167 бесцветные</v>
          </cell>
          <cell r="J203">
            <v>42088</v>
          </cell>
          <cell r="K203" t="str">
            <v>КАРТЭЛЬ ООО</v>
          </cell>
          <cell r="L203" t="str">
            <v>Счёт № 126 от 25.03.15 г.</v>
          </cell>
        </row>
        <row r="204">
          <cell r="B204">
            <v>1746</v>
          </cell>
          <cell r="C204" t="str">
            <v>Лист полиуретановый 600×600×8</v>
          </cell>
          <cell r="D204">
            <v>1</v>
          </cell>
          <cell r="E204" t="str">
            <v>30.03.15 г.</v>
          </cell>
          <cell r="F204" t="str">
            <v>ПЛ-60 бесцветный</v>
          </cell>
          <cell r="J204">
            <v>42088</v>
          </cell>
          <cell r="K204" t="str">
            <v>РЕЗОН ГРУПП ООО</v>
          </cell>
          <cell r="L204" t="str">
            <v>Счёт № 125 от 25.03.15 г.</v>
          </cell>
        </row>
        <row r="205">
          <cell r="B205">
            <v>1747</v>
          </cell>
          <cell r="C205" t="str">
            <v>Лепесток ГК 83.03.002</v>
          </cell>
          <cell r="D205">
            <v>300</v>
          </cell>
          <cell r="E205" t="str">
            <v>23.04.15 г.</v>
          </cell>
          <cell r="J205">
            <v>42089</v>
          </cell>
          <cell r="K205" t="str">
            <v>ИНТЭК ЮГ ООО</v>
          </cell>
          <cell r="L205" t="str">
            <v>Договор № 392 от 20.06.14 г.</v>
          </cell>
          <cell r="R205" t="str">
            <v>\\tmp-synology\Management\ТМП Лыков\Заказы\Чертежи\Лепесток ГК 83.03.002.jpg</v>
          </cell>
        </row>
        <row r="206">
          <cell r="B206">
            <v>1748</v>
          </cell>
          <cell r="C206" t="str">
            <v>Волокно углеродное рубленое</v>
          </cell>
          <cell r="D206" t="str">
            <v>14 кг</v>
          </cell>
          <cell r="E206" t="str">
            <v>31.03.15 г.</v>
          </cell>
          <cell r="J206">
            <v>42089</v>
          </cell>
          <cell r="K206" t="str">
            <v>КОМПОЗИТ ООО</v>
          </cell>
          <cell r="L206" t="str">
            <v>Счёт № 106 от 17.03.15 г.</v>
          </cell>
        </row>
        <row r="207">
          <cell r="B207">
            <v>1749</v>
          </cell>
          <cell r="C207" t="str">
            <v>Било среднее</v>
          </cell>
          <cell r="D207">
            <v>25</v>
          </cell>
          <cell r="E207" t="str">
            <v>04.05.15 г.</v>
          </cell>
          <cell r="J207">
            <v>42089</v>
          </cell>
          <cell r="K207" t="str">
            <v>Проминдустрия ТД ООО</v>
          </cell>
          <cell r="L207" t="str">
            <v>Счёт № 123 от 24.03.15 г.</v>
          </cell>
        </row>
        <row r="208">
          <cell r="B208">
            <v>1750</v>
          </cell>
          <cell r="C208" t="str">
            <v>Футеровка вала 8-1429</v>
          </cell>
          <cell r="D208">
            <v>3</v>
          </cell>
          <cell r="E208" t="str">
            <v>03.04.15 г.</v>
          </cell>
          <cell r="F208" t="str">
            <v>твёрдость 82±2 ед. по Шору А</v>
          </cell>
          <cell r="I208" t="str">
            <v>Переделка брака</v>
          </cell>
          <cell r="J208">
            <v>42090</v>
          </cell>
          <cell r="K208" t="str">
            <v>Пермские обои ТД ООО</v>
          </cell>
          <cell r="L208" t="str">
            <v>Договор № 322 от 28.03.13 г.</v>
          </cell>
          <cell r="R208" t="str">
            <v>\\tmp-synology\Management\ТМП Лыков\Заказы\Чертежи\Вал 8-1429.pdf</v>
          </cell>
        </row>
        <row r="209">
          <cell r="B209">
            <v>1751</v>
          </cell>
          <cell r="C209" t="str">
            <v>Сальник вертлюга ВБ-100</v>
          </cell>
          <cell r="D209">
            <v>100</v>
          </cell>
          <cell r="E209" t="str">
            <v>06.04.15 г.</v>
          </cell>
          <cell r="F209" t="str">
            <v>Адипрен 167 синий</v>
          </cell>
          <cell r="J209">
            <v>42090</v>
          </cell>
          <cell r="K209" t="str">
            <v>УРАЛТЕХСНАБ ООО</v>
          </cell>
          <cell r="L209" t="str">
            <v>Договор № 403 от 06.10.14 г.</v>
          </cell>
          <cell r="R209" t="str">
            <v>\\tmp-synology\Management\ТМП Лыков\Заказы\Чертежи\Сальник вертлюга ВБ-100.pdf</v>
          </cell>
        </row>
        <row r="210">
          <cell r="B210">
            <v>1752</v>
          </cell>
          <cell r="C210" t="str">
            <v>Элемент уплотнительный 115,5×106×104,                               АХА 8.223.607</v>
          </cell>
          <cell r="D210">
            <v>20</v>
          </cell>
          <cell r="E210" t="str">
            <v>18.04.15 г.</v>
          </cell>
          <cell r="F210" t="str">
            <v>СКУ ПФЛ</v>
          </cell>
          <cell r="J210">
            <v>42093</v>
          </cell>
          <cell r="K210" t="str">
            <v>Пакер НПФ ООО</v>
          </cell>
          <cell r="L210" t="str">
            <v>Договор № 206/25 от 06.02.15 г. Спецификация № 1 от 06.02.15 г.</v>
          </cell>
          <cell r="R210" t="str">
            <v>\\tmp-synology\Management\ТМП Лыков\Заказы\Чертежи\Элемент уплотнительный АХА 8.223.607.tif</v>
          </cell>
        </row>
        <row r="211">
          <cell r="B211">
            <v>1752</v>
          </cell>
          <cell r="C211" t="str">
            <v>Элемент уплотнительный 121,5×110×107,                               АХА 8.223.607-01</v>
          </cell>
          <cell r="D211">
            <v>20</v>
          </cell>
          <cell r="E211" t="str">
            <v>18.04.15 г.</v>
          </cell>
          <cell r="F211" t="str">
            <v>СКУ ПФЛ</v>
          </cell>
          <cell r="J211">
            <v>42093</v>
          </cell>
          <cell r="K211" t="str">
            <v>Пакер НПФ ООО</v>
          </cell>
          <cell r="L211" t="str">
            <v>Договор № 206/25 от 06.02.15 г. Спецификация № 1 от 06.02.15 г.</v>
          </cell>
          <cell r="R211" t="str">
            <v>\\tmp-synology\Management\ТМП Лыков\Заказы\Чертежи\Элемент уплотнительный АХА 8.223.607.tif</v>
          </cell>
        </row>
        <row r="212">
          <cell r="B212">
            <v>1753</v>
          </cell>
          <cell r="C212" t="str">
            <v>Стержень 210×500</v>
          </cell>
          <cell r="D212">
            <v>2</v>
          </cell>
          <cell r="E212" t="str">
            <v>13.04.15 г.</v>
          </cell>
          <cell r="F212" t="str">
            <v>Адипрен L167</v>
          </cell>
          <cell r="J212">
            <v>42093</v>
          </cell>
          <cell r="K212" t="str">
            <v>Промтрактор-Промлит ООО</v>
          </cell>
          <cell r="L212" t="str">
            <v>Договор № 424 от 05.03.15 г. Спецификация № 1 от 05.03.15 г.</v>
          </cell>
        </row>
        <row r="213">
          <cell r="B213">
            <v>1754</v>
          </cell>
          <cell r="C213" t="str">
            <v>Переналивка полиуретаном натяжного ролика 160×9,9</v>
          </cell>
          <cell r="D213">
            <v>34</v>
          </cell>
          <cell r="E213" t="str">
            <v>10.04.15 г.</v>
          </cell>
          <cell r="F213" t="str">
            <v>СКУ ПФЛ-100 бесцветный</v>
          </cell>
          <cell r="J213">
            <v>42093</v>
          </cell>
          <cell r="K213" t="str">
            <v>Кама Кристалл Технолоджи Общество с ограниченной ответственностью</v>
          </cell>
          <cell r="L213" t="str">
            <v>Договор № 396 от 25.08.14 г. Спецификация № 5 от 30.03.15 г.</v>
          </cell>
          <cell r="R213" t="str">
            <v>\\tmp-synology\Management\ТМП Лыков\Заказы\Чертежи\Ролик натяжной 160х9,9.pdf</v>
          </cell>
        </row>
        <row r="214">
          <cell r="B214">
            <v>1754</v>
          </cell>
          <cell r="C214" t="str">
            <v>Переналивка полиуретаном ведущего ролика 160×9,9</v>
          </cell>
          <cell r="D214">
            <v>130</v>
          </cell>
          <cell r="E214" t="str">
            <v>10.04.15 г.</v>
          </cell>
          <cell r="F214" t="str">
            <v>СКУ ПФЛ-100 бесцветный</v>
          </cell>
          <cell r="I214" t="str">
            <v>03.04.15 г. -  30 шт., можно больше</v>
          </cell>
          <cell r="J214">
            <v>42093</v>
          </cell>
          <cell r="K214" t="str">
            <v>Кама Кристалл Технолоджи Общество с ограниченной ответственностью</v>
          </cell>
          <cell r="L214" t="str">
            <v>Договор № 396 от 25.08.14 г. Спецификация № 5 от 30.03.15 г.</v>
          </cell>
          <cell r="R214" t="str">
            <v>\\tmp-synology\Management\ТМП Лыков\Заказы\Чертежи\Ролик ведущий 160х9,9.pdf</v>
          </cell>
        </row>
        <row r="215">
          <cell r="B215">
            <v>1754</v>
          </cell>
          <cell r="C215" t="str">
            <v>Переналивка полиуретаном направляющего ролика 160×9,9</v>
          </cell>
          <cell r="D215">
            <v>32</v>
          </cell>
          <cell r="E215" t="str">
            <v>10.04.15 г.</v>
          </cell>
          <cell r="F215" t="str">
            <v>СКУ ПФЛ-100 бесцветный</v>
          </cell>
          <cell r="J215">
            <v>42093</v>
          </cell>
          <cell r="K215" t="str">
            <v>Кама Кристалл Технолоджи Общество с ограниченной ответственностью</v>
          </cell>
          <cell r="L215" t="str">
            <v>Договор № 396 от 25.08.14 г. Спецификация № 5 от 30.03.15 г.</v>
          </cell>
          <cell r="R215" t="str">
            <v>\\tmp-synology\Management\ТМП Лыков\Заказы\Чертежи\Ролик направляющий 160х9,9.pdf</v>
          </cell>
        </row>
        <row r="216">
          <cell r="B216">
            <v>1755</v>
          </cell>
          <cell r="C216" t="str">
            <v>Футеровка микрофона             МК 101.22.02.0.00-01</v>
          </cell>
          <cell r="D216">
            <v>106</v>
          </cell>
          <cell r="E216" t="str">
            <v>06.04.15 г.</v>
          </cell>
          <cell r="J216">
            <v>42094</v>
          </cell>
          <cell r="K216" t="str">
            <v>МИКОН ООО</v>
          </cell>
          <cell r="L216" t="str">
            <v xml:space="preserve"> Договор № П-110 от 30.10.08 г. Спецификация № 32 от 31.03.15 г.</v>
          </cell>
          <cell r="R216" t="str">
            <v>\\tmp-synology\Management\ТМП Лыков\Заказы\Чертежи\Микрофон МК101.22.02.0.00-01.pdf</v>
          </cell>
        </row>
        <row r="217">
          <cell r="B217">
            <v>1756</v>
          </cell>
          <cell r="C217" t="str">
            <v>Трубка BNG 0.000.001</v>
          </cell>
          <cell r="D217">
            <v>6</v>
          </cell>
          <cell r="E217" t="str">
            <v>02.04.15 г.</v>
          </cell>
          <cell r="F217" t="str">
            <v>Стеклопластик</v>
          </cell>
          <cell r="J217">
            <v>42094</v>
          </cell>
          <cell r="K217" t="str">
            <v>БНГ-Технолоджи ООО</v>
          </cell>
          <cell r="L217" t="str">
            <v>Счёт № 128 от 26.03.15 г.</v>
          </cell>
          <cell r="R217" t="str">
            <v>\\tmp-synology\Management\ТМП Лыков\Заказы\Чертежи\Трубка BNG 0 000 001.pdf</v>
          </cell>
        </row>
        <row r="218">
          <cell r="B218">
            <v>1757</v>
          </cell>
          <cell r="C218" t="str">
            <v>Лист 1000×250×8</v>
          </cell>
          <cell r="D218">
            <v>20</v>
          </cell>
          <cell r="E218" t="str">
            <v>02.04.15 г.</v>
          </cell>
          <cell r="F218" t="str">
            <v>СКУ-7Л                       Твёрдость 70 ед.  Синий</v>
          </cell>
          <cell r="J218">
            <v>42094</v>
          </cell>
          <cell r="K218" t="str">
            <v>Нововятский лыжный комбинат ОАО</v>
          </cell>
          <cell r="L218" t="str">
            <v>Счёт № 111 от 19.03.15 г.</v>
          </cell>
        </row>
        <row r="219">
          <cell r="B219">
            <v>1758</v>
          </cell>
          <cell r="C219" t="str">
            <v>Облицовка трака полиуретаном</v>
          </cell>
          <cell r="D219">
            <v>1456</v>
          </cell>
          <cell r="J219">
            <v>42094</v>
          </cell>
          <cell r="K219" t="str">
            <v>ТехКом НПО ООО</v>
          </cell>
          <cell r="L219" t="str">
            <v xml:space="preserve">Договор № 384 от 22.05.14 г.  </v>
          </cell>
          <cell r="R219" t="str">
            <v>\\tmp-synology\Management\ТМП Лыков\Заказы\Чертежи\Трак.pdf</v>
          </cell>
        </row>
        <row r="220">
          <cell r="B220">
            <v>1759</v>
          </cell>
          <cell r="C220" t="str">
            <v>Механическая обработка вала СДУ80-600.201М</v>
          </cell>
          <cell r="D220">
            <v>15</v>
          </cell>
          <cell r="E220" t="str">
            <v>7 шт. - 10.04.15 г.;      8 шт. - 16.04.15 г.</v>
          </cell>
          <cell r="J220">
            <v>42094</v>
          </cell>
          <cell r="K220" t="str">
            <v>Мехматика ООО</v>
          </cell>
          <cell r="L220" t="str">
            <v>Счёт № 134 от 31.03.15 г.</v>
          </cell>
          <cell r="R220" t="str">
            <v>\\tmp-synology\Management\ТМП Лыков\Заказы\Чертежи\Вал СДУ80-600.201М.jpg</v>
          </cell>
        </row>
        <row r="221">
          <cell r="B221">
            <v>1760</v>
          </cell>
          <cell r="C221" t="str">
            <v>Стержень 40×1000</v>
          </cell>
          <cell r="D221">
            <v>10</v>
          </cell>
          <cell r="E221" t="str">
            <v>13.04.15 г.</v>
          </cell>
          <cell r="F221" t="str">
            <v>СКУ-7Л синий</v>
          </cell>
          <cell r="J221">
            <v>42096</v>
          </cell>
          <cell r="K221" t="str">
            <v>Эластополимер ПКФ ООО</v>
          </cell>
          <cell r="L221" t="str">
            <v>Счёт № 142 от 02.04.15 г.</v>
          </cell>
        </row>
        <row r="222">
          <cell r="B222">
            <v>1761</v>
          </cell>
          <cell r="C222" t="str">
            <v>Шнек 96×725</v>
          </cell>
          <cell r="D222">
            <v>1</v>
          </cell>
          <cell r="E222" t="str">
            <v>15.05.15 г.</v>
          </cell>
          <cell r="F222" t="str">
            <v>Капролон</v>
          </cell>
          <cell r="J222">
            <v>42096</v>
          </cell>
          <cell r="K222" t="str">
            <v>Биомед Пермское НПО</v>
          </cell>
          <cell r="L222" t="str">
            <v>Договор № 03-179-170315 от 16.03.15 г. Спецификация № 1 от 16.03.15 г.</v>
          </cell>
        </row>
        <row r="223">
          <cell r="B223">
            <v>1762</v>
          </cell>
          <cell r="C223" t="str">
            <v>Клапан вакуумного насоса</v>
          </cell>
          <cell r="D223">
            <v>200</v>
          </cell>
          <cell r="E223" t="str">
            <v>28.04.15 г.</v>
          </cell>
          <cell r="J223">
            <v>42096</v>
          </cell>
          <cell r="K223" t="str">
            <v>Биомед Пермское НПО</v>
          </cell>
          <cell r="L223" t="str">
            <v>Договор № 03-179-170315 от 16.03.15 г. Спецификация № 2 от 16.03.15 г.</v>
          </cell>
        </row>
        <row r="224">
          <cell r="B224">
            <v>1762</v>
          </cell>
          <cell r="C224" t="str">
            <v>Компенсатор вакуумного насоса</v>
          </cell>
          <cell r="D224">
            <v>70</v>
          </cell>
          <cell r="E224" t="str">
            <v>28.04.15 г.</v>
          </cell>
          <cell r="J224">
            <v>42096</v>
          </cell>
          <cell r="K224" t="str">
            <v>Биомед Пермское НПО</v>
          </cell>
          <cell r="L224" t="str">
            <v>Договор № 03-179-170315 от 16.03.15 г. Спецификация № 2 от 16.03.15 г.</v>
          </cell>
          <cell r="R224" t="str">
            <v>\\tmp-synology\Management\ТМП Лыков\Заказы\Чертежи\Компенсатор вакуумного насоса.pdf</v>
          </cell>
        </row>
        <row r="225">
          <cell r="B225">
            <v>1763</v>
          </cell>
          <cell r="C225" t="str">
            <v>Кольцо уплотнительное ЦНСК 305321.001</v>
          </cell>
          <cell r="D225">
            <v>1500</v>
          </cell>
          <cell r="E225" t="str">
            <v>30.04.15 г.</v>
          </cell>
          <cell r="F225" t="str">
            <v>ВСИт-401/62 серая</v>
          </cell>
          <cell r="J225">
            <v>42096</v>
          </cell>
          <cell r="K225" t="str">
            <v>Радиан Завод ОАО</v>
          </cell>
          <cell r="L225" t="str">
            <v>Договор № 421 от 19.02.15 г. Спецификация № 2 от 25.03.15 г.</v>
          </cell>
          <cell r="R225" t="str">
            <v>\\tmp-synology\Management\ТМП Лыков\Заказы\Чертежи\Кольцо уплотнительное ЦНСК 305321.001.pdf</v>
          </cell>
        </row>
        <row r="226">
          <cell r="B226">
            <v>1764</v>
          </cell>
          <cell r="C226" t="str">
            <v>Вкладыш ТО-6.548.01.02</v>
          </cell>
          <cell r="D226">
            <v>40</v>
          </cell>
          <cell r="E226" t="str">
            <v>10.04.15 г.</v>
          </cell>
          <cell r="I226" t="str">
            <v>без прорези, делали раньше заказ 1665</v>
          </cell>
          <cell r="J226">
            <v>42096</v>
          </cell>
          <cell r="K226" t="str">
            <v>Центронасос ООО</v>
          </cell>
          <cell r="L226" t="str">
            <v>Н</v>
          </cell>
          <cell r="R226" t="str">
            <v>\\tmp-synology\Management\ТМП Лыков\Заказы\Чертежи\Вкладыш ТО-6.548.01.02.pdf</v>
          </cell>
        </row>
        <row r="227">
          <cell r="B227">
            <v>1765</v>
          </cell>
          <cell r="C227" t="str">
            <v>Гуммирование рабочего ролика для ЗОА ИПЛ</v>
          </cell>
          <cell r="D227">
            <v>4</v>
          </cell>
          <cell r="E227" t="str">
            <v>24.04.15 г.</v>
          </cell>
          <cell r="F227" t="str">
            <v>ГХ-1976</v>
          </cell>
          <cell r="J227">
            <v>42096</v>
          </cell>
          <cell r="K227" t="str">
            <v>Нытва ОАО</v>
          </cell>
          <cell r="L227" t="str">
            <v>Договор № 172 от 21.12.09 г.</v>
          </cell>
        </row>
        <row r="228">
          <cell r="B228">
            <v>1766</v>
          </cell>
          <cell r="C228" t="str">
            <v>Шар 19 фторопластовый</v>
          </cell>
          <cell r="D228">
            <v>100</v>
          </cell>
          <cell r="F228" t="str">
            <v>Фторопласт Ф4</v>
          </cell>
          <cell r="J228">
            <v>42097</v>
          </cell>
          <cell r="K228" t="str">
            <v>Полиграф-Центр Юг ООО</v>
          </cell>
          <cell r="L228" t="str">
            <v>Счёт № 73 от 20.02.15 г.</v>
          </cell>
        </row>
        <row r="229">
          <cell r="B229">
            <v>1767</v>
          </cell>
          <cell r="C229" t="str">
            <v>Трубка BNG 7.867.026</v>
          </cell>
          <cell r="D229">
            <v>10</v>
          </cell>
          <cell r="E229" t="str">
            <v>13.04.15 г.</v>
          </cell>
          <cell r="F229" t="str">
            <v>Стеклопластик</v>
          </cell>
          <cell r="J229">
            <v>42097</v>
          </cell>
          <cell r="K229" t="str">
            <v>БНГ-Технолоджи ООО</v>
          </cell>
          <cell r="L229" t="str">
            <v>Счёт № 137 от 01.04.15 г.</v>
          </cell>
          <cell r="R229" t="str">
            <v>\\tmp-synology\Management\ТМП Лыков\Заказы\Чертежи\Трубка BNG 7.867.026.pdf</v>
          </cell>
        </row>
        <row r="230">
          <cell r="B230">
            <v>1768</v>
          </cell>
          <cell r="C230" t="str">
            <v>Трубка BNG 0.000.001.2</v>
          </cell>
          <cell r="D230">
            <v>1</v>
          </cell>
          <cell r="E230" t="str">
            <v>13.04.15 г.</v>
          </cell>
          <cell r="F230" t="str">
            <v>Стеклопластик</v>
          </cell>
          <cell r="J230">
            <v>42097</v>
          </cell>
          <cell r="K230" t="str">
            <v>БНГ-Технолоджи ООО</v>
          </cell>
          <cell r="L230" t="str">
            <v>Счёт № 138 от 01.04.15 г.</v>
          </cell>
          <cell r="R230" t="str">
            <v>\\tmp-synology\Management\ТМП Лыков\Заказы\Чертежи\Трубка BNG 0.000.001. 2.pdf</v>
          </cell>
        </row>
        <row r="231">
          <cell r="B231">
            <v>1769</v>
          </cell>
          <cell r="C231" t="str">
            <v>Диафрагма СР-1-01.00.002</v>
          </cell>
          <cell r="D231">
            <v>50</v>
          </cell>
          <cell r="E231" t="str">
            <v>20.04.15 г.</v>
          </cell>
          <cell r="F231" t="str">
            <v>Резина 3826</v>
          </cell>
          <cell r="J231">
            <v>42097</v>
          </cell>
          <cell r="K231" t="str">
            <v>БНГ-Технолоджи ООО</v>
          </cell>
          <cell r="L231" t="str">
            <v>Счёт № 139 от 01.04.15 г.</v>
          </cell>
          <cell r="R231" t="str">
            <v>\\tmp-synology\Management\ТМП Лыков\Заказы\Чертежи\Диафрагма СР-1-01.00.002.jpg</v>
          </cell>
        </row>
        <row r="232">
          <cell r="B232">
            <v>1770</v>
          </cell>
          <cell r="C232" t="str">
            <v>Диск 670.03-03А</v>
          </cell>
          <cell r="D232">
            <v>100</v>
          </cell>
          <cell r="E232" t="str">
            <v>26.04.15 г.</v>
          </cell>
          <cell r="F232" t="str">
            <v xml:space="preserve">Адипрен L 167 </v>
          </cell>
          <cell r="J232">
            <v>42097</v>
          </cell>
          <cell r="K232" t="str">
            <v>РТИ-Центр ООО</v>
          </cell>
          <cell r="L232" t="str">
            <v>Договор № 177 от 25.02.10 г. Спецификация № 98 от 02.04.15 г.</v>
          </cell>
          <cell r="R232" t="str">
            <v>\\tmp-synology\Management\ТМП Лыков\Заказы\Чертежи\Диск 670.03-03А.jpg</v>
          </cell>
        </row>
        <row r="233">
          <cell r="B233">
            <v>1771</v>
          </cell>
          <cell r="C233" t="str">
            <v>Футеровка колеса самодельного                     ТНПА-20-04.00.000</v>
          </cell>
          <cell r="D233">
            <v>4</v>
          </cell>
          <cell r="E233" t="str">
            <v>14.04.15 г.</v>
          </cell>
          <cell r="F233" t="str">
            <v>АДВ-39 ("Самовар")  синий</v>
          </cell>
          <cell r="J233">
            <v>42100</v>
          </cell>
          <cell r="K233" t="str">
            <v>Пермский механический завод НПК ООО</v>
          </cell>
          <cell r="L233" t="str">
            <v>Счёт № 121 от 24.03.15 г.</v>
          </cell>
          <cell r="R233" t="str">
            <v>\\tmp-synology\Management\ТМП Лыков\Заказы\Чертежи\Колесо самодельное ТНПА-20-04.00.000.jpg</v>
          </cell>
        </row>
        <row r="234">
          <cell r="B234">
            <v>1772</v>
          </cell>
          <cell r="C234" t="str">
            <v>Кольцо полиуретановое 1438×1342×15</v>
          </cell>
          <cell r="D234">
            <v>6</v>
          </cell>
          <cell r="E234" t="str">
            <v>30.04.15 г.</v>
          </cell>
          <cell r="F234" t="str">
            <v>см. технологический паспорт на заливку почти такого же кольца для Руспроммаша (красный)</v>
          </cell>
          <cell r="J234">
            <v>42100</v>
          </cell>
          <cell r="K234" t="str">
            <v>ПЛАСТКОМПЛЕКТ ООО</v>
          </cell>
          <cell r="L234" t="str">
            <v>Счёт № 132 от 31.03.14 г.</v>
          </cell>
          <cell r="R234" t="str">
            <v>\\tmp-synology\Management\ТМП Лыков\Заказы\Чертежи\Кольцо 1438х1342х15.jpg</v>
          </cell>
        </row>
        <row r="235">
          <cell r="B235">
            <v>1773</v>
          </cell>
          <cell r="C235" t="str">
            <v>Подшипник 42, футерованный полиуретаном 60×20</v>
          </cell>
          <cell r="D235">
            <v>15</v>
          </cell>
          <cell r="E235" t="str">
            <v>17.04.15 г.</v>
          </cell>
          <cell r="F235" t="str">
            <v>СКУ ПФЛ-100</v>
          </cell>
          <cell r="J235">
            <v>42100</v>
          </cell>
          <cell r="K235" t="str">
            <v>Ерихов Пётр Германович</v>
          </cell>
          <cell r="L235" t="str">
            <v>Н</v>
          </cell>
          <cell r="R235" t="str">
            <v>\\tmp-synology\Management\ТМП Лыков\Заказы\Чертежи\Ролик УМД.104П.01.001.0051.000.pdf</v>
          </cell>
        </row>
        <row r="236">
          <cell r="B236">
            <v>1774</v>
          </cell>
          <cell r="C236" t="str">
            <v>Подшипник 30, футерованный полиуретаном 40×13</v>
          </cell>
          <cell r="D236">
            <v>2</v>
          </cell>
          <cell r="E236" t="str">
            <v>20.04.15 г.</v>
          </cell>
          <cell r="F236" t="str">
            <v>Адипрен L83 красный</v>
          </cell>
          <cell r="J236">
            <v>42100</v>
          </cell>
          <cell r="K236" t="str">
            <v>Плетнёв Юрий Александрович ИП</v>
          </cell>
        </row>
        <row r="237">
          <cell r="B237">
            <v>1774</v>
          </cell>
          <cell r="C237" t="str">
            <v>Подшипник 28, футерованный полиуретаном 35×8</v>
          </cell>
          <cell r="D237">
            <v>3</v>
          </cell>
          <cell r="E237" t="str">
            <v>20.04.15 г.</v>
          </cell>
          <cell r="J237">
            <v>42100</v>
          </cell>
          <cell r="K237" t="str">
            <v>Плетнёв Юрий Александрович ИП</v>
          </cell>
        </row>
        <row r="238">
          <cell r="B238">
            <v>1774</v>
          </cell>
          <cell r="C238" t="str">
            <v>Подшипник 26, футерованный полиуретаном 35×8</v>
          </cell>
          <cell r="D238">
            <v>3</v>
          </cell>
          <cell r="E238" t="str">
            <v>20.04.15 г.</v>
          </cell>
          <cell r="J238">
            <v>42100</v>
          </cell>
          <cell r="K238" t="str">
            <v>Плетнёв Юрий Александрович ИП</v>
          </cell>
        </row>
        <row r="239">
          <cell r="B239">
            <v>1774</v>
          </cell>
          <cell r="C239" t="str">
            <v>Подшипник 24, футерованный полиуретаном 35×8</v>
          </cell>
          <cell r="D239">
            <v>3</v>
          </cell>
          <cell r="E239" t="str">
            <v>20.04.15 г.</v>
          </cell>
          <cell r="J239">
            <v>42100</v>
          </cell>
          <cell r="K239" t="str">
            <v>Плетнёв Юрий Александрович ИП</v>
          </cell>
        </row>
        <row r="240">
          <cell r="B240">
            <v>1774</v>
          </cell>
          <cell r="C240" t="str">
            <v>Подшипник 22, футерованный полиуретаном 35×7</v>
          </cell>
          <cell r="D240">
            <v>3</v>
          </cell>
          <cell r="E240" t="str">
            <v>20.04.15 г.</v>
          </cell>
          <cell r="J240">
            <v>42100</v>
          </cell>
          <cell r="K240" t="str">
            <v>Плетнёв Юрий Александрович ИП</v>
          </cell>
        </row>
        <row r="241">
          <cell r="B241">
            <v>1775</v>
          </cell>
          <cell r="C241" t="str">
            <v>Скребок сплошной 290×50×8</v>
          </cell>
          <cell r="D241">
            <v>200</v>
          </cell>
          <cell r="E241" t="str">
            <v>30.04.15 г.</v>
          </cell>
          <cell r="F241" t="str">
            <v>СКУ ПФЛ-100</v>
          </cell>
          <cell r="I241" t="str">
            <v>Используем форму 3970х170х8, потом режем на скребки</v>
          </cell>
          <cell r="J241">
            <v>42100</v>
          </cell>
          <cell r="K241" t="str">
            <v>Техноград НПП ООО</v>
          </cell>
          <cell r="L241" t="str">
            <v>Счёт № 148 от 03.04.15 г.</v>
          </cell>
          <cell r="R241" t="str">
            <v>\\tmp-synology\Management\ТМП Лыков\Заказы\Чертежи\Скребки.jpg</v>
          </cell>
        </row>
        <row r="242">
          <cell r="B242">
            <v>1775</v>
          </cell>
          <cell r="C242" t="str">
            <v>Скребок 120×50×8</v>
          </cell>
          <cell r="D242">
            <v>1000</v>
          </cell>
          <cell r="E242" t="str">
            <v>30.04.15 г.</v>
          </cell>
          <cell r="F242" t="str">
            <v>СКУ ПФЛ-100</v>
          </cell>
          <cell r="I242" t="str">
            <v>Используем форму 3970х170х8, потом режем на скребки</v>
          </cell>
          <cell r="J242">
            <v>42100</v>
          </cell>
          <cell r="K242" t="str">
            <v>Техноград НПП ООО</v>
          </cell>
          <cell r="L242" t="str">
            <v>Счёт № 148 от 03.04.15 г.</v>
          </cell>
          <cell r="R242" t="str">
            <v>\\tmp-synology\Management\ТМП Лыков\Заказы\Чертежи\Скребки.jpg</v>
          </cell>
        </row>
        <row r="243">
          <cell r="B243">
            <v>1776</v>
          </cell>
          <cell r="C243" t="str">
            <v>Волокно углеродное рубленое</v>
          </cell>
          <cell r="D243" t="str">
            <v>30 кг</v>
          </cell>
          <cell r="I243" t="str">
            <v>Фасовка по 750 г</v>
          </cell>
          <cell r="J243">
            <v>42101</v>
          </cell>
          <cell r="K243" t="str">
            <v>КОМПОЗИТ ООО</v>
          </cell>
          <cell r="L243" t="str">
            <v>Счёт № 147 от 03.04.15 г.</v>
          </cell>
        </row>
        <row r="244">
          <cell r="B244">
            <v>1777</v>
          </cell>
          <cell r="C244" t="str">
            <v>Фиксатор крышки</v>
          </cell>
          <cell r="D244">
            <v>300</v>
          </cell>
          <cell r="E244" t="str">
            <v>17.04.15 г.</v>
          </cell>
          <cell r="F244" t="str">
            <v>УР-70В бесцветный</v>
          </cell>
          <cell r="J244">
            <v>42101</v>
          </cell>
          <cell r="K244" t="str">
            <v>Апифитогрупп НПК ООО</v>
          </cell>
          <cell r="L244" t="str">
            <v>Счёт № 141 от 02.04.15 г.</v>
          </cell>
          <cell r="R244" t="str">
            <v>\\tmp-synology\Management\ТМП Лыков\Заказы\Чертежи\Фиксатор крышки.pdf</v>
          </cell>
        </row>
        <row r="245">
          <cell r="B245">
            <v>1778</v>
          </cell>
          <cell r="C245" t="str">
            <v>Диск 670.03-03А</v>
          </cell>
          <cell r="D245">
            <v>100</v>
          </cell>
          <cell r="E245" t="str">
            <v>10.05.15 г.</v>
          </cell>
          <cell r="F245" t="str">
            <v>Адипрен L 167</v>
          </cell>
          <cell r="J245">
            <v>42101</v>
          </cell>
          <cell r="K245" t="str">
            <v>РТИ-Центр ООО</v>
          </cell>
          <cell r="L245" t="str">
            <v>Договор № 177 от 25.02.10 г. Спецификация № 99 от 03.04.15 г.</v>
          </cell>
          <cell r="R245" t="str">
            <v>\\tmp-synology\Management\ТМП Лыков\Заказы\Чертежи\Диск 670.03-03А.jpg</v>
          </cell>
        </row>
        <row r="246">
          <cell r="B246">
            <v>1779</v>
          </cell>
          <cell r="C246" t="str">
            <v>Стержень 50×400</v>
          </cell>
          <cell r="D246">
            <v>26</v>
          </cell>
          <cell r="E246" t="str">
            <v>15.04.15 г.</v>
          </cell>
          <cell r="F246" t="str">
            <v>СКУ ПФЛ-100</v>
          </cell>
          <cell r="J246">
            <v>42101</v>
          </cell>
          <cell r="K246" t="str">
            <v>Кедрон ООО</v>
          </cell>
          <cell r="L246" t="str">
            <v>Договор № 368 от 23.01.14 г.</v>
          </cell>
        </row>
        <row r="247">
          <cell r="B247">
            <v>1780</v>
          </cell>
          <cell r="C247" t="str">
            <v>Футеровка ролика 155х130х40 полиуретаном</v>
          </cell>
          <cell r="D247">
            <v>1</v>
          </cell>
          <cell r="E247" t="str">
            <v>17.04.15 г.</v>
          </cell>
          <cell r="F247" t="str">
            <v>СКУ ПФЛ-100 цвет синий</v>
          </cell>
          <cell r="J247">
            <v>42111</v>
          </cell>
          <cell r="K247" t="str">
            <v>АТП "Кама"</v>
          </cell>
        </row>
        <row r="248">
          <cell r="B248">
            <v>1781</v>
          </cell>
          <cell r="C248" t="str">
            <v>Лента полиуретановая 65×5,5±0,5</v>
          </cell>
          <cell r="D248" t="str">
            <v>11,2 кг</v>
          </cell>
          <cell r="E248" t="str">
            <v>07.04.15 г.</v>
          </cell>
          <cell r="G248" t="str">
            <v>07.04.15 г.</v>
          </cell>
          <cell r="J248">
            <v>42114</v>
          </cell>
          <cell r="K248" t="str">
            <v>Техноград НПП ООО</v>
          </cell>
          <cell r="L248" t="str">
            <v>Счёт № 149 от 06.04.15 г.</v>
          </cell>
        </row>
        <row r="249">
          <cell r="B249">
            <v>1782</v>
          </cell>
          <cell r="C249" t="str">
            <v>Лента полиуретановая 5,6×65×2000 гладкая</v>
          </cell>
          <cell r="D249" t="str">
            <v>65,5 кг</v>
          </cell>
          <cell r="E249" t="str">
            <v>10.04.15 г.</v>
          </cell>
          <cell r="G249" t="str">
            <v>10.04.15 г.</v>
          </cell>
          <cell r="J249">
            <v>42114</v>
          </cell>
          <cell r="K249" t="str">
            <v>РостовКомпозит ООО</v>
          </cell>
          <cell r="L249" t="str">
            <v>Счёт № 153 от 09.04.15 г.</v>
          </cell>
        </row>
        <row r="250">
          <cell r="B250">
            <v>1783</v>
          </cell>
          <cell r="C250" t="str">
            <v>Грязесъёмник 1М-10207-Г</v>
          </cell>
          <cell r="D250">
            <v>50</v>
          </cell>
          <cell r="E250" t="str">
            <v>18.05.15 г.</v>
          </cell>
          <cell r="J250">
            <v>42114</v>
          </cell>
          <cell r="K250" t="str">
            <v>ЭЛКАМ-нефтемаш ЗАО</v>
          </cell>
          <cell r="L250" t="str">
            <v>Договор № 361 от 27.11.13 г.</v>
          </cell>
          <cell r="R250" t="str">
            <v>\\tmp-synology\Management\ТМП Лыков\Заказы\Чертежи\Грязесъёмник.pdf</v>
          </cell>
        </row>
        <row r="251">
          <cell r="B251">
            <v>1783</v>
          </cell>
          <cell r="C251" t="str">
            <v xml:space="preserve">Грязесъёмник 1М-10204-В </v>
          </cell>
          <cell r="D251">
            <v>190</v>
          </cell>
          <cell r="E251" t="str">
            <v>18.05.15 г.</v>
          </cell>
          <cell r="J251">
            <v>42114</v>
          </cell>
          <cell r="K251" t="str">
            <v>ЭЛКАМ-нефтемаш ЗАО</v>
          </cell>
          <cell r="L251" t="str">
            <v>Договор № 361 от 27.11.13 г.</v>
          </cell>
          <cell r="R251" t="str">
            <v>\\tmp-synology\Management\ТМП Лыков\Заказы\Чертежи\Грязесъёмник.pdf</v>
          </cell>
        </row>
        <row r="252">
          <cell r="B252">
            <v>1783</v>
          </cell>
          <cell r="C252" t="str">
            <v>Грязесъёмник 1М-10204-Г</v>
          </cell>
          <cell r="D252">
            <v>100</v>
          </cell>
          <cell r="E252" t="str">
            <v>18.05.15 г.</v>
          </cell>
          <cell r="J252">
            <v>42114</v>
          </cell>
          <cell r="K252" t="str">
            <v>ЭЛКАМ-нефтемаш ЗАО</v>
          </cell>
          <cell r="L252" t="str">
            <v>Договор № 361 от 27.11.13 г.</v>
          </cell>
          <cell r="R252" t="str">
            <v>\\tmp-synology\Management\ТМП Лыков\Заказы\Чертежи\Грязесъёмник.pdf</v>
          </cell>
        </row>
        <row r="253">
          <cell r="B253">
            <v>1784</v>
          </cell>
          <cell r="C253" t="str">
            <v>Уплотнение 80ФЦП.12.03.01</v>
          </cell>
          <cell r="D253">
            <v>100</v>
          </cell>
          <cell r="E253" t="str">
            <v>15.04.15 г.</v>
          </cell>
          <cell r="G253" t="str">
            <v>15.04.15 г.</v>
          </cell>
          <cell r="J253">
            <v>42114</v>
          </cell>
          <cell r="K253" t="str">
            <v>Кедрон ООО</v>
          </cell>
          <cell r="L253" t="str">
            <v>Договор № 368 от 23.01.14 г.</v>
          </cell>
          <cell r="R253" t="str">
            <v>\\tmp-synology\Management\ТМП Лыков\Заказы\Чертежи\Уплотнение  80ФЦП.12.03.01.jpg</v>
          </cell>
        </row>
        <row r="254">
          <cell r="B254">
            <v>1784</v>
          </cell>
          <cell r="C254" t="str">
            <v>Уплотнение 100ФЦП.13.03.01</v>
          </cell>
          <cell r="D254">
            <v>100</v>
          </cell>
          <cell r="E254" t="str">
            <v>15.04.15 г.</v>
          </cell>
          <cell r="G254" t="str">
            <v>15.04.15 г.</v>
          </cell>
          <cell r="J254">
            <v>42114</v>
          </cell>
          <cell r="K254" t="str">
            <v>Кедрон ООО</v>
          </cell>
          <cell r="L254" t="str">
            <v>Договор № 368 от 23.01.14 г.</v>
          </cell>
          <cell r="R254" t="str">
            <v>\\tmp-synology\Management\ТМП Лыков\Заказы\Чертежи\Уплотнение 100ФЦП.13.03.01.jpg</v>
          </cell>
        </row>
        <row r="255">
          <cell r="B255">
            <v>1785</v>
          </cell>
          <cell r="C255" t="str">
            <v>Футеровка вала ПКп-00.0298</v>
          </cell>
          <cell r="D255">
            <v>2</v>
          </cell>
          <cell r="E255" t="str">
            <v>20.04.15 г.</v>
          </cell>
          <cell r="G255" t="str">
            <v>20.04.15 г.</v>
          </cell>
          <cell r="J255">
            <v>42114</v>
          </cell>
          <cell r="K255" t="str">
            <v>Пермские обои ТД ООО</v>
          </cell>
          <cell r="L255" t="str">
            <v xml:space="preserve"> Договор № 322 от 28.03.13 г.</v>
          </cell>
          <cell r="R255" t="str">
            <v>\\tmp-synology\Management\ТМП Лыков\Заказы\Чертежи\Вал ПКп-00.0298.pdf</v>
          </cell>
        </row>
        <row r="256">
          <cell r="B256">
            <v>1786</v>
          </cell>
          <cell r="C256" t="str">
            <v>Втулка УВАИ.711441.017</v>
          </cell>
          <cell r="D256">
            <v>1540</v>
          </cell>
          <cell r="E256" t="str">
            <v>20.05.15 г.</v>
          </cell>
          <cell r="F256" t="str">
            <v>СКУ ПФЛ-100 красный</v>
          </cell>
          <cell r="J256">
            <v>42114</v>
          </cell>
          <cell r="K256" t="str">
            <v>Композит ООО (Новочеркасск)</v>
          </cell>
          <cell r="L256" t="str">
            <v>Договор № 434 от 15.04.15 г. Спецификация № 1 от 15.04.15 г.</v>
          </cell>
          <cell r="R256" t="str">
            <v>\\tmp-synology\Management\ТМП Лыков\Заказы\Чертежи\Втулка УВАИ.711441.017.jpg</v>
          </cell>
        </row>
        <row r="257">
          <cell r="B257">
            <v>1787</v>
          </cell>
          <cell r="C257" t="str">
            <v>Уплотнение продольное 103×11</v>
          </cell>
          <cell r="D257" t="str">
            <v>100 п.м.</v>
          </cell>
          <cell r="E257" t="str">
            <v>10.06.15 г.</v>
          </cell>
          <cell r="F257" t="str">
            <v>УР-70В бесцветный</v>
          </cell>
          <cell r="J257">
            <v>42114</v>
          </cell>
          <cell r="K257" t="str">
            <v>ЗАОр НП НЧ КБК им. Титова</v>
          </cell>
          <cell r="L257" t="str">
            <v>Договор № 283 от 03.04.12 г. Спецификация № 17 от 08.04.15 г.</v>
          </cell>
          <cell r="R257" t="str">
            <v>\\tmp-synology\Management\ТМП Лыков\Заказы\Чертежи\Уплотнение продольное 103х11.pdf</v>
          </cell>
        </row>
        <row r="258">
          <cell r="B258">
            <v>1788</v>
          </cell>
          <cell r="C258" t="str">
            <v>Футеровка вала                           БФ 77.00.02.000</v>
          </cell>
          <cell r="D258">
            <v>2</v>
          </cell>
          <cell r="E258" t="str">
            <v>06.05.15 г.</v>
          </cell>
          <cell r="F258" t="str">
            <v>СКУ-7Л + полифурит твёрдость            60 … 70 ед. синий</v>
          </cell>
          <cell r="I258" t="str">
            <v>попытаться найти форму из того, что есть</v>
          </cell>
          <cell r="J258">
            <v>42114</v>
          </cell>
          <cell r="K258" t="str">
            <v>ЗАОр НП НЧ КБК им. Титова</v>
          </cell>
          <cell r="L258" t="str">
            <v>Договор № 19122013 от 19.12.13 г. Спецификация № 4 от 20.03.15 г.</v>
          </cell>
          <cell r="R258" t="str">
            <v>\\tmp-synology\Management\ТМП Лыков\Заказы\Чертежи\Вал БФ 77.00.02.000.pdf</v>
          </cell>
        </row>
        <row r="259">
          <cell r="B259">
            <v>1789</v>
          </cell>
          <cell r="C259" t="str">
            <v>Гуммирование барабана приводного</v>
          </cell>
          <cell r="D259">
            <v>1</v>
          </cell>
          <cell r="F259" t="str">
            <v>ГХ-1976</v>
          </cell>
          <cell r="J259">
            <v>42115</v>
          </cell>
          <cell r="K259" t="str">
            <v>Кондитерская фабрика Пермская ОАО</v>
          </cell>
          <cell r="L259" t="str">
            <v>Счёт № 162 от 15.04.15 г.</v>
          </cell>
          <cell r="R259" t="str">
            <v>\\tmp-synology\Management\ТМП Лыков\Заказы\Чертежи\Барабан приводной.jpg</v>
          </cell>
        </row>
        <row r="260">
          <cell r="B260">
            <v>1790</v>
          </cell>
          <cell r="C260" t="str">
            <v>Втулка полиуретановая 60×32×40</v>
          </cell>
          <cell r="D260">
            <v>100</v>
          </cell>
          <cell r="F260" t="str">
            <v>твёрдость 65 ед.</v>
          </cell>
          <cell r="I260" t="str">
            <v>делали, заказ 1578</v>
          </cell>
          <cell r="J260">
            <v>42115</v>
          </cell>
          <cell r="K260" t="str">
            <v>Нововятский лыжный комбинат ОАО</v>
          </cell>
          <cell r="L260" t="str">
            <v>Счёт № 163 от 16.04.15 г.</v>
          </cell>
          <cell r="R260" t="str">
            <v>\\tmp-synology\Management\ТМП Лыков\Заказы\Чертежи\Втулка полиуретановая 60х32х40.jpg</v>
          </cell>
        </row>
        <row r="261">
          <cell r="B261">
            <v>1791</v>
          </cell>
          <cell r="C261" t="str">
            <v>Защитная направляющая 50×1000</v>
          </cell>
          <cell r="D261">
            <v>5</v>
          </cell>
          <cell r="E261" t="str">
            <v>20.04.15 г.</v>
          </cell>
          <cell r="G261" t="str">
            <v>20.04.15 г.</v>
          </cell>
          <cell r="J261">
            <v>42115</v>
          </cell>
          <cell r="K261" t="str">
            <v>Логич Сергей Викторович ИП</v>
          </cell>
          <cell r="L261" t="str">
            <v>Счёт № 168 от 17.04.15 г.</v>
          </cell>
        </row>
        <row r="262">
          <cell r="B262">
            <v>1792</v>
          </cell>
          <cell r="C262" t="str">
            <v xml:space="preserve">Подушка амортизационная для «Petkus» </v>
          </cell>
          <cell r="D262">
            <v>16</v>
          </cell>
          <cell r="E262" t="str">
            <v>20.04.15 г.</v>
          </cell>
          <cell r="G262" t="str">
            <v>20.04.15 г.</v>
          </cell>
          <cell r="J262">
            <v>42115</v>
          </cell>
          <cell r="K262" t="str">
            <v>Алтаймельснаб ООО</v>
          </cell>
          <cell r="L262" t="str">
            <v>Счёт № 171 от 17.04.15 г.</v>
          </cell>
        </row>
        <row r="263">
          <cell r="B263">
            <v>1793</v>
          </cell>
          <cell r="C263" t="str">
            <v>Прокладка полиуретановая Ø135/130×15</v>
          </cell>
          <cell r="D263">
            <v>300</v>
          </cell>
          <cell r="E263" t="str">
            <v>19.05.15 г.</v>
          </cell>
          <cell r="F263" t="str">
            <v>УР-70В красный</v>
          </cell>
          <cell r="I263" t="str">
            <v>делали, заказ 1294</v>
          </cell>
          <cell r="J263">
            <v>42115</v>
          </cell>
          <cell r="K263" t="str">
            <v>БИАКСПЛЕН ООО</v>
          </cell>
          <cell r="L263" t="str">
            <v>Договор № КФ.0336 от 17.04.15 г. Спецификация № 1 от 17.04.15 г.</v>
          </cell>
          <cell r="R263" t="str">
            <v>\\tmp-synology\Management\ТМП Лыков\Заказы\Чертежи\Прокладка полиуретановая ф135хф130х15.pdf</v>
          </cell>
        </row>
        <row r="264">
          <cell r="B264">
            <v>1793</v>
          </cell>
          <cell r="C264" t="str">
            <v>Прокладка полиуретановая Ø66/62×15</v>
          </cell>
          <cell r="D264">
            <v>200</v>
          </cell>
          <cell r="E264" t="str">
            <v>19.05.15 г.</v>
          </cell>
          <cell r="F264" t="str">
            <v>УР-70В красный</v>
          </cell>
          <cell r="I264" t="str">
            <v>делали, заказ 1294</v>
          </cell>
          <cell r="J264">
            <v>42115</v>
          </cell>
          <cell r="K264" t="str">
            <v>БИАКСПЛЕН ООО</v>
          </cell>
          <cell r="L264" t="str">
            <v>Договор № КФ.0336 от 17.04.15 г. Спецификация № 1 от 17.04.15 г.</v>
          </cell>
          <cell r="R264" t="str">
            <v>\\tmp-synology\Management\ТМП Лыков\Заказы\Чертежи\Прокладка полиуретановая ф66хф62х15.pdf</v>
          </cell>
        </row>
        <row r="265">
          <cell r="B265">
            <v>1794</v>
          </cell>
          <cell r="C265" t="str">
            <v>Ролик КГЯД 1245-01</v>
          </cell>
          <cell r="D265">
            <v>800</v>
          </cell>
          <cell r="E265" t="str">
            <v>12.05.15 г.</v>
          </cell>
          <cell r="J265">
            <v>42115</v>
          </cell>
          <cell r="K265" t="str">
            <v>Монокристалл ЗАО</v>
          </cell>
          <cell r="L265" t="str">
            <v>Договор № 228 от 25.01.11 г. Спецификация № 61 от 02.04.15 г.</v>
          </cell>
          <cell r="R265" t="str">
            <v>\\tmp-synology\Management\ТМП Лыков\Заказы\Чертежи\Ролик КГЯД 1245-01.PDF</v>
          </cell>
        </row>
        <row r="266">
          <cell r="B266">
            <v>1795</v>
          </cell>
          <cell r="C266" t="str">
            <v>Ролик КГЯД 1245-02</v>
          </cell>
          <cell r="D266">
            <v>1400</v>
          </cell>
          <cell r="E266" t="str">
            <v>12.05.15 г.</v>
          </cell>
          <cell r="J266">
            <v>42115</v>
          </cell>
          <cell r="K266" t="str">
            <v>Монокристалл ЗАО</v>
          </cell>
          <cell r="L266" t="str">
            <v>Договор № 228 от 25.01.11 г. Спецификация № 61 от 02.04.15 г.</v>
          </cell>
          <cell r="R266" t="str">
            <v>\\tmp-synology\Management\ТМП Лыков\Заказы\Чертежи\Ролик КГЯД 1245-02.PDF</v>
          </cell>
        </row>
        <row r="267">
          <cell r="B267">
            <v>1796</v>
          </cell>
          <cell r="C267" t="str">
            <v>Планка уплотняющая для полнотелых плит фторопластовая</v>
          </cell>
          <cell r="D267">
            <v>10</v>
          </cell>
          <cell r="E267" t="str">
            <v>06.05.15 г.</v>
          </cell>
          <cell r="F267" t="str">
            <v>Фторопласт Ф4</v>
          </cell>
          <cell r="I267" t="str">
            <v>Кедрон</v>
          </cell>
          <cell r="J267">
            <v>42115</v>
          </cell>
          <cell r="K267" t="str">
            <v>ЕРГАЧ ООО</v>
          </cell>
          <cell r="L267" t="str">
            <v>Договор № 400 от 26.09.14 г. Спецификация № 4 от 24.03.15 г.</v>
          </cell>
          <cell r="R267" t="str">
            <v>\\tmp-synology\Management\ТМП Лыков\Заказы\Чертежи\Планка уплотняющая для полнотелых плит.pdf</v>
          </cell>
        </row>
        <row r="268">
          <cell r="B268">
            <v>1797</v>
          </cell>
          <cell r="C268" t="str">
            <v>Планка уплотняющая для пустотелых плит фторопластовая</v>
          </cell>
          <cell r="D268">
            <v>10</v>
          </cell>
          <cell r="E268" t="str">
            <v>06.05.15 г.</v>
          </cell>
          <cell r="F268" t="str">
            <v>Фторопласт Ф4</v>
          </cell>
          <cell r="I268" t="str">
            <v>Кедрон</v>
          </cell>
          <cell r="J268">
            <v>42115</v>
          </cell>
          <cell r="K268" t="str">
            <v>ЕРГАЧ ООО</v>
          </cell>
          <cell r="L268" t="str">
            <v xml:space="preserve"> Договор № 400 от 26.09.2014 г. Спецификация № 5 от 24.03.2015 г.</v>
          </cell>
          <cell r="R268" t="str">
            <v>\\tmp-synology\Management\ТМП Лыков\Заказы\Чертежи\Планка уплотняющая для пустотелых плит.pdf</v>
          </cell>
        </row>
        <row r="269">
          <cell r="B269">
            <v>1798</v>
          </cell>
          <cell r="C269" t="str">
            <v>Форма для футеровки полумуфты ПМ.100.01</v>
          </cell>
          <cell r="D269">
            <v>1</v>
          </cell>
          <cell r="J269">
            <v>42115</v>
          </cell>
          <cell r="K269" t="str">
            <v>Севкавэлектроремонт ОАО</v>
          </cell>
          <cell r="L269" t="str">
            <v xml:space="preserve"> Договор № 428 от 01.04.15 г. Спецификация № 1 от 01.04.15 г. </v>
          </cell>
          <cell r="R269" t="str">
            <v>\\tmp-synology\Management\ТМП Лыков\Заказы\Чертежи\Полумуфта ПМ.100.01.pdf</v>
          </cell>
        </row>
        <row r="270">
          <cell r="B270">
            <v>1798</v>
          </cell>
          <cell r="C270" t="str">
            <v>Футеровка полумуфты ПМ.100.01 полиуретаном</v>
          </cell>
          <cell r="D270">
            <v>2</v>
          </cell>
          <cell r="E270" t="str">
            <v>1 шт. - 27.05.15 г.</v>
          </cell>
          <cell r="J270">
            <v>42115</v>
          </cell>
          <cell r="K270" t="str">
            <v>Севкавэлектроремонт ОАО</v>
          </cell>
          <cell r="L270" t="str">
            <v>Договор № 428 от 01.04.15 г. Спецификация № 1 от 01.04.15 г.</v>
          </cell>
          <cell r="R270" t="str">
            <v>\\tmp-synology\Management\ТМП Лыков\Заказы\\\tmp-synology\Management\ТМП Лыков\Заказы\Чертежи\Полумуфта%20ПМ.100.01.pdf</v>
          </cell>
        </row>
        <row r="271">
          <cell r="B271">
            <v>1799</v>
          </cell>
          <cell r="C271" t="str">
            <v>Верхний приводной ролик</v>
          </cell>
          <cell r="D271">
            <v>2</v>
          </cell>
          <cell r="E271">
            <v>42139</v>
          </cell>
          <cell r="F271" t="str">
            <v>СКУ – 7Л</v>
          </cell>
          <cell r="H271" t="str">
            <v>Заказывать</v>
          </cell>
          <cell r="J271">
            <v>42123</v>
          </cell>
          <cell r="K271" t="str">
            <v>Кондитерская фабрика Пермская ОАО</v>
          </cell>
          <cell r="M271" t="str">
            <v>ДОБАВИТЬ ГИПЕРССЫЛКУ</v>
          </cell>
          <cell r="N271" t="str">
            <v>ДОБАВИТЬ ГИПЕРССЫЛКУ</v>
          </cell>
          <cell r="O271" t="str">
            <v>ДОБАВИТЬ ГИПЕРССЫЛКУ</v>
          </cell>
          <cell r="P271" t="str">
            <v>ДОБАВИТЬ ГИПЕРССЫЛКУ</v>
          </cell>
          <cell r="Q271" t="str">
            <v>ДОБАВИТЬ ГИПЕРССЫЛКУ</v>
          </cell>
          <cell r="R271" t="str">
            <v>ДОБАВИТЬ ГИПЕРССЫЛКУ</v>
          </cell>
        </row>
        <row r="272">
          <cell r="B272">
            <v>1799</v>
          </cell>
          <cell r="C272" t="str">
            <v>Нижний приводной ролик</v>
          </cell>
          <cell r="D272">
            <v>2</v>
          </cell>
          <cell r="E272">
            <v>42139</v>
          </cell>
          <cell r="F272" t="str">
            <v>СКУ ПФЛ-100.</v>
          </cell>
          <cell r="J272">
            <v>42123</v>
          </cell>
          <cell r="K272" t="str">
            <v>Кондитерская фабрика Пермская ОАО</v>
          </cell>
        </row>
        <row r="273">
          <cell r="B273">
            <v>1800</v>
          </cell>
          <cell r="F273" t="str">
            <v>TDL 653</v>
          </cell>
        </row>
        <row r="274">
          <cell r="B274">
            <v>1801</v>
          </cell>
        </row>
        <row r="275">
          <cell r="B275">
            <v>1802</v>
          </cell>
        </row>
      </sheetData>
      <sheetData sheetId="3"/>
      <sheetData sheetId="4">
        <row r="1">
          <cell r="A1" t="str">
            <v>№ Заказа</v>
          </cell>
          <cell r="B1" t="str">
            <v>Наименование продукции</v>
          </cell>
          <cell r="C1" t="str">
            <v>Форма</v>
          </cell>
          <cell r="D1" t="str">
            <v>Проектирование</v>
          </cell>
          <cell r="E1" t="str">
            <v>Изготовление оснастки</v>
          </cell>
          <cell r="F1" t="str">
            <v xml:space="preserve">Подготовка </v>
          </cell>
          <cell r="G1" t="str">
            <v>Изготовление</v>
          </cell>
          <cell r="I1" t="str">
            <v>ПП подготовка</v>
          </cell>
        </row>
        <row r="2">
          <cell r="A2">
            <v>1799</v>
          </cell>
          <cell r="B2" t="str">
            <v>Верхний приводной ролик</v>
          </cell>
          <cell r="C2" t="str">
            <v>Заказывать</v>
          </cell>
          <cell r="D2">
            <v>0.58333333333333337</v>
          </cell>
          <cell r="E2">
            <v>0.16666666666666666</v>
          </cell>
          <cell r="F2">
            <v>0.16666666666666666</v>
          </cell>
          <cell r="G2">
            <v>10</v>
          </cell>
          <cell r="H2">
            <v>0</v>
          </cell>
          <cell r="I2">
            <v>8.3333333333333329E-2</v>
          </cell>
        </row>
        <row r="3">
          <cell r="A3">
            <v>1629</v>
          </cell>
          <cell r="B3" t="str">
            <v>Механическая обработка вала СДУ80-600.201М</v>
          </cell>
          <cell r="C3">
            <v>0</v>
          </cell>
          <cell r="D3">
            <v>0.625</v>
          </cell>
          <cell r="E3">
            <v>1.2083333333333299</v>
          </cell>
          <cell r="F3">
            <v>0.20833333333333301</v>
          </cell>
          <cell r="G3">
            <v>10.4583333333333</v>
          </cell>
          <cell r="I3">
            <v>0.125</v>
          </cell>
        </row>
        <row r="4">
          <cell r="A4">
            <v>1630</v>
          </cell>
          <cell r="B4" t="str">
            <v>Футеровка ролика подачи 5.04-261-000</v>
          </cell>
          <cell r="C4">
            <v>0</v>
          </cell>
          <cell r="D4">
            <v>0.66666666666666696</v>
          </cell>
          <cell r="E4">
            <v>1.25</v>
          </cell>
          <cell r="F4">
            <v>0.25</v>
          </cell>
          <cell r="G4">
            <v>10.5</v>
          </cell>
          <cell r="I4">
            <v>0.16666666666666699</v>
          </cell>
        </row>
        <row r="5">
          <cell r="A5">
            <v>1632</v>
          </cell>
          <cell r="B5" t="str">
            <v>Цилиндр 30×110</v>
          </cell>
          <cell r="C5">
            <v>0</v>
          </cell>
          <cell r="D5">
            <v>0.70833333333333304</v>
          </cell>
          <cell r="E5">
            <v>1.2916666666666701</v>
          </cell>
          <cell r="F5">
            <v>0.29166666666666702</v>
          </cell>
          <cell r="G5">
            <v>10.5416666666667</v>
          </cell>
          <cell r="I5">
            <v>0.20833333333333301</v>
          </cell>
        </row>
        <row r="6">
          <cell r="A6">
            <v>1798</v>
          </cell>
          <cell r="B6" t="str">
            <v>Форма для футеровки полумуфты ПМ.100.01</v>
          </cell>
          <cell r="C6">
            <v>0</v>
          </cell>
          <cell r="D6">
            <v>0.75</v>
          </cell>
          <cell r="E6">
            <v>1.3333333333333299</v>
          </cell>
          <cell r="F6">
            <v>0.33333333333333298</v>
          </cell>
          <cell r="G6">
            <v>10.5833333333333</v>
          </cell>
          <cell r="I6">
            <v>0.25</v>
          </cell>
        </row>
        <row r="7">
          <cell r="A7">
            <v>1632</v>
          </cell>
          <cell r="B7" t="str">
            <v>Цилиндр 30×110</v>
          </cell>
        </row>
      </sheetData>
      <sheetData sheetId="5">
        <row r="1">
          <cell r="C1" t="str">
            <v>Дата начала проекта</v>
          </cell>
          <cell r="J1" t="str">
            <v xml:space="preserve">Проектирование </v>
          </cell>
          <cell r="Q1" t="str">
            <v>Изготовление формы</v>
          </cell>
        </row>
        <row r="2">
          <cell r="B2" t="str">
            <v>Верхний приводной ролик</v>
          </cell>
          <cell r="C2">
            <v>42123</v>
          </cell>
          <cell r="J2">
            <v>42129.25</v>
          </cell>
          <cell r="Q2">
            <v>42129.625</v>
          </cell>
        </row>
        <row r="3">
          <cell r="B3" t="str">
            <v>Механическая обработка вала СДУ80-600.201М</v>
          </cell>
          <cell r="C3">
            <v>42129.25</v>
          </cell>
          <cell r="J3">
            <v>42129.75</v>
          </cell>
          <cell r="Q3">
            <v>42129.15625</v>
          </cell>
        </row>
        <row r="4">
          <cell r="B4" t="str">
            <v>Футеровка ролика подачи 5.04-261-000</v>
          </cell>
          <cell r="C4">
            <v>42129.75</v>
          </cell>
          <cell r="J4">
            <v>42132.25</v>
          </cell>
          <cell r="Q4">
            <v>42132.625</v>
          </cell>
        </row>
        <row r="5">
          <cell r="B5" t="str">
            <v>Цилиндр 30×110</v>
          </cell>
          <cell r="C5">
            <v>42132.25</v>
          </cell>
          <cell r="J5">
            <v>42137.875</v>
          </cell>
          <cell r="Q5">
            <v>42137.09375</v>
          </cell>
        </row>
        <row r="6">
          <cell r="B6" t="str">
            <v>Форма для футеровки полумуфты ПМ.100.01</v>
          </cell>
          <cell r="C6">
            <v>42137.875</v>
          </cell>
          <cell r="J6">
            <v>42142.625</v>
          </cell>
          <cell r="Q6">
            <v>42142.875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 t="str">
            <v>ООО "ТехМашПолимер"</v>
          </cell>
        </row>
        <row r="6">
          <cell r="C6">
            <v>42137</v>
          </cell>
        </row>
        <row r="9">
          <cell r="C9" t="str">
            <v>руб</v>
          </cell>
        </row>
        <row r="16">
          <cell r="E16" t="str">
            <v>Алтаймельснаб ООО</v>
          </cell>
          <cell r="F16" t="str">
            <v>Апифитогрупп НПК ООО</v>
          </cell>
          <cell r="G16" t="str">
            <v>АТП "Кама"</v>
          </cell>
          <cell r="H16" t="str">
            <v>БЕЛОРЕЦКИЙ МЕТАЛЛУРГИЧЕСКИЙ КОМБИНАТ ОАО</v>
          </cell>
          <cell r="I16" t="str">
            <v>БИАКСПЛЕН ООО</v>
          </cell>
          <cell r="J16" t="str">
            <v>Биомед Пермское НПО</v>
          </cell>
          <cell r="K16" t="str">
            <v>БНГ-Технолоджи ООО</v>
          </cell>
          <cell r="L16" t="str">
            <v>ГОРВОДОКАНАЛ МУП       г. Новосибирска</v>
          </cell>
          <cell r="M16" t="str">
            <v>ДОН-ГРУПП ООО</v>
          </cell>
          <cell r="N16" t="str">
            <v>ЕРГАЧ ООО</v>
          </cell>
          <cell r="O16" t="str">
            <v>Ерзиков О.В.</v>
          </cell>
          <cell r="P16" t="str">
            <v>Ерихов Пётр Германович</v>
          </cell>
          <cell r="Q16" t="str">
            <v>ЗАОр НП НЧ КБК им. Титова</v>
          </cell>
          <cell r="R16" t="str">
            <v>ИНТЭК ЮГ ООО</v>
          </cell>
          <cell r="S16" t="str">
            <v>Исток-Аудио Интернэшнл ОАО</v>
          </cell>
          <cell r="T16" t="str">
            <v>Кама Кристалл Технолоджи ООО</v>
          </cell>
          <cell r="U16" t="str">
            <v>КАММИНЗ КАМА ЗАО</v>
          </cell>
          <cell r="V16" t="str">
            <v>Камская химическая компания ООО (для Телта ОАО)</v>
          </cell>
          <cell r="W16" t="str">
            <v>КАРТЭЛЬ ООО</v>
          </cell>
          <cell r="X16" t="str">
            <v>Квант мебельная фабрика ООО</v>
          </cell>
          <cell r="Y16" t="str">
            <v>Кедрон ООО</v>
          </cell>
          <cell r="Z16" t="str">
            <v>КОМПИЗИТ ООО</v>
          </cell>
          <cell r="AA16" t="str">
            <v>КОМПОЗИТ ООО</v>
          </cell>
          <cell r="AB16" t="str">
            <v>Композит ООО (Новочеркасск)</v>
          </cell>
          <cell r="AC16" t="str">
            <v>КомпозитТех</v>
          </cell>
          <cell r="AD16" t="str">
            <v>КомпозитТех НПФ ООО</v>
          </cell>
          <cell r="AE16" t="str">
            <v>Кондитерская фабрика Пермская ОАО</v>
          </cell>
          <cell r="AF16" t="str">
            <v xml:space="preserve">Краснокамская бумажная фабрика - филиал ГОЗНАК ФГУП </v>
          </cell>
          <cell r="AG16" t="str">
            <v>Логич Сергей Викторович ИП</v>
          </cell>
          <cell r="AH16" t="str">
            <v>Лысьванефтемаш ООО</v>
          </cell>
          <cell r="AI16" t="str">
            <v>Магнит</v>
          </cell>
          <cell r="AJ16" t="str">
            <v>Машиностроитель Пермский завод ОАО (ПЗМаш ОАО)</v>
          </cell>
          <cell r="AK16" t="str">
            <v>Мехматика ООО</v>
          </cell>
          <cell r="AL16" t="str">
            <v>МИКОН ООО</v>
          </cell>
          <cell r="AM16" t="str">
            <v>Монокристалл ЗАО</v>
          </cell>
          <cell r="AN16" t="str">
            <v>Нововятский лыжный комбинат ОАО</v>
          </cell>
          <cell r="AO16" t="str">
            <v>Нытва ОАО</v>
          </cell>
          <cell r="AP16" t="str">
            <v>НЬЮ ГРАУНД ОАО</v>
          </cell>
          <cell r="AQ16" t="str">
            <v>Объединение Союзпищепром ООО</v>
          </cell>
          <cell r="AR16" t="str">
            <v>ОКБМ Африкантов АО</v>
          </cell>
          <cell r="AS16" t="str">
            <v>Пакер НПФ ООО</v>
          </cell>
          <cell r="AT16" t="str">
            <v>Перминжениринггрупп ООО</v>
          </cell>
          <cell r="AU16" t="str">
            <v>Пермские обои ТД ООО</v>
          </cell>
          <cell r="AV16" t="str">
            <v>Пермский завод масел ЗАО</v>
          </cell>
          <cell r="AW16" t="str">
            <v>Пермский завод неавтоклавного газобетона ООО</v>
          </cell>
          <cell r="AX16" t="str">
            <v>Пермский механический завод НПК ООО</v>
          </cell>
          <cell r="AY16" t="str">
            <v>Пермтехпром ТД ООО</v>
          </cell>
          <cell r="AZ16" t="str">
            <v>ПК-ВОЛГА ООО</v>
          </cell>
          <cell r="BA16" t="str">
            <v>ПЛАСТКОМПЛЕКТ ООО</v>
          </cell>
          <cell r="BB16" t="str">
            <v>Плетнёв Александр Владимирович ИП</v>
          </cell>
          <cell r="BC16" t="str">
            <v>Плетнёв Юрий Александрович ИП</v>
          </cell>
          <cell r="BD16" t="str">
            <v>ПНИПУ</v>
          </cell>
          <cell r="BE16" t="str">
            <v>Полиграф-Центр Юг ООО</v>
          </cell>
          <cell r="BF16" t="str">
            <v>Предприятие В-1336 ЗАО</v>
          </cell>
          <cell r="BG16" t="str">
            <v>Продовольственный фонд ГУП</v>
          </cell>
          <cell r="BH16" t="str">
            <v>Проминдустрия ТД ООО</v>
          </cell>
          <cell r="BI16" t="str">
            <v>Промполимер ТД ООО</v>
          </cell>
          <cell r="BJ16" t="str">
            <v>Промтрактор-Промлит ООО</v>
          </cell>
          <cell r="BK16" t="str">
            <v>Простые решения Компания ООО</v>
          </cell>
          <cell r="BL16" t="str">
            <v>Радиан Завод ОАО</v>
          </cell>
          <cell r="BM16" t="str">
            <v>Радиус-Сервис Фирма ООО</v>
          </cell>
          <cell r="BN16" t="str">
            <v>РЕЗОН ГРУПП ООО</v>
          </cell>
          <cell r="BO16" t="str">
            <v>РостовКомпозит ООО</v>
          </cell>
          <cell r="BP16" t="str">
            <v>РТИ Деталь ООО</v>
          </cell>
          <cell r="BQ16" t="str">
            <v>РТИ-Центр ООО</v>
          </cell>
          <cell r="BR16" t="str">
            <v>РусНавигация ООО</v>
          </cell>
          <cell r="BS16" t="str">
            <v>Северсталь</v>
          </cell>
          <cell r="BT16" t="str">
            <v>Севкавэлектроремонт ОАО</v>
          </cell>
          <cell r="BU16" t="str">
            <v>Сергеев Евгений (Астана)</v>
          </cell>
          <cell r="BV16" t="str">
            <v>Силур ООО</v>
          </cell>
          <cell r="BW16" t="str">
            <v>СИНЕРГИЯ-ЛИДЕР ООО</v>
          </cell>
          <cell r="BX16" t="str">
            <v>Спектор ТД ООО</v>
          </cell>
          <cell r="BY16" t="str">
            <v>СПЕЦСНАБ ООО</v>
          </cell>
          <cell r="BZ16" t="str">
            <v>Спецтехномаш ЗАО</v>
          </cell>
          <cell r="CA16" t="str">
            <v>СП-КРОН ЗАО</v>
          </cell>
          <cell r="CB16" t="str">
            <v>СтанкоАльянс ООО</v>
          </cell>
          <cell r="CC16" t="str">
            <v>ТехКом НПО ООО</v>
          </cell>
          <cell r="CD16" t="str">
            <v>Техноград НПП ООО</v>
          </cell>
          <cell r="CE16" t="str">
            <v>Технохим ПТД ООО</v>
          </cell>
          <cell r="CF16" t="str">
            <v>ТМС групп ООО УК</v>
          </cell>
          <cell r="CG16" t="str">
            <v>Точная Механика ООО</v>
          </cell>
          <cell r="CH16" t="str">
            <v>Улан-Удэнский Авиационный завод ОАО</v>
          </cell>
          <cell r="CI16" t="str">
            <v>Уралкалий ПАО</v>
          </cell>
          <cell r="CJ16" t="str">
            <v>Уралснабстрой НПФ ООО</v>
          </cell>
          <cell r="CK16" t="str">
            <v>Уралтехресурс ООО</v>
          </cell>
          <cell r="CL16" t="str">
            <v>УРАЛТЕХСНАБ ООО</v>
          </cell>
          <cell r="CM16" t="str">
            <v>Фонд ЭКО-Технология НПЦ ООО</v>
          </cell>
          <cell r="CN16" t="str">
            <v>Ханнекард Норд-Вест ООО</v>
          </cell>
          <cell r="CO16" t="str">
            <v>ЦентрГаз ПО ООО</v>
          </cell>
          <cell r="CP16" t="str">
            <v>ЦентрКомплект ООО</v>
          </cell>
          <cell r="CQ16" t="str">
            <v>Центронасос ООО</v>
          </cell>
          <cell r="CR16" t="str">
            <v>Эксперт плюс ООО</v>
          </cell>
          <cell r="CS16" t="str">
            <v>Эластополимер ПКФ ООО</v>
          </cell>
          <cell r="CT16" t="str">
            <v>ЭЛКАМ-нефтемаш ЗАО</v>
          </cell>
          <cell r="CU16" t="str">
            <v>Эфферт ООО</v>
          </cell>
          <cell r="CV16" t="str">
            <v/>
          </cell>
          <cell r="CW16" t="str">
            <v/>
          </cell>
          <cell r="CX16" t="str">
            <v/>
          </cell>
          <cell r="CY16" t="str">
            <v/>
          </cell>
          <cell r="CZ16" t="str">
            <v/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 t="str">
            <v/>
          </cell>
          <cell r="DG16" t="str">
            <v/>
          </cell>
          <cell r="DH16" t="str">
            <v/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 t="str">
            <v/>
          </cell>
          <cell r="DO16" t="str">
            <v/>
          </cell>
          <cell r="DP16" t="str">
            <v/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 t="str">
            <v/>
          </cell>
          <cell r="DW16" t="str">
            <v/>
          </cell>
          <cell r="DX16" t="str">
            <v/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 t="str">
            <v/>
          </cell>
          <cell r="EE16" t="str">
            <v/>
          </cell>
          <cell r="EF16" t="str">
            <v/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 t="str">
            <v/>
          </cell>
          <cell r="EM16" t="str">
            <v/>
          </cell>
          <cell r="EN16" t="str">
            <v/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 t="str">
            <v/>
          </cell>
          <cell r="EU16" t="str">
            <v/>
          </cell>
          <cell r="EV16" t="str">
            <v/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 t="str">
            <v/>
          </cell>
          <cell r="FC16" t="str">
            <v/>
          </cell>
          <cell r="FD16" t="str">
            <v/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 t="str">
            <v/>
          </cell>
          <cell r="FK16" t="str">
            <v/>
          </cell>
          <cell r="FL16" t="str">
            <v/>
          </cell>
          <cell r="FM16" t="str">
            <v/>
          </cell>
          <cell r="FN16" t="str">
            <v/>
          </cell>
          <cell r="FO16" t="str">
            <v/>
          </cell>
          <cell r="FP16" t="str">
            <v/>
          </cell>
          <cell r="FQ16" t="str">
            <v/>
          </cell>
          <cell r="FR16" t="str">
            <v/>
          </cell>
          <cell r="FS16" t="str">
            <v/>
          </cell>
          <cell r="FT16" t="str">
            <v/>
          </cell>
          <cell r="FU16" t="str">
            <v/>
          </cell>
          <cell r="FV16" t="str">
            <v/>
          </cell>
          <cell r="FW16" t="str">
            <v/>
          </cell>
          <cell r="FX16" t="str">
            <v/>
          </cell>
          <cell r="FY16" t="str">
            <v/>
          </cell>
          <cell r="FZ16" t="str">
            <v/>
          </cell>
          <cell r="GA16" t="str">
            <v/>
          </cell>
          <cell r="GB16" t="str">
            <v/>
          </cell>
          <cell r="GC16" t="str">
            <v/>
          </cell>
          <cell r="GD16" t="str">
            <v/>
          </cell>
          <cell r="GE16" t="str">
            <v/>
          </cell>
          <cell r="GF16" t="str">
            <v/>
          </cell>
          <cell r="GG16" t="str">
            <v/>
          </cell>
          <cell r="GH16" t="str">
            <v/>
          </cell>
        </row>
        <row r="17">
          <cell r="E17" t="str">
            <v>Блок ООО</v>
          </cell>
          <cell r="F17" t="str">
            <v>Анна Генадьевна Инвентаризация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</row>
        <row r="18">
          <cell r="E18" t="str">
            <v>Заливочный участок</v>
          </cell>
          <cell r="F18" t="str">
            <v>Машина заливочная</v>
          </cell>
          <cell r="G18" t="str">
            <v>Механический участок</v>
          </cell>
          <cell r="H18" t="str">
            <v>Участок РТИ</v>
          </cell>
          <cell r="I18" t="str">
            <v>Склад готовой продукции</v>
          </cell>
          <cell r="J18" t="str">
            <v>Общий склад</v>
          </cell>
          <cell r="K18">
            <v>0</v>
          </cell>
          <cell r="L18">
            <v>0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</row>
      </sheetData>
      <sheetData sheetId="16"/>
      <sheetData sheetId="17"/>
      <sheetData sheetId="18"/>
      <sheetData sheetId="19"/>
      <sheetData sheetId="20"/>
      <sheetData sheetId="21">
        <row r="2">
          <cell r="A2">
            <v>42125</v>
          </cell>
        </row>
        <row r="3">
          <cell r="A3">
            <v>42126</v>
          </cell>
        </row>
        <row r="4">
          <cell r="A4">
            <v>42127</v>
          </cell>
        </row>
        <row r="5">
          <cell r="A5">
            <v>42128</v>
          </cell>
        </row>
        <row r="6">
          <cell r="A6">
            <v>42133</v>
          </cell>
        </row>
        <row r="7">
          <cell r="A7">
            <v>42134</v>
          </cell>
        </row>
        <row r="8">
          <cell r="A8">
            <v>42135</v>
          </cell>
        </row>
        <row r="9">
          <cell r="A9">
            <v>42167</v>
          </cell>
        </row>
        <row r="10">
          <cell r="A10">
            <v>42168</v>
          </cell>
        </row>
        <row r="11">
          <cell r="A11">
            <v>42169</v>
          </cell>
        </row>
        <row r="12">
          <cell r="A12">
            <v>42312</v>
          </cell>
        </row>
        <row r="13">
          <cell r="A13">
            <v>42369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K36"/>
  <sheetViews>
    <sheetView tabSelected="1" zoomScaleNormal="100" workbookViewId="0">
      <selection activeCell="B13" sqref="B13"/>
    </sheetView>
  </sheetViews>
  <sheetFormatPr defaultRowHeight="12.75" outlineLevelCol="2" x14ac:dyDescent="0.2"/>
  <cols>
    <col min="1" max="1" width="10.140625" bestFit="1" customWidth="1"/>
    <col min="2" max="2" width="43.28515625" style="22" bestFit="1" customWidth="1"/>
    <col min="3" max="3" width="13.7109375" style="23" customWidth="1"/>
    <col min="4" max="4" width="13.140625" style="24" hidden="1" customWidth="1" outlineLevel="1"/>
    <col min="5" max="5" width="13.7109375" style="22" hidden="1" customWidth="1" outlineLevel="1"/>
    <col min="6" max="6" width="6.85546875" hidden="1" customWidth="1" outlineLevel="1"/>
    <col min="7" max="7" width="10.7109375" hidden="1" customWidth="1" outlineLevel="1"/>
    <col min="8" max="8" width="10.28515625" style="22" hidden="1" customWidth="1" outlineLevel="1"/>
    <col min="9" max="9" width="8.140625" style="22" hidden="1" customWidth="1" outlineLevel="1"/>
    <col min="10" max="10" width="17.42578125" style="25" customWidth="1" collapsed="1"/>
    <col min="11" max="11" width="13.140625" style="24" customWidth="1" outlineLevel="1"/>
    <col min="12" max="12" width="11" style="22" customWidth="1" outlineLevel="2"/>
    <col min="13" max="13" width="10.85546875" customWidth="1" outlineLevel="2"/>
    <col min="14" max="14" width="10.7109375" customWidth="1" outlineLevel="2"/>
    <col min="15" max="15" width="13.28515625" style="22" customWidth="1" outlineLevel="2"/>
    <col min="16" max="16" width="8.5703125" style="22" customWidth="1" outlineLevel="2"/>
    <col min="17" max="17" width="14" style="26" bestFit="1" customWidth="1"/>
    <col min="18" max="18" width="13.140625" style="24" customWidth="1" outlineLevel="1"/>
    <col min="19" max="19" width="13.42578125" style="22" customWidth="1" outlineLevel="1"/>
    <col min="20" max="20" width="14.28515625" customWidth="1" outlineLevel="1"/>
    <col min="21" max="21" width="10.7109375" customWidth="1" outlineLevel="1"/>
    <col min="22" max="22" width="13.5703125" style="22" customWidth="1" outlineLevel="1"/>
    <col min="23" max="23" width="9.140625" style="22" customWidth="1" outlineLevel="1"/>
    <col min="24" max="24" width="13.85546875" style="26" bestFit="1" customWidth="1"/>
    <col min="25" max="25" width="13.140625" style="24" customWidth="1" outlineLevel="1"/>
    <col min="26" max="26" width="18.7109375" customWidth="1" outlineLevel="1"/>
    <col min="27" max="28" width="20" customWidth="1" outlineLevel="2"/>
    <col min="29" max="29" width="19.140625" style="22" customWidth="1" outlineLevel="2"/>
    <col min="30" max="30" width="8.5703125" style="22" customWidth="1" outlineLevel="2"/>
    <col min="31" max="31" width="13.85546875" style="26" bestFit="1" customWidth="1"/>
    <col min="32" max="32" width="15.5703125" customWidth="1" outlineLevel="1"/>
    <col min="33" max="33" width="14.28515625" customWidth="1" outlineLevel="1"/>
    <col min="34" max="34" width="10.7109375" customWidth="1" outlineLevel="1"/>
    <col min="35" max="35" width="15.42578125" customWidth="1" outlineLevel="1"/>
    <col min="36" max="36" width="8.5703125" customWidth="1" outlineLevel="1"/>
    <col min="37" max="37" width="14.5703125" bestFit="1" customWidth="1"/>
  </cols>
  <sheetData>
    <row r="1" spans="1:37" ht="56.2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7" t="s">
        <v>8</v>
      </c>
      <c r="J1" s="8" t="s">
        <v>9</v>
      </c>
      <c r="K1" s="4" t="s">
        <v>3</v>
      </c>
      <c r="L1" s="5" t="s">
        <v>10</v>
      </c>
      <c r="M1" s="6" t="s">
        <v>5</v>
      </c>
      <c r="N1" s="6" t="s">
        <v>6</v>
      </c>
      <c r="O1" s="5" t="s">
        <v>11</v>
      </c>
      <c r="P1" s="5" t="s">
        <v>8</v>
      </c>
      <c r="Q1" s="3" t="s">
        <v>12</v>
      </c>
      <c r="R1" s="4" t="s">
        <v>3</v>
      </c>
      <c r="S1" s="5" t="s">
        <v>13</v>
      </c>
      <c r="T1" s="6" t="s">
        <v>5</v>
      </c>
      <c r="U1" s="6" t="s">
        <v>6</v>
      </c>
      <c r="V1" s="5" t="s">
        <v>11</v>
      </c>
      <c r="W1" s="5" t="s">
        <v>8</v>
      </c>
      <c r="X1" s="3" t="s">
        <v>14</v>
      </c>
      <c r="Y1" s="4" t="s">
        <v>3</v>
      </c>
      <c r="Z1" s="6" t="s">
        <v>15</v>
      </c>
      <c r="AA1" s="6" t="s">
        <v>5</v>
      </c>
      <c r="AB1" s="6" t="s">
        <v>6</v>
      </c>
      <c r="AC1" s="5" t="s">
        <v>11</v>
      </c>
      <c r="AD1" s="5" t="s">
        <v>8</v>
      </c>
      <c r="AE1" s="9" t="s">
        <v>16</v>
      </c>
      <c r="AF1" s="6" t="s">
        <v>17</v>
      </c>
      <c r="AG1" s="6" t="s">
        <v>5</v>
      </c>
      <c r="AH1" s="6" t="s">
        <v>6</v>
      </c>
      <c r="AI1" s="5" t="s">
        <v>11</v>
      </c>
      <c r="AJ1" s="5" t="s">
        <v>8</v>
      </c>
      <c r="AK1" s="10" t="s">
        <v>18</v>
      </c>
    </row>
    <row r="2" spans="1:37" x14ac:dyDescent="0.2">
      <c r="A2" s="11">
        <v>1799</v>
      </c>
      <c r="B2" s="12" t="str">
        <f>IF(A2="","",VLOOKUP(A2,[1]План!B1:R9000,2,0))</f>
        <v>Верхний приводной ролик</v>
      </c>
      <c r="C2" s="13">
        <f>VLOOKUP(A2,ТАБЛИЦА_ЗАКАЗ_ПОЛНАЯ,9,0)</f>
        <v>42123</v>
      </c>
      <c r="D2" s="14">
        <f>MOD(C2,1)</f>
        <v>0</v>
      </c>
      <c r="E2" s="15">
        <f>IF(A2="","",VLOOKUP(A2,'[1]Ввод необходимых ресурсов'!A1:I5,4,0))</f>
        <v>0.58333333333333337</v>
      </c>
      <c r="F2" s="11">
        <v>1</v>
      </c>
      <c r="G2" s="11">
        <v>8</v>
      </c>
      <c r="H2" s="15">
        <f>IF(E2="","",(24/G2/F2)*E2)</f>
        <v>1.75</v>
      </c>
      <c r="I2" s="15">
        <v>0.5</v>
      </c>
      <c r="J2" s="16">
        <f>WORKDAY.INTL(C2,(H2+I2+D2),,Праздничные_дни)+MOD(H2+I2+D2,1)</f>
        <v>42129.25</v>
      </c>
      <c r="K2" s="14">
        <f>MOD(J2,1)</f>
        <v>0.25</v>
      </c>
      <c r="L2" s="15">
        <f>MOD(VLOOKUP(A2,'[1]Ввод необходимых ресурсов'!A1:I5,5,0),1)</f>
        <v>0.16666666666666666</v>
      </c>
      <c r="M2" s="11">
        <v>4</v>
      </c>
      <c r="N2" s="11">
        <v>8</v>
      </c>
      <c r="O2" s="15">
        <f>IF(L2="","",(24/N2/M2)*L2)</f>
        <v>0.125</v>
      </c>
      <c r="P2" s="15">
        <v>0.25</v>
      </c>
      <c r="Q2" s="17">
        <f>WORKDAY.INTL(J2,(O2+P2+K2),,Праздничные_дни)+MOD(O2+P2+K2,1)</f>
        <v>42129.625</v>
      </c>
      <c r="R2" s="18">
        <f>MOD(Q2,1)</f>
        <v>0.625</v>
      </c>
      <c r="S2" s="19">
        <f>VLOOKUP(A2,'[1]Ввод необходимых ресурсов'!A1:I5,6,0)</f>
        <v>0.16666666666666666</v>
      </c>
      <c r="T2" s="11">
        <v>2</v>
      </c>
      <c r="U2" s="11">
        <v>8</v>
      </c>
      <c r="V2" s="20">
        <f>IF(S2="","",(24/U2/T2)*S2)</f>
        <v>0.25</v>
      </c>
      <c r="W2" s="20">
        <v>5.5</v>
      </c>
      <c r="X2" s="17">
        <f>WORKDAY.INTL(Q2,(MOD(V2+W2+R2,1)),Праздничные_дни)+MOD(V2+W2+R2,1)</f>
        <v>42129.375</v>
      </c>
      <c r="Y2" s="18">
        <f>MOD(X2,1)</f>
        <v>0.375</v>
      </c>
      <c r="Z2" s="15">
        <f>VLOOKUP(A2,'[1]Ввод необходимых ресурсов'!A1:I5,7,0)</f>
        <v>10</v>
      </c>
      <c r="AA2" s="11">
        <v>4</v>
      </c>
      <c r="AB2" s="11">
        <v>8</v>
      </c>
      <c r="AC2" s="15">
        <f>IF(Z2="","",(24/AB2/AA2)*Z2/24)</f>
        <v>0.3125</v>
      </c>
      <c r="AD2" s="15">
        <v>0.5</v>
      </c>
      <c r="AE2" s="17">
        <f>WORKDAY.INTL(W2,(MOD(AC2+AD2+X2,1)),Праздничные_дни)+MOD(AC2+AD2+X2,1)</f>
        <v>5.1875</v>
      </c>
      <c r="AF2" s="11">
        <f>VLOOKUP(A2,'[1]Ввод необходимых ресурсов'!A1:I5,8,0)</f>
        <v>0</v>
      </c>
      <c r="AG2" s="11"/>
      <c r="AH2" s="11"/>
      <c r="AI2" s="11"/>
      <c r="AJ2" s="11"/>
      <c r="AK2" s="11"/>
    </row>
    <row r="3" spans="1:37" x14ac:dyDescent="0.2">
      <c r="A3" s="11">
        <v>1629</v>
      </c>
      <c r="B3" s="12" t="str">
        <f>IF(A3="","",VLOOKUP(A3,[1]План!B2:R9001,2,0))</f>
        <v>Механическая обработка вала СДУ80-600.201М</v>
      </c>
      <c r="C3" s="13">
        <f>IF(A3="","",J2)</f>
        <v>42129.25</v>
      </c>
      <c r="D3" s="14">
        <f t="shared" ref="D3:D6" si="0">MOD(C3,1)</f>
        <v>0.25</v>
      </c>
      <c r="E3" s="15">
        <v>0</v>
      </c>
      <c r="F3" s="11">
        <v>1</v>
      </c>
      <c r="G3" s="11">
        <v>8</v>
      </c>
      <c r="H3" s="15">
        <f t="shared" ref="H3:H6" si="1">IF(E3="","",(24/G3/F3)*E3)</f>
        <v>0</v>
      </c>
      <c r="I3" s="21">
        <v>0.5</v>
      </c>
      <c r="J3" s="16">
        <f>WORKDAY.INTL(C3,(H3+I3+D3),,Праздничные_дни)+MOD(H3+I3+D3,1)</f>
        <v>42129.75</v>
      </c>
      <c r="K3" s="14">
        <f t="shared" ref="K3:K6" si="2">MOD(J3,1)</f>
        <v>0.75</v>
      </c>
      <c r="L3" s="15">
        <f>MOD(VLOOKUP(A3,'[1]Ввод необходимых ресурсов'!A2:I6,5,0),1)</f>
        <v>0.20833333333332993</v>
      </c>
      <c r="M3" s="11">
        <v>4</v>
      </c>
      <c r="N3" s="11">
        <v>8</v>
      </c>
      <c r="O3" s="15">
        <f t="shared" ref="O3:O6" si="3">IF(L3="","",(24/N3/M3)*L3)</f>
        <v>0.15624999999999745</v>
      </c>
      <c r="P3" s="15">
        <v>0.25</v>
      </c>
      <c r="Q3" s="17">
        <f>WORKDAY.INTL(J3,(MOD(O3+P3+K3,1)),,Праздничные_дни)+MOD(O3+P3+K3,1)</f>
        <v>42129.15625</v>
      </c>
      <c r="R3" s="18">
        <f t="shared" ref="R3:R6" si="4">MOD(Q3,1)</f>
        <v>0.15625</v>
      </c>
      <c r="S3" s="15">
        <f>VLOOKUP(A3,'[1]Ввод необходимых ресурсов'!A2:I6,6,0)</f>
        <v>0.20833333333333301</v>
      </c>
      <c r="T3" s="11">
        <v>2</v>
      </c>
      <c r="U3" s="11">
        <v>8</v>
      </c>
      <c r="V3" s="15">
        <f t="shared" ref="V3:V6" si="5">IF(S3="","",(24/U3/T3)*S3)</f>
        <v>0.3124999999999995</v>
      </c>
      <c r="W3" s="15">
        <v>0.5</v>
      </c>
      <c r="X3" s="17">
        <f>WORKDAY.INTL(Q3,(MOD(V3+W3+R3,1)),Праздничные_дни)+MOD(V3+W3+R3,1)</f>
        <v>42129.96875</v>
      </c>
      <c r="Y3" s="18">
        <f t="shared" ref="Y3:Y6" si="6">MOD(X3,1)</f>
        <v>0.96875</v>
      </c>
      <c r="Z3" s="15">
        <f>VLOOKUP(A3,'[1]Ввод необходимых ресурсов'!A2:I6,7,0)</f>
        <v>10.4583333333333</v>
      </c>
      <c r="AA3" s="11">
        <v>4</v>
      </c>
      <c r="AB3" s="11">
        <v>8</v>
      </c>
      <c r="AC3" s="15">
        <f t="shared" ref="AC3:AC4" si="7">IF(Z3="","",(24/AB3/AA3)*Z3/24)</f>
        <v>0.32682291666666563</v>
      </c>
      <c r="AD3" s="15">
        <v>0.5</v>
      </c>
      <c r="AE3" s="17">
        <f>WORKDAY.INTL(W3,(MOD(AC3+AD3+X3,1)),Праздничные_дни)+MOD(AC3+AD3+X3,1)</f>
        <v>0.79557291666424135</v>
      </c>
      <c r="AF3" s="11"/>
      <c r="AG3" s="11"/>
      <c r="AH3" s="11"/>
      <c r="AI3" s="11"/>
      <c r="AJ3" s="11"/>
      <c r="AK3" s="11"/>
    </row>
    <row r="4" spans="1:37" ht="12" customHeight="1" x14ac:dyDescent="0.2">
      <c r="A4" s="11">
        <v>1630</v>
      </c>
      <c r="B4" s="12" t="str">
        <f>IF(A4="","",VLOOKUP(A4,[1]План!B3:R9002,2,0))</f>
        <v>Футеровка ролика подачи 5.04-261-000</v>
      </c>
      <c r="C4" s="13">
        <f>IF(A4="","",J3)</f>
        <v>42129.75</v>
      </c>
      <c r="D4" s="14">
        <f t="shared" si="0"/>
        <v>0.75</v>
      </c>
      <c r="E4" s="15">
        <f>IF(A4="","",VLOOKUP(A4,'[1]Ввод необходимых ресурсов'!A3:I7,4,0))</f>
        <v>0.66666666666666696</v>
      </c>
      <c r="F4" s="11">
        <v>1</v>
      </c>
      <c r="G4" s="11">
        <v>8</v>
      </c>
      <c r="H4" s="15">
        <f t="shared" si="1"/>
        <v>2.0000000000000009</v>
      </c>
      <c r="I4" s="15">
        <v>0.5</v>
      </c>
      <c r="J4" s="16">
        <f>WORKDAY.INTL(C4,(H4+I4+D4),,Праздничные_дни)+MOD(H4+I4+D4,1)</f>
        <v>42132.25</v>
      </c>
      <c r="K4" s="14">
        <f t="shared" si="2"/>
        <v>0.25</v>
      </c>
      <c r="L4" s="15">
        <f>VLOOKUP(A4,'[1]Ввод необходимых ресурсов'!A3:I7,5,0)+MOD(VLOOKUP(A4,'[1]Ввод необходимых ресурсов'!A3:I7,5,0),1)</f>
        <v>1.5</v>
      </c>
      <c r="M4" s="11">
        <v>4</v>
      </c>
      <c r="N4" s="11">
        <v>8</v>
      </c>
      <c r="O4" s="15">
        <f t="shared" si="3"/>
        <v>1.125</v>
      </c>
      <c r="P4" s="15">
        <v>0.25</v>
      </c>
      <c r="Q4" s="17">
        <f>WORKDAY.INTL(J4,(MOD(O4+P4+K4,1)),,Праздничные_дни)+MOD(O4+P4+K4,1)</f>
        <v>42132.625</v>
      </c>
      <c r="R4" s="18">
        <f t="shared" si="4"/>
        <v>0.625</v>
      </c>
      <c r="S4" s="15">
        <f>VLOOKUP(A4,'[1]Ввод необходимых ресурсов'!A3:I7,6,0)</f>
        <v>0.25</v>
      </c>
      <c r="T4" s="11">
        <v>2</v>
      </c>
      <c r="U4" s="11">
        <v>8</v>
      </c>
      <c r="V4" s="15">
        <f t="shared" si="5"/>
        <v>0.375</v>
      </c>
      <c r="W4" s="15">
        <v>0.5</v>
      </c>
      <c r="X4" s="17">
        <f>WORKDAY.INTL(Q4,(MOD(V4+W4+R4,1)),Праздничные_дни)+MOD(V4+W4+R4,1)</f>
        <v>42132.5</v>
      </c>
      <c r="Y4" s="18">
        <f t="shared" si="6"/>
        <v>0.5</v>
      </c>
      <c r="Z4" s="15">
        <f>VLOOKUP(A4,'[1]Ввод необходимых ресурсов'!A3:I7,7,0)</f>
        <v>10.5</v>
      </c>
      <c r="AA4" s="11">
        <v>4</v>
      </c>
      <c r="AB4" s="11">
        <v>8</v>
      </c>
      <c r="AC4" s="15">
        <f t="shared" si="7"/>
        <v>0.328125</v>
      </c>
      <c r="AD4" s="15">
        <v>0.5</v>
      </c>
      <c r="AE4" s="17">
        <f>WORKDAY.INTL(W4,(MOD(AC4+AD4+X4,1)),Праздничные_дни)+MOD(AC4+AD4+X4,1)</f>
        <v>0.328125</v>
      </c>
      <c r="AF4" s="11"/>
      <c r="AG4" s="11"/>
      <c r="AH4" s="11"/>
      <c r="AI4" s="11"/>
      <c r="AJ4" s="11"/>
      <c r="AK4" s="11"/>
    </row>
    <row r="5" spans="1:37" x14ac:dyDescent="0.2">
      <c r="A5" s="11">
        <v>1632</v>
      </c>
      <c r="B5" s="12" t="str">
        <f>IF(A5="","",VLOOKUP(A5,[1]План!B4:R9003,2,0))</f>
        <v>Цилиндр 30×110</v>
      </c>
      <c r="C5" s="13">
        <f>IF(A5="","",J4)</f>
        <v>42132.25</v>
      </c>
      <c r="D5" s="14">
        <f t="shared" si="0"/>
        <v>0.25</v>
      </c>
      <c r="E5" s="15">
        <f>IF(A5="","",VLOOKUP(A5,'[1]Ввод необходимых ресурсов'!A4:I8,4,0))</f>
        <v>0.70833333333333304</v>
      </c>
      <c r="F5" s="11">
        <v>1</v>
      </c>
      <c r="G5" s="11">
        <v>8</v>
      </c>
      <c r="H5" s="15">
        <f t="shared" si="1"/>
        <v>2.1249999999999991</v>
      </c>
      <c r="I5" s="15">
        <v>0.5</v>
      </c>
      <c r="J5" s="16">
        <f>WORKDAY.INTL(C5,(H5+I5+D5),,Праздничные_дни)+MOD(H5+I5+D5,1)</f>
        <v>42137.875</v>
      </c>
      <c r="K5" s="14">
        <f t="shared" si="2"/>
        <v>0.875</v>
      </c>
      <c r="L5" s="15">
        <f>VLOOKUP(A5,'[1]Ввод необходимых ресурсов'!A4:I8,5,0)</f>
        <v>1.2916666666666701</v>
      </c>
      <c r="M5" s="11">
        <v>4</v>
      </c>
      <c r="N5" s="11">
        <v>8</v>
      </c>
      <c r="O5" s="15">
        <f t="shared" si="3"/>
        <v>0.96875000000000255</v>
      </c>
      <c r="P5" s="15">
        <v>0.25</v>
      </c>
      <c r="Q5" s="17">
        <f>WORKDAY.INTL(J5,(MOD(O5+P5+K5,1)),,Праздничные_дни)+MOD(O5+P5+K5,1)</f>
        <v>42137.09375</v>
      </c>
      <c r="R5" s="18">
        <f t="shared" si="4"/>
        <v>9.375E-2</v>
      </c>
      <c r="S5" s="15">
        <f>VLOOKUP(A5,'[1]Ввод необходимых ресурсов'!A4:I8,6,0)</f>
        <v>0.29166666666666702</v>
      </c>
      <c r="T5" s="11">
        <v>2</v>
      </c>
      <c r="U5" s="11">
        <v>8</v>
      </c>
      <c r="V5" s="15">
        <f t="shared" si="5"/>
        <v>0.43750000000000056</v>
      </c>
      <c r="W5" s="15">
        <v>0.5</v>
      </c>
      <c r="X5" s="17">
        <f>WORKDAY.INTL(Q5,(MOD(V5+W5+R5,1)),Праздничные_дни)+MOD(V5+W5+R5,1)</f>
        <v>42137.03125</v>
      </c>
      <c r="Y5" s="18">
        <f t="shared" si="6"/>
        <v>3.125E-2</v>
      </c>
      <c r="Z5" s="15">
        <f>VLOOKUP(A5,'[1]Ввод необходимых ресурсов'!A4:I8,7,0)</f>
        <v>10.5416666666667</v>
      </c>
      <c r="AA5" s="11">
        <v>4</v>
      </c>
      <c r="AB5" s="11">
        <v>8</v>
      </c>
      <c r="AC5" s="15"/>
      <c r="AD5" s="15"/>
      <c r="AE5" s="17">
        <f>WORKDAY.INTL(W5,(MOD(AC5+AD5+X5,1)),Праздничные_дни)+MOD(AC5+AD5+X5,1)</f>
        <v>3.125E-2</v>
      </c>
      <c r="AF5" s="11"/>
      <c r="AG5" s="11"/>
      <c r="AH5" s="11"/>
      <c r="AI5" s="11"/>
      <c r="AJ5" s="11"/>
      <c r="AK5" s="11"/>
    </row>
    <row r="6" spans="1:37" x14ac:dyDescent="0.2">
      <c r="A6" s="11">
        <v>1798</v>
      </c>
      <c r="B6" s="12" t="str">
        <f>IF(A6="","",VLOOKUP(A6,[1]План!B5:R9004,2,0))</f>
        <v>Форма для футеровки полумуфты ПМ.100.01</v>
      </c>
      <c r="C6" s="13">
        <f>IF(A6="","",J5)</f>
        <v>42137.875</v>
      </c>
      <c r="D6" s="14">
        <f t="shared" si="0"/>
        <v>0.875</v>
      </c>
      <c r="E6" s="15">
        <f>IF(A6="","",VLOOKUP(A6,'[1]Ввод необходимых ресурсов'!A5:I9,4,0))</f>
        <v>0.75</v>
      </c>
      <c r="F6" s="11">
        <v>1</v>
      </c>
      <c r="G6" s="11">
        <v>8</v>
      </c>
      <c r="H6" s="15">
        <f t="shared" si="1"/>
        <v>2.25</v>
      </c>
      <c r="I6" s="15">
        <v>0.5</v>
      </c>
      <c r="J6" s="16">
        <f>WORKDAY.INTL(C6,(H6+I6+D6),,Праздничные_дни)+MOD(H6+I6+D6,1)</f>
        <v>42142.625</v>
      </c>
      <c r="K6" s="14">
        <f t="shared" si="2"/>
        <v>0.625</v>
      </c>
      <c r="L6" s="15">
        <f>VLOOKUP(A6,'[1]Ввод необходимых ресурсов'!A5:I9,5,0)</f>
        <v>1.3333333333333299</v>
      </c>
      <c r="M6" s="11">
        <v>4</v>
      </c>
      <c r="N6" s="11">
        <v>8</v>
      </c>
      <c r="O6" s="15">
        <f t="shared" si="3"/>
        <v>0.99999999999999745</v>
      </c>
      <c r="P6" s="15">
        <v>0.25</v>
      </c>
      <c r="Q6" s="17">
        <f>WORKDAY.INTL(J6,(MOD(O6+P6+K6,1)),,Праздничные_дни)+MOD(O6+P6+K6,1)</f>
        <v>42142.875</v>
      </c>
      <c r="R6" s="18">
        <f t="shared" si="4"/>
        <v>0.875</v>
      </c>
      <c r="S6" s="15">
        <f>VLOOKUP(A6,'[1]Ввод необходимых ресурсов'!A5:I9,6,0)</f>
        <v>0.33333333333333298</v>
      </c>
      <c r="T6" s="11">
        <v>2</v>
      </c>
      <c r="U6" s="11">
        <v>8</v>
      </c>
      <c r="V6" s="15">
        <f t="shared" si="5"/>
        <v>0.49999999999999944</v>
      </c>
      <c r="W6" s="15">
        <v>0.5</v>
      </c>
      <c r="X6" s="17">
        <f>WORKDAY.INTL(Q6,(MOD(V6+W6+R6,1)),Праздничные_дни)+MOD(V6+W6+R6,1)</f>
        <v>42142.875</v>
      </c>
      <c r="Y6" s="18">
        <f t="shared" si="6"/>
        <v>0.875</v>
      </c>
      <c r="Z6" s="15">
        <f>VLOOKUP(A6,'[1]Ввод необходимых ресурсов'!A5:I9,7,0)</f>
        <v>10.5833333333333</v>
      </c>
      <c r="AA6" s="11">
        <v>4</v>
      </c>
      <c r="AB6" s="11">
        <v>8</v>
      </c>
      <c r="AC6" s="15"/>
      <c r="AD6" s="15"/>
      <c r="AE6" s="17">
        <f>WORKDAY.INTL(W6,(MOD(AC6+AD6+X6,1)),Праздничные_дни)+MOD(AC6+AD6+X6,1)</f>
        <v>0.875</v>
      </c>
      <c r="AF6" s="11"/>
      <c r="AG6" s="11"/>
      <c r="AH6" s="11"/>
      <c r="AI6" s="11"/>
      <c r="AJ6" s="11"/>
      <c r="AK6" s="11"/>
    </row>
    <row r="7" spans="1:37" x14ac:dyDescent="0.2">
      <c r="C7" s="23" t="str">
        <f>IF(A7="","",J6)</f>
        <v/>
      </c>
      <c r="H7" s="22" t="str">
        <f t="shared" ref="H7" si="8">IF(E7="","",(E7*3)/24)</f>
        <v/>
      </c>
    </row>
    <row r="8" spans="1:37" x14ac:dyDescent="0.2">
      <c r="C8" s="23" t="str">
        <f>IF(A8="","",J7)</f>
        <v/>
      </c>
    </row>
    <row r="9" spans="1:37" x14ac:dyDescent="0.2">
      <c r="C9" s="23" t="str">
        <f>IF(A9="","",J8)</f>
        <v/>
      </c>
    </row>
    <row r="10" spans="1:37" x14ac:dyDescent="0.2">
      <c r="C10" s="23" t="str">
        <f>IF(A10="","",J9)</f>
        <v/>
      </c>
    </row>
    <row r="11" spans="1:37" x14ac:dyDescent="0.2">
      <c r="C11" s="23" t="str">
        <f>IF(A11="","",J10)</f>
        <v/>
      </c>
    </row>
    <row r="12" spans="1:37" x14ac:dyDescent="0.2">
      <c r="C12" s="23" t="str">
        <f>IF(A12="","",J11)</f>
        <v/>
      </c>
    </row>
    <row r="13" spans="1:37" x14ac:dyDescent="0.2">
      <c r="C13" s="23" t="str">
        <f>IF(A13="","",J12)</f>
        <v/>
      </c>
    </row>
    <row r="14" spans="1:37" x14ac:dyDescent="0.2">
      <c r="C14" s="23" t="str">
        <f>IF(A14="","",J13)</f>
        <v/>
      </c>
    </row>
    <row r="15" spans="1:37" x14ac:dyDescent="0.2">
      <c r="C15" s="23" t="str">
        <f>IF(A15="","",J14)</f>
        <v/>
      </c>
    </row>
    <row r="16" spans="1:37" x14ac:dyDescent="0.2">
      <c r="C16" s="23" t="str">
        <f>IF(A16="","",J15)</f>
        <v/>
      </c>
    </row>
    <row r="17" spans="2:25" x14ac:dyDescent="0.2">
      <c r="C17" s="23" t="str">
        <f>IF(A17="","",J16)</f>
        <v/>
      </c>
    </row>
    <row r="18" spans="2:25" x14ac:dyDescent="0.2">
      <c r="C18" s="23" t="str">
        <f>IF(A18="","",J17)</f>
        <v/>
      </c>
      <c r="D18" s="22"/>
      <c r="J18" s="27"/>
      <c r="K18" s="22"/>
      <c r="R18" s="22"/>
      <c r="Y18" s="22"/>
    </row>
    <row r="19" spans="2:25" x14ac:dyDescent="0.2">
      <c r="C19" s="23" t="str">
        <f>IF(A19="","",J18)</f>
        <v/>
      </c>
    </row>
    <row r="20" spans="2:25" x14ac:dyDescent="0.2">
      <c r="C20" s="23" t="str">
        <f>IF(A20="","",J19)</f>
        <v/>
      </c>
    </row>
    <row r="21" spans="2:25" x14ac:dyDescent="0.2">
      <c r="C21" s="23" t="str">
        <f>IF(A21="","",J20)</f>
        <v/>
      </c>
    </row>
    <row r="22" spans="2:25" x14ac:dyDescent="0.2">
      <c r="C22" s="23" t="str">
        <f>IF(A22="","",J21)</f>
        <v/>
      </c>
    </row>
    <row r="23" spans="2:25" x14ac:dyDescent="0.2">
      <c r="C23" s="23" t="str">
        <f>IF(A23="","",J22)</f>
        <v/>
      </c>
    </row>
    <row r="24" spans="2:25" x14ac:dyDescent="0.2">
      <c r="C24" s="23" t="str">
        <f>IF(A24="","",J23)</f>
        <v/>
      </c>
    </row>
    <row r="28" spans="2:25" ht="18" x14ac:dyDescent="0.25">
      <c r="B28" s="28"/>
    </row>
    <row r="29" spans="2:25" ht="18" x14ac:dyDescent="0.25">
      <c r="B29" s="28"/>
    </row>
    <row r="30" spans="2:25" ht="18" x14ac:dyDescent="0.25">
      <c r="B30" s="28"/>
    </row>
    <row r="31" spans="2:25" ht="18" x14ac:dyDescent="0.25">
      <c r="B31" s="28"/>
    </row>
    <row r="32" spans="2:25" ht="18" x14ac:dyDescent="0.25">
      <c r="B32" s="28"/>
    </row>
    <row r="33" spans="2:2" ht="18" x14ac:dyDescent="0.25">
      <c r="B33" s="28"/>
    </row>
    <row r="34" spans="2:2" ht="18" x14ac:dyDescent="0.25">
      <c r="B34" s="28"/>
    </row>
    <row r="35" spans="2:2" ht="18" x14ac:dyDescent="0.25">
      <c r="B35" s="28"/>
    </row>
    <row r="36" spans="2:2" ht="18" x14ac:dyDescent="0.25">
      <c r="B36" s="28"/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[1]План!#REF!</xm:f>
          </x14:formula1>
          <xm:sqref>A2:A6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Потребление ресурса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2015-05-13T15:45:00Z</dcterms:created>
  <dcterms:modified xsi:type="dcterms:W3CDTF">2015-05-13T15:45:20Z</dcterms:modified>
</cp:coreProperties>
</file>