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none" filterPrivacy="1" codeName="ЭтаКнига" defaultThemeVersion="124226"/>
  <bookViews>
    <workbookView xWindow="-60" yWindow="0" windowWidth="18525" windowHeight="8385"/>
  </bookViews>
  <sheets>
    <sheet name="Лист1" sheetId="6" r:id="rId1"/>
  </sheets>
  <definedNames>
    <definedName name="Ячейка">#REF!</definedName>
  </definedNames>
  <calcPr calcId="145621" iterate="1"/>
</workbook>
</file>

<file path=xl/calcChain.xml><?xml version="1.0" encoding="utf-8"?>
<calcChain xmlns="http://schemas.openxmlformats.org/spreadsheetml/2006/main">
  <c r="H36" i="6" l="1"/>
  <c r="G36" i="6"/>
  <c r="F36" i="6"/>
  <c r="H35" i="6"/>
  <c r="G35" i="6"/>
  <c r="F35" i="6"/>
  <c r="H34" i="6"/>
  <c r="G34" i="6"/>
  <c r="F34" i="6"/>
  <c r="H33" i="6"/>
  <c r="G33" i="6"/>
  <c r="F33" i="6"/>
  <c r="H32" i="6"/>
  <c r="G32" i="6"/>
  <c r="F32" i="6"/>
  <c r="H31" i="6"/>
  <c r="G31" i="6"/>
  <c r="F31" i="6"/>
  <c r="H30" i="6"/>
  <c r="G30" i="6"/>
  <c r="F30" i="6"/>
  <c r="H24" i="6"/>
  <c r="G24" i="6"/>
  <c r="F24" i="6"/>
  <c r="H23" i="6"/>
  <c r="G23" i="6"/>
  <c r="F23" i="6"/>
  <c r="H22" i="6"/>
  <c r="G22" i="6"/>
  <c r="F22" i="6"/>
  <c r="H21" i="6"/>
  <c r="G21" i="6"/>
  <c r="F21" i="6"/>
  <c r="H20" i="6"/>
  <c r="G20" i="6"/>
  <c r="F20" i="6"/>
  <c r="H19" i="6"/>
  <c r="G19" i="6"/>
  <c r="F19" i="6"/>
  <c r="H18" i="6"/>
  <c r="G18" i="6"/>
  <c r="F18" i="6"/>
  <c r="F26" i="6"/>
  <c r="F40" i="6" s="1" a="1"/>
  <c r="F40" i="6" s="1"/>
  <c r="F14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F2" i="6"/>
  <c r="F27" i="6" l="1" a="1"/>
  <c r="F27" i="6" s="1"/>
  <c r="F38" i="6"/>
  <c r="F15" i="6" a="1"/>
  <c r="F15" i="6" s="1"/>
  <c r="F3" i="6" a="1"/>
  <c r="F3" i="6" s="1"/>
</calcChain>
</file>

<file path=xl/sharedStrings.xml><?xml version="1.0" encoding="utf-8"?>
<sst xmlns="http://schemas.openxmlformats.org/spreadsheetml/2006/main" count="64" uniqueCount="28">
  <si>
    <t>Дней</t>
  </si>
  <si>
    <t>#</t>
  </si>
  <si>
    <t>гггг.мм.дд</t>
  </si>
  <si>
    <t>Дата Истечения</t>
  </si>
  <si>
    <r>
      <rPr>
        <b/>
        <sz val="11"/>
        <color rgb="FF0000CC"/>
        <rFont val="Calibri"/>
        <family val="2"/>
        <charset val="204"/>
        <scheme val="minor"/>
      </rPr>
      <t>Сегодня</t>
    </r>
    <r>
      <rPr>
        <b/>
        <sz val="12"/>
        <color rgb="FF0000CC"/>
        <rFont val="Calibri"/>
        <family val="2"/>
        <charset val="204"/>
        <scheme val="minor"/>
      </rPr>
      <t xml:space="preserve"> </t>
    </r>
    <r>
      <rPr>
        <b/>
        <sz val="12"/>
        <color rgb="FF0000CC"/>
        <rFont val="Calibri"/>
        <family val="2"/>
        <charset val="204"/>
      </rPr>
      <t>→</t>
    </r>
  </si>
  <si>
    <t>Дата Займа</t>
  </si>
  <si>
    <t>Сумма Займа</t>
  </si>
  <si>
    <t>Ставка</t>
  </si>
  <si>
    <r>
      <rPr>
        <sz val="11"/>
        <color theme="1"/>
        <rFont val="Calibri"/>
        <family val="2"/>
        <charset val="204"/>
        <scheme val="minor"/>
      </rPr>
      <t>(</t>
    </r>
    <r>
      <rPr>
        <b/>
        <sz val="12"/>
        <color theme="1"/>
        <rFont val="Calibri"/>
        <family val="2"/>
        <charset val="204"/>
        <scheme val="minor"/>
      </rPr>
      <t>%</t>
    </r>
    <r>
      <rPr>
        <sz val="11"/>
        <color theme="1"/>
        <rFont val="Calibri"/>
        <family val="2"/>
        <charset val="204"/>
        <scheme val="minor"/>
      </rPr>
      <t>)</t>
    </r>
  </si>
  <si>
    <r>
      <rPr>
        <sz val="11"/>
        <color theme="1"/>
        <rFont val="Calibri"/>
        <family val="2"/>
        <charset val="204"/>
        <scheme val="minor"/>
      </rPr>
      <t>(</t>
    </r>
    <r>
      <rPr>
        <b/>
        <sz val="11"/>
        <color theme="1"/>
        <rFont val="Arial"/>
        <family val="2"/>
        <charset val="204"/>
      </rPr>
      <t>$</t>
    </r>
    <r>
      <rPr>
        <sz val="11"/>
        <color theme="1"/>
        <rFont val="Calibri"/>
        <family val="2"/>
        <charset val="204"/>
        <scheme val="minor"/>
      </rPr>
      <t>)</t>
    </r>
  </si>
  <si>
    <t>Возврат Всего</t>
  </si>
  <si>
    <r>
      <rPr>
        <sz val="10"/>
        <color theme="1"/>
        <rFont val="Calibri"/>
        <family val="2"/>
        <charset val="204"/>
        <scheme val="minor"/>
      </rPr>
      <t>Тело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b/>
        <sz val="11"/>
        <color theme="1"/>
        <rFont val="Arial"/>
        <family val="2"/>
        <charset val="204"/>
      </rPr>
      <t>$</t>
    </r>
    <r>
      <rPr>
        <sz val="11"/>
        <color theme="1"/>
        <rFont val="Calibri"/>
        <family val="2"/>
        <charset val="204"/>
        <scheme val="minor"/>
      </rPr>
      <t>)</t>
    </r>
  </si>
  <si>
    <r>
      <rPr>
        <b/>
        <sz val="10"/>
        <color theme="1"/>
        <rFont val="Calibri"/>
        <family val="2"/>
        <charset val="204"/>
        <scheme val="minor"/>
      </rPr>
      <t>%+тело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b/>
        <sz val="11"/>
        <color theme="1"/>
        <rFont val="Arial"/>
        <family val="2"/>
        <charset val="204"/>
      </rPr>
      <t>$</t>
    </r>
    <r>
      <rPr>
        <sz val="11"/>
        <color theme="1"/>
        <rFont val="Calibri"/>
        <family val="2"/>
        <charset val="204"/>
        <scheme val="minor"/>
      </rPr>
      <t>)</t>
    </r>
  </si>
  <si>
    <t>Возврат %</t>
  </si>
  <si>
    <r>
      <rPr>
        <sz val="9"/>
        <color theme="1"/>
        <rFont val="Calibri"/>
        <family val="2"/>
        <charset val="204"/>
        <scheme val="minor"/>
      </rPr>
      <t>Возвращен (</t>
    </r>
    <r>
      <rPr>
        <b/>
        <sz val="10"/>
        <color theme="1"/>
        <rFont val="Calibri"/>
        <family val="2"/>
        <charset val="204"/>
        <scheme val="minor"/>
      </rPr>
      <t>1</t>
    </r>
    <r>
      <rPr>
        <sz val="9"/>
        <color theme="1"/>
        <rFont val="Calibri"/>
        <family val="2"/>
        <charset val="204"/>
        <scheme val="minor"/>
      </rPr>
      <t>)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charset val="204"/>
        <scheme val="minor"/>
      </rPr>
      <t>Не возвращ (</t>
    </r>
    <r>
      <rPr>
        <b/>
        <sz val="10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)</t>
    </r>
  </si>
  <si>
    <r>
      <rPr>
        <b/>
        <sz val="12"/>
        <color indexed="10"/>
        <rFont val="Calibri"/>
        <family val="2"/>
        <charset val="204"/>
      </rPr>
      <t>←</t>
    </r>
    <r>
      <rPr>
        <b/>
        <sz val="12"/>
        <color indexed="10"/>
        <rFont val="Calibri"/>
        <family val="2"/>
        <charset val="204"/>
      </rPr>
      <t>Ближ.Срок Возврата</t>
    </r>
  </si>
  <si>
    <t>Табл.1</t>
  </si>
  <si>
    <t>Табл.2</t>
  </si>
  <si>
    <t>Табл.3</t>
  </si>
  <si>
    <t>Формула =</t>
  </si>
  <si>
    <r>
      <t xml:space="preserve">ЕСЛИ(МИН(ЕСЛИ((F30:FF36&gt;=F26);F30:F36));МИН(ЕСЛИ((F30:F36&gt;=F26);F30:F36));"Нет даты")      </t>
    </r>
    <r>
      <rPr>
        <b/>
        <sz val="11"/>
        <color rgb="FFC00000"/>
        <rFont val="Calibri"/>
        <family val="2"/>
        <charset val="204"/>
        <scheme val="minor"/>
      </rPr>
      <t>(Массивная)</t>
    </r>
  </si>
  <si>
    <r>
      <t xml:space="preserve">ЕСЛИ(ВПР(F26;F30:F36;1)&lt;F26;"Нет даты";ВПР(F26;F30:F36;1))    </t>
    </r>
    <r>
      <rPr>
        <b/>
        <sz val="11"/>
        <color rgb="FF0000CC"/>
        <rFont val="Calibri"/>
        <family val="2"/>
        <charset val="204"/>
        <scheme val="minor"/>
      </rPr>
      <t>(Не Массивная)</t>
    </r>
  </si>
  <si>
    <t>Решение 1:</t>
  </si>
  <si>
    <t>Решение 2:</t>
  </si>
  <si>
    <t>МВТ</t>
  </si>
  <si>
    <t>Serge_007</t>
  </si>
  <si>
    <r>
      <rPr>
        <sz val="11"/>
        <color theme="1"/>
        <rFont val="Calibri"/>
        <family val="2"/>
        <charset val="204"/>
      </rPr>
      <t>←</t>
    </r>
    <r>
      <rPr>
        <sz val="11"/>
        <color theme="1"/>
        <rFont val="Calibri"/>
        <family val="2"/>
      </rPr>
      <t xml:space="preserve"> Формула "моя" с ошибкой???</t>
    </r>
  </si>
  <si>
    <t>Если (находим мин. значения из  диапазона, если значения в диапазоне &gt; или = F26); то (находим мин. значения из  диапазона, если значения в диапазоне &gt; или = F26); иначе (то есть, если не находим таких мин. значений) выводим "текст"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</si>
</sst>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CC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0000CC"/>
      <name val="Calibri"/>
      <family val="2"/>
      <charset val="204"/>
    </font>
    <font>
      <b/>
      <sz val="13"/>
      <color rgb="FFC0000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indexed="10"/>
      <name val="Calibri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DADA"/>
        <bgColor indexed="64"/>
      </patternFill>
    </fill>
    <fill>
      <patternFill patternType="solid">
        <fgColor rgb="FFFEE8E8"/>
        <bgColor indexed="64"/>
      </patternFill>
    </fill>
    <fill>
      <patternFill patternType="solid">
        <fgColor rgb="FFE8E8E8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12" fillId="0" borderId="0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14" fontId="8" fillId="4" borderId="9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/>
    </xf>
    <xf numFmtId="165" fontId="0" fillId="7" borderId="2" xfId="0" applyNumberFormat="1" applyFill="1" applyBorder="1"/>
    <xf numFmtId="14" fontId="0" fillId="7" borderId="0" xfId="0" applyNumberFormat="1" applyFill="1" applyBorder="1" applyAlignment="1">
      <alignment horizontal="center" vertical="center"/>
    </xf>
    <xf numFmtId="165" fontId="0" fillId="7" borderId="0" xfId="0" applyNumberFormat="1" applyFill="1" applyBorder="1"/>
    <xf numFmtId="1" fontId="3" fillId="0" borderId="17" xfId="0" applyNumberFormat="1" applyFont="1" applyFill="1" applyBorder="1" applyAlignment="1">
      <alignment horizontal="center" vertical="center"/>
    </xf>
    <xf numFmtId="165" fontId="0" fillId="7" borderId="10" xfId="0" applyNumberFormat="1" applyFill="1" applyBorder="1"/>
    <xf numFmtId="14" fontId="3" fillId="0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right" vertical="center"/>
    </xf>
    <xf numFmtId="14" fontId="0" fillId="7" borderId="6" xfId="0" applyNumberFormat="1" applyFill="1" applyBorder="1" applyAlignment="1">
      <alignment horizontal="center" vertical="center"/>
    </xf>
    <xf numFmtId="165" fontId="0" fillId="7" borderId="6" xfId="0" applyNumberFormat="1" applyFill="1" applyBorder="1"/>
    <xf numFmtId="1" fontId="3" fillId="0" borderId="12" xfId="0" applyNumberFormat="1" applyFont="1" applyFill="1" applyBorder="1" applyAlignment="1">
      <alignment horizontal="center" vertical="center"/>
    </xf>
    <xf numFmtId="14" fontId="15" fillId="5" borderId="7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2" fillId="7" borderId="0" xfId="0" applyNumberFormat="1" applyFont="1" applyFill="1" applyBorder="1" applyAlignment="1">
      <alignment horizontal="center" vertical="center"/>
    </xf>
    <xf numFmtId="14" fontId="12" fillId="7" borderId="6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4" fontId="0" fillId="0" borderId="18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10">
    <dxf>
      <numFmt numFmtId="1" formatCode="0"/>
    </dxf>
    <dxf>
      <font>
        <b/>
        <i val="0"/>
        <color rgb="FFC00000"/>
      </font>
      <fill>
        <patternFill>
          <bgColor rgb="FFFFDADA"/>
        </patternFill>
      </fill>
    </dxf>
    <dxf>
      <fill>
        <patternFill>
          <bgColor rgb="FFFFDA65"/>
        </patternFill>
      </fill>
    </dxf>
    <dxf>
      <fill>
        <patternFill>
          <bgColor rgb="FFFFDA65"/>
        </patternFill>
      </fill>
    </dxf>
    <dxf>
      <font>
        <b/>
        <i val="0"/>
        <color rgb="FFC00000"/>
      </font>
      <fill>
        <patternFill>
          <bgColor rgb="FFFFDADA"/>
        </patternFill>
      </fill>
    </dxf>
    <dxf>
      <fill>
        <patternFill>
          <bgColor rgb="FFFFDA65"/>
        </patternFill>
      </fill>
    </dxf>
    <dxf>
      <fill>
        <patternFill>
          <bgColor rgb="FFFFDA65"/>
        </patternFill>
      </fill>
    </dxf>
    <dxf>
      <font>
        <b/>
        <i val="0"/>
        <color rgb="FFC00000"/>
      </font>
      <fill>
        <patternFill>
          <bgColor rgb="FFFFDADA"/>
        </patternFill>
      </fill>
    </dxf>
    <dxf>
      <fill>
        <patternFill>
          <bgColor rgb="FFFFDA65"/>
        </patternFill>
      </fill>
    </dxf>
    <dxf>
      <fill>
        <patternFill>
          <bgColor rgb="FFFFDA65"/>
        </patternFill>
      </fill>
    </dxf>
  </dxfs>
  <tableStyles count="0" defaultTableStyle="TableStyleMedium2" defaultPivotStyle="PivotStyleMedium9"/>
  <colors>
    <mruColors>
      <color rgb="FF0000CC"/>
      <color rgb="FFFFDADA"/>
      <color rgb="FFFFDA65"/>
      <color rgb="FFE8E8E8"/>
      <color rgb="FFC00000"/>
      <color rgb="FF006600"/>
      <color rgb="FFCC0000"/>
      <color rgb="FFFEE8E8"/>
      <color rgb="FFFEDADA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B25" workbookViewId="0">
      <selection activeCell="F41" sqref="F41:Q42"/>
    </sheetView>
  </sheetViews>
  <sheetFormatPr defaultRowHeight="15" x14ac:dyDescent="0.25"/>
  <cols>
    <col min="2" max="2" width="10.140625" customWidth="1"/>
    <col min="3" max="3" width="9.85546875" customWidth="1"/>
    <col min="5" max="5" width="10.5703125" customWidth="1"/>
    <col min="6" max="6" width="12.7109375" customWidth="1"/>
    <col min="7" max="7" width="13.140625" customWidth="1"/>
    <col min="8" max="8" width="12.140625" customWidth="1"/>
    <col min="9" max="9" width="11.85546875" customWidth="1"/>
    <col min="10" max="10" width="12.85546875" customWidth="1"/>
  </cols>
  <sheetData>
    <row r="1" spans="1:9" ht="15.75" thickBot="1" x14ac:dyDescent="0.3"/>
    <row r="2" spans="1:9" ht="16.5" thickBot="1" x14ac:dyDescent="0.3">
      <c r="A2" t="s">
        <v>16</v>
      </c>
      <c r="E2" s="13" t="s">
        <v>4</v>
      </c>
      <c r="F2" s="14">
        <f ca="1">TODAY()</f>
        <v>42139</v>
      </c>
    </row>
    <row r="3" spans="1:9" ht="18" thickBot="1" x14ac:dyDescent="0.3">
      <c r="F3" s="36">
        <f t="array" aca="1" ref="F3" ca="1">MIN(IF((F6:F12&gt;=F2),F6:F12))</f>
        <v>42139</v>
      </c>
      <c r="G3" s="48" t="s">
        <v>15</v>
      </c>
      <c r="H3" s="41"/>
    </row>
    <row r="4" spans="1:9" ht="30" customHeight="1" x14ac:dyDescent="0.25">
      <c r="A4" s="42" t="s">
        <v>1</v>
      </c>
      <c r="B4" s="19" t="s">
        <v>5</v>
      </c>
      <c r="C4" s="19" t="s">
        <v>6</v>
      </c>
      <c r="D4" s="44" t="s">
        <v>0</v>
      </c>
      <c r="E4" s="19" t="s">
        <v>7</v>
      </c>
      <c r="F4" s="10" t="s">
        <v>3</v>
      </c>
      <c r="G4" s="10" t="s">
        <v>10</v>
      </c>
      <c r="H4" s="12" t="s">
        <v>13</v>
      </c>
      <c r="I4" s="46" t="s">
        <v>14</v>
      </c>
    </row>
    <row r="5" spans="1:9" ht="20.25" customHeight="1" thickBot="1" x14ac:dyDescent="0.3">
      <c r="A5" s="43"/>
      <c r="B5" s="11" t="s">
        <v>2</v>
      </c>
      <c r="C5" s="20" t="s">
        <v>11</v>
      </c>
      <c r="D5" s="45"/>
      <c r="E5" s="20" t="s">
        <v>8</v>
      </c>
      <c r="F5" s="15" t="s">
        <v>2</v>
      </c>
      <c r="G5" s="16" t="s">
        <v>12</v>
      </c>
      <c r="H5" s="16" t="s">
        <v>9</v>
      </c>
      <c r="I5" s="47"/>
    </row>
    <row r="6" spans="1:9" x14ac:dyDescent="0.25">
      <c r="A6" s="17">
        <v>12060164</v>
      </c>
      <c r="B6" s="27">
        <v>42101</v>
      </c>
      <c r="C6" s="28">
        <v>50</v>
      </c>
      <c r="D6" s="18">
        <v>17</v>
      </c>
      <c r="E6" s="29">
        <v>1.1000000000000001</v>
      </c>
      <c r="F6" s="21">
        <f>IF(OR(B6="",D6=""),"",B6+D6)</f>
        <v>42118</v>
      </c>
      <c r="G6" s="22">
        <f>IF(OR(D6="",E6=""),"",C6/100*E6*D6+C6)</f>
        <v>59.35</v>
      </c>
      <c r="H6" s="26">
        <f>IF(OR(D6="",E6=""),"",C6/100*E6*D6)</f>
        <v>9.3500000000000014</v>
      </c>
      <c r="I6" s="30"/>
    </row>
    <row r="7" spans="1:9" x14ac:dyDescent="0.25">
      <c r="A7" s="6"/>
      <c r="B7" s="5">
        <v>42102</v>
      </c>
      <c r="C7" s="9">
        <v>50</v>
      </c>
      <c r="D7" s="1">
        <v>20</v>
      </c>
      <c r="E7" s="2">
        <v>1.1000000000000001</v>
      </c>
      <c r="F7" s="23">
        <f t="shared" ref="F7:F12" si="0">IF(OR(B7="",D7=""),"",B7+D7)</f>
        <v>42122</v>
      </c>
      <c r="G7" s="24">
        <f t="shared" ref="G7:G12" si="1">IF(OR(D7="",E7=""),"",C7/100*E7*D7+C7)</f>
        <v>61</v>
      </c>
      <c r="H7" s="24">
        <f t="shared" ref="H7:H12" si="2">IF(OR(D7="",E7=""),"",C7/100*E7*D7)</f>
        <v>11</v>
      </c>
      <c r="I7" s="25">
        <v>1</v>
      </c>
    </row>
    <row r="8" spans="1:9" x14ac:dyDescent="0.25">
      <c r="A8" s="6"/>
      <c r="B8" s="5">
        <v>42103</v>
      </c>
      <c r="C8" s="9">
        <v>50</v>
      </c>
      <c r="D8" s="1">
        <v>15</v>
      </c>
      <c r="E8" s="2">
        <v>1.1000000000000001</v>
      </c>
      <c r="F8" s="23">
        <f t="shared" si="0"/>
        <v>42118</v>
      </c>
      <c r="G8" s="24">
        <f t="shared" si="1"/>
        <v>58.25</v>
      </c>
      <c r="H8" s="24">
        <f t="shared" si="2"/>
        <v>8.25</v>
      </c>
      <c r="I8" s="25"/>
    </row>
    <row r="9" spans="1:9" x14ac:dyDescent="0.25">
      <c r="A9" s="6"/>
      <c r="B9" s="5">
        <v>42108</v>
      </c>
      <c r="C9" s="9">
        <v>50</v>
      </c>
      <c r="D9" s="1">
        <v>10</v>
      </c>
      <c r="E9" s="2">
        <v>1.1000000000000001</v>
      </c>
      <c r="F9" s="23">
        <f t="shared" si="0"/>
        <v>42118</v>
      </c>
      <c r="G9" s="24">
        <f t="shared" si="1"/>
        <v>55.5</v>
      </c>
      <c r="H9" s="24">
        <f t="shared" si="2"/>
        <v>5.5</v>
      </c>
      <c r="I9" s="25">
        <v>1</v>
      </c>
    </row>
    <row r="10" spans="1:9" x14ac:dyDescent="0.25">
      <c r="A10" s="6"/>
      <c r="B10" s="5">
        <v>42109</v>
      </c>
      <c r="C10" s="9">
        <v>50</v>
      </c>
      <c r="D10" s="1">
        <v>14</v>
      </c>
      <c r="E10" s="2">
        <v>1.1000000000000001</v>
      </c>
      <c r="F10" s="23">
        <f t="shared" si="0"/>
        <v>42123</v>
      </c>
      <c r="G10" s="24">
        <f t="shared" si="1"/>
        <v>57.7</v>
      </c>
      <c r="H10" s="24">
        <f t="shared" si="2"/>
        <v>7.7000000000000011</v>
      </c>
      <c r="I10" s="25">
        <v>1</v>
      </c>
    </row>
    <row r="11" spans="1:9" x14ac:dyDescent="0.25">
      <c r="A11" s="6"/>
      <c r="B11" s="5">
        <v>42114</v>
      </c>
      <c r="C11" s="9">
        <v>50</v>
      </c>
      <c r="D11" s="8">
        <v>25</v>
      </c>
      <c r="E11" s="2">
        <v>1.1000000000000001</v>
      </c>
      <c r="F11" s="23">
        <f t="shared" si="0"/>
        <v>42139</v>
      </c>
      <c r="G11" s="24">
        <f t="shared" si="1"/>
        <v>63.75</v>
      </c>
      <c r="H11" s="24">
        <f t="shared" si="2"/>
        <v>13.750000000000002</v>
      </c>
      <c r="I11" s="25"/>
    </row>
    <row r="12" spans="1:9" ht="15.75" thickBot="1" x14ac:dyDescent="0.3">
      <c r="A12" s="7"/>
      <c r="B12" s="31">
        <v>42115</v>
      </c>
      <c r="C12" s="32">
        <v>50</v>
      </c>
      <c r="D12" s="37">
        <v>27</v>
      </c>
      <c r="E12" s="4">
        <v>1.1000000000000001</v>
      </c>
      <c r="F12" s="33">
        <f t="shared" si="0"/>
        <v>42142</v>
      </c>
      <c r="G12" s="34">
        <f t="shared" si="1"/>
        <v>64.849999999999994</v>
      </c>
      <c r="H12" s="34">
        <f t="shared" si="2"/>
        <v>14.850000000000001</v>
      </c>
      <c r="I12" s="35"/>
    </row>
    <row r="13" spans="1:9" ht="15.75" thickBot="1" x14ac:dyDescent="0.3"/>
    <row r="14" spans="1:9" ht="16.5" thickBot="1" x14ac:dyDescent="0.3">
      <c r="A14" t="s">
        <v>17</v>
      </c>
      <c r="E14" s="13" t="s">
        <v>4</v>
      </c>
      <c r="F14" s="14">
        <f ca="1">TODAY()</f>
        <v>42139</v>
      </c>
    </row>
    <row r="15" spans="1:9" ht="18" thickBot="1" x14ac:dyDescent="0.3">
      <c r="F15" s="36">
        <f t="array" aca="1" ref="F15" ca="1">MIN(IF((F18:F24&gt;=F14),F18:F24))</f>
        <v>0</v>
      </c>
      <c r="G15" s="40" t="s">
        <v>15</v>
      </c>
      <c r="H15" s="41"/>
    </row>
    <row r="16" spans="1:9" ht="30" x14ac:dyDescent="0.25">
      <c r="A16" s="42" t="s">
        <v>1</v>
      </c>
      <c r="B16" s="19" t="s">
        <v>5</v>
      </c>
      <c r="C16" s="19" t="s">
        <v>6</v>
      </c>
      <c r="D16" s="44" t="s">
        <v>0</v>
      </c>
      <c r="E16" s="19" t="s">
        <v>7</v>
      </c>
      <c r="F16" s="10" t="s">
        <v>3</v>
      </c>
      <c r="G16" s="10" t="s">
        <v>10</v>
      </c>
      <c r="H16" s="12" t="s">
        <v>13</v>
      </c>
      <c r="I16" s="46" t="s">
        <v>14</v>
      </c>
    </row>
    <row r="17" spans="1:10" ht="20.25" customHeight="1" thickBot="1" x14ac:dyDescent="0.3">
      <c r="A17" s="43"/>
      <c r="B17" s="11" t="s">
        <v>2</v>
      </c>
      <c r="C17" s="20" t="s">
        <v>11</v>
      </c>
      <c r="D17" s="45"/>
      <c r="E17" s="20" t="s">
        <v>8</v>
      </c>
      <c r="F17" s="15" t="s">
        <v>2</v>
      </c>
      <c r="G17" s="16" t="s">
        <v>12</v>
      </c>
      <c r="H17" s="16" t="s">
        <v>9</v>
      </c>
      <c r="I17" s="47"/>
    </row>
    <row r="18" spans="1:10" x14ac:dyDescent="0.25">
      <c r="A18" s="17">
        <v>12060164</v>
      </c>
      <c r="B18" s="27">
        <v>42101</v>
      </c>
      <c r="C18" s="28">
        <v>50</v>
      </c>
      <c r="D18" s="18">
        <v>17</v>
      </c>
      <c r="E18" s="29">
        <v>1.1000000000000001</v>
      </c>
      <c r="F18" s="21">
        <f>IF(OR(B18="",D18=""),"",B18+D18)</f>
        <v>42118</v>
      </c>
      <c r="G18" s="22">
        <f>IF(OR(D18="",E18=""),"",C18/100*E18*D18+C18)</f>
        <v>59.35</v>
      </c>
      <c r="H18" s="26">
        <f>IF(OR(D18="",E18=""),"",C18/100*E18*D18)</f>
        <v>9.3500000000000014</v>
      </c>
      <c r="I18" s="30"/>
    </row>
    <row r="19" spans="1:10" x14ac:dyDescent="0.25">
      <c r="A19" s="6"/>
      <c r="B19" s="5">
        <v>42102</v>
      </c>
      <c r="C19" s="9">
        <v>50</v>
      </c>
      <c r="D19" s="1">
        <v>20</v>
      </c>
      <c r="E19" s="2">
        <v>1.1000000000000001</v>
      </c>
      <c r="F19" s="23">
        <f t="shared" ref="F19:F24" si="3">IF(OR(B19="",D19=""),"",B19+D19)</f>
        <v>42122</v>
      </c>
      <c r="G19" s="24">
        <f t="shared" ref="G19:G24" si="4">IF(OR(D19="",E19=""),"",C19/100*E19*D19+C19)</f>
        <v>61</v>
      </c>
      <c r="H19" s="24">
        <f t="shared" ref="H19:H24" si="5">IF(OR(D19="",E19=""),"",C19/100*E19*D19)</f>
        <v>11</v>
      </c>
      <c r="I19" s="25">
        <v>1</v>
      </c>
    </row>
    <row r="20" spans="1:10" x14ac:dyDescent="0.25">
      <c r="A20" s="6"/>
      <c r="B20" s="5">
        <v>42103</v>
      </c>
      <c r="C20" s="9">
        <v>50</v>
      </c>
      <c r="D20" s="1">
        <v>15</v>
      </c>
      <c r="E20" s="2">
        <v>1.1000000000000001</v>
      </c>
      <c r="F20" s="23">
        <f t="shared" si="3"/>
        <v>42118</v>
      </c>
      <c r="G20" s="24">
        <f t="shared" si="4"/>
        <v>58.25</v>
      </c>
      <c r="H20" s="24">
        <f t="shared" si="5"/>
        <v>8.25</v>
      </c>
      <c r="I20" s="25"/>
    </row>
    <row r="21" spans="1:10" x14ac:dyDescent="0.25">
      <c r="A21" s="6"/>
      <c r="B21" s="5">
        <v>42108</v>
      </c>
      <c r="C21" s="9">
        <v>50</v>
      </c>
      <c r="D21" s="1">
        <v>10</v>
      </c>
      <c r="E21" s="2">
        <v>1.1000000000000001</v>
      </c>
      <c r="F21" s="23">
        <f t="shared" si="3"/>
        <v>42118</v>
      </c>
      <c r="G21" s="24">
        <f t="shared" si="4"/>
        <v>55.5</v>
      </c>
      <c r="H21" s="24">
        <f t="shared" si="5"/>
        <v>5.5</v>
      </c>
      <c r="I21" s="25">
        <v>1</v>
      </c>
    </row>
    <row r="22" spans="1:10" x14ac:dyDescent="0.25">
      <c r="A22" s="6"/>
      <c r="B22" s="5">
        <v>42109</v>
      </c>
      <c r="C22" s="9">
        <v>50</v>
      </c>
      <c r="D22" s="1">
        <v>14</v>
      </c>
      <c r="E22" s="2">
        <v>1.1000000000000001</v>
      </c>
      <c r="F22" s="23">
        <f t="shared" si="3"/>
        <v>42123</v>
      </c>
      <c r="G22" s="24">
        <f t="shared" si="4"/>
        <v>57.7</v>
      </c>
      <c r="H22" s="24">
        <f t="shared" si="5"/>
        <v>7.7000000000000011</v>
      </c>
      <c r="I22" s="25">
        <v>1</v>
      </c>
    </row>
    <row r="23" spans="1:10" x14ac:dyDescent="0.25">
      <c r="A23" s="6"/>
      <c r="B23" s="5">
        <v>42114</v>
      </c>
      <c r="C23" s="9">
        <v>50</v>
      </c>
      <c r="D23" s="1">
        <v>10</v>
      </c>
      <c r="E23" s="2">
        <v>1.1000000000000001</v>
      </c>
      <c r="F23" s="23">
        <f t="shared" si="3"/>
        <v>42124</v>
      </c>
      <c r="G23" s="24">
        <f t="shared" si="4"/>
        <v>55.5</v>
      </c>
      <c r="H23" s="24">
        <f t="shared" si="5"/>
        <v>5.5</v>
      </c>
      <c r="I23" s="25"/>
    </row>
    <row r="24" spans="1:10" ht="15.75" thickBot="1" x14ac:dyDescent="0.3">
      <c r="A24" s="7"/>
      <c r="B24" s="31">
        <v>42115</v>
      </c>
      <c r="C24" s="32">
        <v>50</v>
      </c>
      <c r="D24" s="3">
        <v>10</v>
      </c>
      <c r="E24" s="4">
        <v>1.1000000000000001</v>
      </c>
      <c r="F24" s="33">
        <f t="shared" si="3"/>
        <v>42125</v>
      </c>
      <c r="G24" s="34">
        <f t="shared" si="4"/>
        <v>55.5</v>
      </c>
      <c r="H24" s="34">
        <f t="shared" si="5"/>
        <v>5.5</v>
      </c>
      <c r="I24" s="35"/>
    </row>
    <row r="25" spans="1:10" ht="15.75" thickBot="1" x14ac:dyDescent="0.3"/>
    <row r="26" spans="1:10" ht="16.5" thickBot="1" x14ac:dyDescent="0.3">
      <c r="A26" t="s">
        <v>18</v>
      </c>
      <c r="E26" s="13" t="s">
        <v>4</v>
      </c>
      <c r="F26" s="14">
        <f ca="1">TODAY()</f>
        <v>42139</v>
      </c>
      <c r="J26" s="49"/>
    </row>
    <row r="27" spans="1:10" ht="18" thickBot="1" x14ac:dyDescent="0.3">
      <c r="F27" s="36" t="str">
        <f t="array" aca="1" ref="F27" ca="1">IF(F30:F36&lt;F26,"Нет Даты",MIN(IF((F30:F36&gt;=F26),F30:F36)))</f>
        <v>Нет Даты</v>
      </c>
      <c r="G27" s="40" t="s">
        <v>15</v>
      </c>
      <c r="H27" s="41"/>
      <c r="I27" s="57" t="s">
        <v>26</v>
      </c>
    </row>
    <row r="28" spans="1:10" ht="30" x14ac:dyDescent="0.25">
      <c r="A28" s="42" t="s">
        <v>1</v>
      </c>
      <c r="B28" s="19" t="s">
        <v>5</v>
      </c>
      <c r="C28" s="19" t="s">
        <v>6</v>
      </c>
      <c r="D28" s="44" t="s">
        <v>0</v>
      </c>
      <c r="E28" s="19" t="s">
        <v>7</v>
      </c>
      <c r="F28" s="10" t="s">
        <v>3</v>
      </c>
      <c r="G28" s="10" t="s">
        <v>10</v>
      </c>
      <c r="H28" s="12" t="s">
        <v>13</v>
      </c>
      <c r="I28" s="46" t="s">
        <v>14</v>
      </c>
    </row>
    <row r="29" spans="1:10" ht="20.25" customHeight="1" thickBot="1" x14ac:dyDescent="0.3">
      <c r="A29" s="43"/>
      <c r="B29" s="11" t="s">
        <v>2</v>
      </c>
      <c r="C29" s="20" t="s">
        <v>11</v>
      </c>
      <c r="D29" s="45"/>
      <c r="E29" s="20" t="s">
        <v>8</v>
      </c>
      <c r="F29" s="15" t="s">
        <v>2</v>
      </c>
      <c r="G29" s="16" t="s">
        <v>12</v>
      </c>
      <c r="H29" s="16" t="s">
        <v>9</v>
      </c>
      <c r="I29" s="47"/>
    </row>
    <row r="30" spans="1:10" x14ac:dyDescent="0.25">
      <c r="A30" s="17">
        <v>12060164</v>
      </c>
      <c r="B30" s="27">
        <v>42101</v>
      </c>
      <c r="C30" s="28">
        <v>50</v>
      </c>
      <c r="D30" s="18">
        <v>17</v>
      </c>
      <c r="E30" s="29">
        <v>1.1000000000000001</v>
      </c>
      <c r="F30" s="21">
        <f>IF(OR(B30="",D30=""),"",B30+D30)</f>
        <v>42118</v>
      </c>
      <c r="G30" s="22">
        <f>IF(OR(D30="",E30=""),"",C30/100*E30*D30+C30)</f>
        <v>59.35</v>
      </c>
      <c r="H30" s="26">
        <f>IF(OR(D30="",E30=""),"",C30/100*E30*D30)</f>
        <v>9.3500000000000014</v>
      </c>
      <c r="I30" s="30"/>
    </row>
    <row r="31" spans="1:10" x14ac:dyDescent="0.25">
      <c r="A31" s="6"/>
      <c r="B31" s="5">
        <v>42102</v>
      </c>
      <c r="C31" s="9">
        <v>50</v>
      </c>
      <c r="D31" s="1">
        <v>20</v>
      </c>
      <c r="E31" s="2">
        <v>1.1000000000000001</v>
      </c>
      <c r="F31" s="23">
        <f t="shared" ref="F31:F36" si="6">IF(OR(B31="",D31=""),"",B31+D31)</f>
        <v>42122</v>
      </c>
      <c r="G31" s="24">
        <f t="shared" ref="G31:G36" si="7">IF(OR(D31="",E31=""),"",C31/100*E31*D31+C31)</f>
        <v>61</v>
      </c>
      <c r="H31" s="24">
        <f t="shared" ref="H31:H36" si="8">IF(OR(D31="",E31=""),"",C31/100*E31*D31)</f>
        <v>11</v>
      </c>
      <c r="I31" s="25">
        <v>1</v>
      </c>
    </row>
    <row r="32" spans="1:10" x14ac:dyDescent="0.25">
      <c r="A32" s="6"/>
      <c r="B32" s="5">
        <v>42103</v>
      </c>
      <c r="C32" s="9">
        <v>50</v>
      </c>
      <c r="D32" s="1">
        <v>15</v>
      </c>
      <c r="E32" s="2">
        <v>1.1000000000000001</v>
      </c>
      <c r="F32" s="23">
        <f t="shared" si="6"/>
        <v>42118</v>
      </c>
      <c r="G32" s="24">
        <f t="shared" si="7"/>
        <v>58.25</v>
      </c>
      <c r="H32" s="24">
        <f t="shared" si="8"/>
        <v>8.25</v>
      </c>
      <c r="I32" s="25"/>
    </row>
    <row r="33" spans="1:17" x14ac:dyDescent="0.25">
      <c r="A33" s="6"/>
      <c r="B33" s="5">
        <v>42108</v>
      </c>
      <c r="C33" s="9">
        <v>50</v>
      </c>
      <c r="D33" s="1">
        <v>10</v>
      </c>
      <c r="E33" s="2">
        <v>1.1000000000000001</v>
      </c>
      <c r="F33" s="23">
        <f t="shared" si="6"/>
        <v>42118</v>
      </c>
      <c r="G33" s="24">
        <f t="shared" si="7"/>
        <v>55.5</v>
      </c>
      <c r="H33" s="24">
        <f t="shared" si="8"/>
        <v>5.5</v>
      </c>
      <c r="I33" s="25">
        <v>1</v>
      </c>
    </row>
    <row r="34" spans="1:17" x14ac:dyDescent="0.25">
      <c r="A34" s="6"/>
      <c r="B34" s="5">
        <v>42109</v>
      </c>
      <c r="C34" s="9">
        <v>50</v>
      </c>
      <c r="D34" s="1">
        <v>14</v>
      </c>
      <c r="E34" s="2">
        <v>1.1000000000000001</v>
      </c>
      <c r="F34" s="23">
        <f t="shared" si="6"/>
        <v>42123</v>
      </c>
      <c r="G34" s="24">
        <f t="shared" si="7"/>
        <v>57.7</v>
      </c>
      <c r="H34" s="24">
        <f t="shared" si="8"/>
        <v>7.7000000000000011</v>
      </c>
      <c r="I34" s="25">
        <v>1</v>
      </c>
    </row>
    <row r="35" spans="1:17" x14ac:dyDescent="0.25">
      <c r="A35" s="6"/>
      <c r="B35" s="5">
        <v>42114</v>
      </c>
      <c r="C35" s="9">
        <v>50</v>
      </c>
      <c r="D35" s="8">
        <v>25</v>
      </c>
      <c r="E35" s="2">
        <v>1.1000000000000001</v>
      </c>
      <c r="F35" s="38">
        <f t="shared" si="6"/>
        <v>42139</v>
      </c>
      <c r="G35" s="24">
        <f t="shared" si="7"/>
        <v>63.75</v>
      </c>
      <c r="H35" s="24">
        <f t="shared" si="8"/>
        <v>13.750000000000002</v>
      </c>
      <c r="I35" s="25"/>
    </row>
    <row r="36" spans="1:17" ht="15.75" thickBot="1" x14ac:dyDescent="0.3">
      <c r="A36" s="7"/>
      <c r="B36" s="31">
        <v>42115</v>
      </c>
      <c r="C36" s="32">
        <v>50</v>
      </c>
      <c r="D36" s="37">
        <v>27</v>
      </c>
      <c r="E36" s="4">
        <v>1.1000000000000001</v>
      </c>
      <c r="F36" s="39">
        <f t="shared" si="6"/>
        <v>42142</v>
      </c>
      <c r="G36" s="34">
        <f t="shared" si="7"/>
        <v>64.849999999999994</v>
      </c>
      <c r="H36" s="34">
        <f t="shared" si="8"/>
        <v>14.850000000000001</v>
      </c>
      <c r="I36" s="35"/>
    </row>
    <row r="37" spans="1:17" ht="15.75" thickBot="1" x14ac:dyDescent="0.3"/>
    <row r="38" spans="1:17" ht="15.75" thickBot="1" x14ac:dyDescent="0.3">
      <c r="C38" t="s">
        <v>25</v>
      </c>
      <c r="D38" s="51" t="s">
        <v>22</v>
      </c>
      <c r="E38" s="56"/>
      <c r="F38" s="55">
        <f ca="1">IF(VLOOKUP(F26,F30:F36,1)&lt;F26,"Нет даты",VLOOKUP(F26,F30:F36,1))</f>
        <v>42139</v>
      </c>
      <c r="G38" s="50" t="s">
        <v>19</v>
      </c>
      <c r="H38" s="52" t="s">
        <v>21</v>
      </c>
      <c r="I38" s="53"/>
      <c r="J38" s="53"/>
      <c r="K38" s="53"/>
      <c r="L38" s="53"/>
      <c r="M38" s="53"/>
      <c r="N38" s="54"/>
    </row>
    <row r="39" spans="1:17" ht="15.75" thickBot="1" x14ac:dyDescent="0.3"/>
    <row r="40" spans="1:17" ht="15.75" thickBot="1" x14ac:dyDescent="0.3">
      <c r="C40" t="s">
        <v>24</v>
      </c>
      <c r="D40" s="51" t="s">
        <v>23</v>
      </c>
      <c r="E40" s="56"/>
      <c r="F40" s="55">
        <f t="array" aca="1" ref="F40" ca="1">IF(MIN(IF((F30:FF36&gt;=F26),F30:F36)),MIN(IF((F30:F36&gt;=F26),F30:F36)),"Нет даты")</f>
        <v>42139</v>
      </c>
      <c r="G40" s="50" t="s">
        <v>19</v>
      </c>
      <c r="H40" s="52" t="s">
        <v>20</v>
      </c>
      <c r="I40" s="53"/>
      <c r="J40" s="53"/>
      <c r="K40" s="53"/>
      <c r="L40" s="53"/>
      <c r="M40" s="53"/>
      <c r="N40" s="53"/>
      <c r="O40" s="53"/>
      <c r="P40" s="53"/>
      <c r="Q40" s="54"/>
    </row>
    <row r="41" spans="1:17" x14ac:dyDescent="0.25">
      <c r="F41" s="58" t="s">
        <v>27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1:17" x14ac:dyDescent="0.25"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</sheetData>
  <mergeCells count="17">
    <mergeCell ref="D38:E38"/>
    <mergeCell ref="D40:E40"/>
    <mergeCell ref="F41:Q42"/>
    <mergeCell ref="H38:N38"/>
    <mergeCell ref="H40:Q40"/>
    <mergeCell ref="G3:H3"/>
    <mergeCell ref="A4:A5"/>
    <mergeCell ref="D4:D5"/>
    <mergeCell ref="I4:I5"/>
    <mergeCell ref="G15:H15"/>
    <mergeCell ref="A16:A17"/>
    <mergeCell ref="D16:D17"/>
    <mergeCell ref="I16:I17"/>
    <mergeCell ref="G27:H27"/>
    <mergeCell ref="A28:A29"/>
    <mergeCell ref="D28:D29"/>
    <mergeCell ref="I28:I29"/>
  </mergeCells>
  <conditionalFormatting sqref="I6:I12">
    <cfRule type="cellIs" dxfId="9" priority="10" operator="equal">
      <formula>1</formula>
    </cfRule>
  </conditionalFormatting>
  <conditionalFormatting sqref="A6:E12 G6:H12">
    <cfRule type="expression" dxfId="8" priority="9">
      <formula>IF($I6=1,1)</formula>
    </cfRule>
  </conditionalFormatting>
  <conditionalFormatting sqref="F6:F12">
    <cfRule type="expression" dxfId="7" priority="8">
      <formula>IF($F6=$F$3,1)</formula>
    </cfRule>
  </conditionalFormatting>
  <conditionalFormatting sqref="I18:I24">
    <cfRule type="cellIs" dxfId="6" priority="7" operator="equal">
      <formula>1</formula>
    </cfRule>
  </conditionalFormatting>
  <conditionalFormatting sqref="A18:E24 G18:H24">
    <cfRule type="expression" dxfId="5" priority="6">
      <formula>IF($I18=1,1)</formula>
    </cfRule>
  </conditionalFormatting>
  <conditionalFormatting sqref="F18:F24">
    <cfRule type="expression" dxfId="4" priority="5">
      <formula>IF($F18=$F$15,1)</formula>
    </cfRule>
  </conditionalFormatting>
  <conditionalFormatting sqref="I30:I36">
    <cfRule type="cellIs" dxfId="3" priority="4" operator="equal">
      <formula>1</formula>
    </cfRule>
  </conditionalFormatting>
  <conditionalFormatting sqref="A30:E36 G30:H36">
    <cfRule type="expression" dxfId="2" priority="3">
      <formula>IF($I30=1,1)</formula>
    </cfRule>
  </conditionalFormatting>
  <conditionalFormatting sqref="F30:F36">
    <cfRule type="expression" dxfId="1" priority="2">
      <formula>IF($F30=$F$27,1)</formula>
    </cfRule>
  </conditionalFormatting>
  <conditionalFormatting sqref="F15">
    <cfRule type="expression" dxfId="0" priority="1">
      <formula>IF($F15=0,1)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2015-05-15T14:59:46Z</dcterms:modified>
</cp:coreProperties>
</file>