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activeTab="1"/>
  </bookViews>
  <sheets>
    <sheet name="Měsíční rekapitulace" sheetId="2" r:id="rId1"/>
    <sheet name="Roční rekapitulace" sheetId="16226" r:id="rId2"/>
    <sheet name="List1" sheetId="16285" r:id="rId3"/>
  </sheets>
  <definedNames>
    <definedName name="_xlnm._FilterDatabase" localSheetId="1" hidden="1">'Roční rekapitulace'!$A$5:$P$51</definedName>
    <definedName name="Cena" localSheetId="1">#REF!</definedName>
    <definedName name="Cena">#REF!</definedName>
    <definedName name="Cena02" comment="Cena po nasazení APV dle DOD 55 a 56">#REF!</definedName>
    <definedName name="Cena08" comment="Cena po vypoštění podpory na VO3">#REF!</definedName>
    <definedName name="Dokument" localSheetId="1">#REF!</definedName>
    <definedName name="Dokument">#REF!</definedName>
    <definedName name="Fond" localSheetId="1">#REF!</definedName>
    <definedName name="Fond">#REF!</definedName>
    <definedName name="Fond02" comment="Předplacené kapacity po nasazení APV dle DOD 55 a 56">#REF!</definedName>
    <definedName name="Fond08" comment="Předplacené kapacity po vyřazení VO3 z podpory ">#REF!</definedName>
    <definedName name="Rok" localSheetId="1">#REF!</definedName>
    <definedName name="Rok">#REF!</definedName>
  </definedNames>
  <calcPr calcId="152511"/>
  <pivotCaches>
    <pivotCache cacheId="1" r:id="rId4"/>
  </pivotCaches>
</workbook>
</file>

<file path=xl/calcChain.xml><?xml version="1.0" encoding="utf-8"?>
<calcChain xmlns="http://schemas.openxmlformats.org/spreadsheetml/2006/main">
  <c r="R46" i="2" l="1"/>
  <c r="R136" i="2"/>
  <c r="R128" i="2"/>
  <c r="R113" i="2"/>
  <c r="R104" i="2"/>
  <c r="R82" i="2"/>
  <c r="R34" i="2"/>
  <c r="R23" i="2"/>
  <c r="R11" i="2"/>
  <c r="R69" i="2"/>
  <c r="R56" i="2"/>
  <c r="D7" i="16226"/>
  <c r="E7" i="16226"/>
  <c r="F7" i="16226"/>
  <c r="G7" i="16226"/>
  <c r="H7" i="16226"/>
  <c r="I7" i="16226"/>
  <c r="J7" i="16226"/>
  <c r="K7" i="16226"/>
  <c r="L7" i="16226"/>
  <c r="M7" i="16226"/>
  <c r="N7" i="16226"/>
  <c r="O7" i="16226"/>
  <c r="E6" i="16226"/>
  <c r="F6" i="16226"/>
  <c r="G6" i="16226"/>
  <c r="H6" i="16226"/>
  <c r="I6" i="16226"/>
  <c r="J6" i="16226"/>
  <c r="K6" i="16226"/>
  <c r="L6" i="16226"/>
  <c r="M6" i="16226"/>
  <c r="N6" i="16226"/>
  <c r="O6" i="16226"/>
  <c r="D6" i="16226"/>
  <c r="T1" i="2"/>
  <c r="B6" i="16226"/>
  <c r="B7" i="16226" l="1"/>
  <c r="A8" i="16226" l="1" a="1"/>
  <c r="A8" i="16226" s="1"/>
  <c r="B8" i="16226" l="1"/>
  <c r="E8" i="16226"/>
  <c r="M8" i="16226"/>
  <c r="G8" i="16226"/>
  <c r="O8" i="16226"/>
  <c r="F8" i="16226"/>
  <c r="N8" i="16226"/>
  <c r="J8" i="16226"/>
  <c r="D8" i="16226"/>
  <c r="L8" i="16226"/>
  <c r="I8" i="16226"/>
  <c r="K8" i="16226"/>
  <c r="H8" i="16226"/>
  <c r="A9" i="16226" a="1"/>
  <c r="A9" i="16226" s="1"/>
  <c r="B9" i="16226" l="1"/>
  <c r="I9" i="16226"/>
  <c r="K9" i="16226"/>
  <c r="J9" i="16226"/>
  <c r="F9" i="16226"/>
  <c r="N9" i="16226"/>
  <c r="H9" i="16226"/>
  <c r="D9" i="16226"/>
  <c r="E9" i="16226"/>
  <c r="G9" i="16226"/>
  <c r="M9" i="16226"/>
  <c r="O9" i="16226"/>
  <c r="L9" i="16226"/>
  <c r="A10" i="16226" a="1"/>
  <c r="A10" i="16226" s="1"/>
  <c r="B10" i="16226" l="1"/>
  <c r="E10" i="16226"/>
  <c r="M10" i="16226"/>
  <c r="G10" i="16226"/>
  <c r="O10" i="16226"/>
  <c r="F10" i="16226"/>
  <c r="N10" i="16226"/>
  <c r="J10" i="16226"/>
  <c r="D10" i="16226"/>
  <c r="L10" i="16226"/>
  <c r="H10" i="16226"/>
  <c r="I10" i="16226"/>
  <c r="K10" i="16226"/>
  <c r="A11" i="16226" a="1"/>
  <c r="A11" i="16226" s="1"/>
  <c r="B11" i="16226" l="1"/>
  <c r="I11" i="16226"/>
  <c r="K11" i="16226"/>
  <c r="J11" i="16226"/>
  <c r="F11" i="16226"/>
  <c r="N11" i="16226"/>
  <c r="H11" i="16226"/>
  <c r="O11" i="16226"/>
  <c r="D11" i="16226"/>
  <c r="E11" i="16226"/>
  <c r="L11" i="16226"/>
  <c r="M11" i="16226"/>
  <c r="G11" i="16226"/>
  <c r="A12" i="16226" a="1"/>
  <c r="A12" i="16226" s="1"/>
  <c r="B12" i="16226" l="1"/>
  <c r="E12" i="16226"/>
  <c r="M12" i="16226"/>
  <c r="G12" i="16226"/>
  <c r="O12" i="16226"/>
  <c r="F12" i="16226"/>
  <c r="N12" i="16226"/>
  <c r="J12" i="16226"/>
  <c r="D12" i="16226"/>
  <c r="L12" i="16226"/>
  <c r="H12" i="16226"/>
  <c r="I12" i="16226"/>
  <c r="K12" i="16226"/>
  <c r="A13" i="16226" a="1"/>
  <c r="A13" i="16226" s="1"/>
  <c r="B13" i="16226" l="1"/>
  <c r="I13" i="16226"/>
  <c r="K13" i="16226"/>
  <c r="J13" i="16226"/>
  <c r="F13" i="16226"/>
  <c r="N13" i="16226"/>
  <c r="H13" i="16226"/>
  <c r="M13" i="16226"/>
  <c r="O13" i="16226"/>
  <c r="D13" i="16226"/>
  <c r="G13" i="16226"/>
  <c r="L13" i="16226"/>
  <c r="E13" i="16226"/>
  <c r="A14" i="16226" a="1"/>
  <c r="A14" i="16226" s="1"/>
  <c r="P7" i="16226"/>
  <c r="B14" i="16226" l="1"/>
  <c r="E14" i="16226"/>
  <c r="M14" i="16226"/>
  <c r="G14" i="16226"/>
  <c r="O14" i="16226"/>
  <c r="F14" i="16226"/>
  <c r="N14" i="16226"/>
  <c r="J14" i="16226"/>
  <c r="D14" i="16226"/>
  <c r="L14" i="16226"/>
  <c r="H14" i="16226"/>
  <c r="I14" i="16226"/>
  <c r="K14" i="16226"/>
  <c r="A15" i="16226" a="1"/>
  <c r="A15" i="16226" s="1"/>
  <c r="Q11" i="2"/>
  <c r="Q69" i="2"/>
  <c r="Q56" i="2"/>
  <c r="B15" i="16226" l="1"/>
  <c r="I15" i="16226"/>
  <c r="K15" i="16226"/>
  <c r="J15" i="16226"/>
  <c r="F15" i="16226"/>
  <c r="N15" i="16226"/>
  <c r="H15" i="16226"/>
  <c r="L15" i="16226"/>
  <c r="M15" i="16226"/>
  <c r="O15" i="16226"/>
  <c r="E15" i="16226"/>
  <c r="G15" i="16226"/>
  <c r="D15" i="16226"/>
  <c r="A16" i="16226" a="1"/>
  <c r="A16" i="16226" s="1"/>
  <c r="Q136" i="2"/>
  <c r="E16" i="16226" l="1"/>
  <c r="M16" i="16226"/>
  <c r="G16" i="16226"/>
  <c r="O16" i="16226"/>
  <c r="F16" i="16226"/>
  <c r="N16" i="16226"/>
  <c r="J16" i="16226"/>
  <c r="D16" i="16226"/>
  <c r="L16" i="16226"/>
  <c r="H16" i="16226"/>
  <c r="I16" i="16226"/>
  <c r="K16" i="16226"/>
  <c r="A17" i="16226" a="1"/>
  <c r="A17" i="16226" s="1"/>
  <c r="B16" i="16226"/>
  <c r="Q128" i="2"/>
  <c r="I17" i="16226" l="1"/>
  <c r="K17" i="16226"/>
  <c r="J17" i="16226"/>
  <c r="F17" i="16226"/>
  <c r="N17" i="16226"/>
  <c r="H17" i="16226"/>
  <c r="G17" i="16226"/>
  <c r="L17" i="16226"/>
  <c r="M17" i="16226"/>
  <c r="O17" i="16226"/>
  <c r="D17" i="16226"/>
  <c r="E17" i="16226"/>
  <c r="A18" i="16226" a="1"/>
  <c r="A18" i="16226" s="1"/>
  <c r="B17" i="16226"/>
  <c r="Q104" i="2"/>
  <c r="E18" i="16226" l="1"/>
  <c r="M18" i="16226"/>
  <c r="G18" i="16226"/>
  <c r="O18" i="16226"/>
  <c r="F18" i="16226"/>
  <c r="N18" i="16226"/>
  <c r="J18" i="16226"/>
  <c r="D18" i="16226"/>
  <c r="L18" i="16226"/>
  <c r="H18" i="16226"/>
  <c r="K18" i="16226"/>
  <c r="I18" i="16226"/>
  <c r="A19" i="16226" a="1"/>
  <c r="A19" i="16226" s="1"/>
  <c r="B18" i="16226"/>
  <c r="Q113" i="2"/>
  <c r="I19" i="16226" l="1"/>
  <c r="K19" i="16226"/>
  <c r="J19" i="16226"/>
  <c r="F19" i="16226"/>
  <c r="N19" i="16226"/>
  <c r="H19" i="16226"/>
  <c r="E19" i="16226"/>
  <c r="G19" i="16226"/>
  <c r="L19" i="16226"/>
  <c r="M19" i="16226"/>
  <c r="O19" i="16226"/>
  <c r="D19" i="16226"/>
  <c r="A20" i="16226" a="1"/>
  <c r="A20" i="16226" s="1"/>
  <c r="B19" i="16226"/>
  <c r="Q82" i="2"/>
  <c r="Q90" i="2"/>
  <c r="E20" i="16226" l="1"/>
  <c r="M20" i="16226"/>
  <c r="G20" i="16226"/>
  <c r="O20" i="16226"/>
  <c r="F20" i="16226"/>
  <c r="N20" i="16226"/>
  <c r="J20" i="16226"/>
  <c r="D20" i="16226"/>
  <c r="L20" i="16226"/>
  <c r="I20" i="16226"/>
  <c r="K20" i="16226"/>
  <c r="H20" i="16226"/>
  <c r="A21" i="16226" a="1"/>
  <c r="A21" i="16226" s="1"/>
  <c r="B20" i="16226"/>
  <c r="I21" i="16226" l="1"/>
  <c r="K21" i="16226"/>
  <c r="J21" i="16226"/>
  <c r="F21" i="16226"/>
  <c r="N21" i="16226"/>
  <c r="H21" i="16226"/>
  <c r="D21" i="16226"/>
  <c r="E21" i="16226"/>
  <c r="G21" i="16226"/>
  <c r="L21" i="16226"/>
  <c r="M21" i="16226"/>
  <c r="O21" i="16226"/>
  <c r="A22" i="16226" a="1"/>
  <c r="A22" i="16226" s="1"/>
  <c r="B21" i="16226"/>
  <c r="P20" i="16226"/>
  <c r="P19" i="16226"/>
  <c r="P18" i="16226"/>
  <c r="P17" i="16226"/>
  <c r="P16" i="16226"/>
  <c r="P15" i="16226"/>
  <c r="P14" i="16226"/>
  <c r="P13" i="16226"/>
  <c r="P12" i="16226"/>
  <c r="P11" i="16226"/>
  <c r="P10" i="16226"/>
  <c r="P9" i="16226"/>
  <c r="P8" i="16226"/>
  <c r="P21" i="16226" l="1"/>
  <c r="E22" i="16226"/>
  <c r="M22" i="16226"/>
  <c r="G22" i="16226"/>
  <c r="F22" i="16226"/>
  <c r="N22" i="16226"/>
  <c r="J22" i="16226"/>
  <c r="D22" i="16226"/>
  <c r="L22" i="16226"/>
  <c r="K22" i="16226"/>
  <c r="O22" i="16226"/>
  <c r="H22" i="16226"/>
  <c r="I22" i="16226"/>
  <c r="A23" i="16226" a="1"/>
  <c r="A23" i="16226" s="1"/>
  <c r="B22" i="16226"/>
  <c r="P22" i="16226" l="1"/>
  <c r="I23" i="16226"/>
  <c r="J23" i="16226"/>
  <c r="F23" i="16226"/>
  <c r="N23" i="16226"/>
  <c r="H23" i="16226"/>
  <c r="O23" i="16226"/>
  <c r="D23" i="16226"/>
  <c r="E23" i="16226"/>
  <c r="G23" i="16226"/>
  <c r="L23" i="16226"/>
  <c r="M23" i="16226"/>
  <c r="K23" i="16226"/>
  <c r="A24" i="16226" a="1"/>
  <c r="A24" i="16226" s="1"/>
  <c r="B23" i="16226"/>
  <c r="P23" i="16226" l="1"/>
  <c r="E24" i="16226"/>
  <c r="M24" i="16226"/>
  <c r="F24" i="16226"/>
  <c r="N24" i="16226"/>
  <c r="J24" i="16226"/>
  <c r="D24" i="16226"/>
  <c r="L24" i="16226"/>
  <c r="G24" i="16226"/>
  <c r="H24" i="16226"/>
  <c r="I24" i="16226"/>
  <c r="K24" i="16226"/>
  <c r="O24" i="16226"/>
  <c r="A25" i="16226" a="1"/>
  <c r="A25" i="16226" s="1"/>
  <c r="B24" i="16226"/>
  <c r="P24" i="16226" l="1"/>
  <c r="I25" i="16226"/>
  <c r="J25" i="16226"/>
  <c r="F25" i="16226"/>
  <c r="N25" i="16226"/>
  <c r="H25" i="16226"/>
  <c r="G25" i="16226"/>
  <c r="K25" i="16226"/>
  <c r="L25" i="16226"/>
  <c r="M25" i="16226"/>
  <c r="O25" i="16226"/>
  <c r="D25" i="16226"/>
  <c r="E25" i="16226"/>
  <c r="A26" i="16226" a="1"/>
  <c r="A26" i="16226" s="1"/>
  <c r="B25" i="16226"/>
  <c r="P25" i="16226" l="1"/>
  <c r="E26" i="16226"/>
  <c r="M26" i="16226"/>
  <c r="F26" i="16226"/>
  <c r="N26" i="16226"/>
  <c r="J26" i="16226"/>
  <c r="D26" i="16226"/>
  <c r="L26" i="16226"/>
  <c r="K26" i="16226"/>
  <c r="O26" i="16226"/>
  <c r="H26" i="16226"/>
  <c r="I26" i="16226"/>
  <c r="G26" i="16226"/>
  <c r="A27" i="16226" a="1"/>
  <c r="A27" i="16226" s="1"/>
  <c r="B26" i="16226"/>
  <c r="P26" i="16226" l="1"/>
  <c r="I27" i="16226"/>
  <c r="J27" i="16226"/>
  <c r="F27" i="16226"/>
  <c r="N27" i="16226"/>
  <c r="H27" i="16226"/>
  <c r="O27" i="16226"/>
  <c r="D27" i="16226"/>
  <c r="E27" i="16226"/>
  <c r="G27" i="16226"/>
  <c r="L27" i="16226"/>
  <c r="M27" i="16226"/>
  <c r="K27" i="16226"/>
  <c r="A28" i="16226" a="1"/>
  <c r="A28" i="16226" s="1"/>
  <c r="B27" i="16226"/>
  <c r="P27" i="16226" l="1"/>
  <c r="E28" i="16226"/>
  <c r="M28" i="16226"/>
  <c r="F28" i="16226"/>
  <c r="N28" i="16226"/>
  <c r="J28" i="16226"/>
  <c r="D28" i="16226"/>
  <c r="L28" i="16226"/>
  <c r="G28" i="16226"/>
  <c r="H28" i="16226"/>
  <c r="I28" i="16226"/>
  <c r="K28" i="16226"/>
  <c r="O28" i="16226"/>
  <c r="A29" i="16226" a="1"/>
  <c r="A29" i="16226" s="1"/>
  <c r="B28" i="16226"/>
  <c r="P28" i="16226" l="1"/>
  <c r="I29" i="16226"/>
  <c r="J29" i="16226"/>
  <c r="F29" i="16226"/>
  <c r="N29" i="16226"/>
  <c r="H29" i="16226"/>
  <c r="G29" i="16226"/>
  <c r="K29" i="16226"/>
  <c r="L29" i="16226"/>
  <c r="M29" i="16226"/>
  <c r="O29" i="16226"/>
  <c r="D29" i="16226"/>
  <c r="E29" i="16226"/>
  <c r="A30" i="16226" a="1"/>
  <c r="A30" i="16226" s="1"/>
  <c r="B29" i="16226"/>
  <c r="Q23" i="2"/>
  <c r="Q46" i="2"/>
  <c r="Q34" i="2"/>
  <c r="P29" i="16226" l="1"/>
  <c r="E30" i="16226"/>
  <c r="M30" i="16226"/>
  <c r="F30" i="16226"/>
  <c r="N30" i="16226"/>
  <c r="J30" i="16226"/>
  <c r="D30" i="16226"/>
  <c r="L30" i="16226"/>
  <c r="K30" i="16226"/>
  <c r="O30" i="16226"/>
  <c r="H30" i="16226"/>
  <c r="I30" i="16226"/>
  <c r="G30" i="16226"/>
  <c r="A31" i="16226" a="1"/>
  <c r="A31" i="16226" s="1"/>
  <c r="B30" i="16226"/>
  <c r="P30" i="16226" l="1"/>
  <c r="I31" i="16226"/>
  <c r="J31" i="16226"/>
  <c r="F31" i="16226"/>
  <c r="N31" i="16226"/>
  <c r="H31" i="16226"/>
  <c r="O31" i="16226"/>
  <c r="D31" i="16226"/>
  <c r="E31" i="16226"/>
  <c r="G31" i="16226"/>
  <c r="L31" i="16226"/>
  <c r="M31" i="16226"/>
  <c r="K31" i="16226"/>
  <c r="A32" i="16226" a="1"/>
  <c r="A32" i="16226" s="1"/>
  <c r="B31" i="16226"/>
  <c r="P31" i="16226" l="1"/>
  <c r="E32" i="16226"/>
  <c r="M32" i="16226"/>
  <c r="F32" i="16226"/>
  <c r="N32" i="16226"/>
  <c r="J32" i="16226"/>
  <c r="D32" i="16226"/>
  <c r="L32" i="16226"/>
  <c r="G32" i="16226"/>
  <c r="H32" i="16226"/>
  <c r="I32" i="16226"/>
  <c r="K32" i="16226"/>
  <c r="O32" i="16226"/>
  <c r="A33" i="16226" a="1"/>
  <c r="A33" i="16226" s="1"/>
  <c r="B32" i="16226"/>
  <c r="P32" i="16226" l="1"/>
  <c r="I33" i="16226"/>
  <c r="J33" i="16226"/>
  <c r="F33" i="16226"/>
  <c r="N33" i="16226"/>
  <c r="H33" i="16226"/>
  <c r="G33" i="16226"/>
  <c r="K33" i="16226"/>
  <c r="L33" i="16226"/>
  <c r="M33" i="16226"/>
  <c r="O33" i="16226"/>
  <c r="D33" i="16226"/>
  <c r="E33" i="16226"/>
  <c r="A34" i="16226" a="1"/>
  <c r="A34" i="16226" s="1"/>
  <c r="B33" i="16226"/>
  <c r="P33" i="16226" l="1"/>
  <c r="E34" i="16226"/>
  <c r="M34" i="16226"/>
  <c r="F34" i="16226"/>
  <c r="N34" i="16226"/>
  <c r="J34" i="16226"/>
  <c r="D34" i="16226"/>
  <c r="L34" i="16226"/>
  <c r="K34" i="16226"/>
  <c r="O34" i="16226"/>
  <c r="H34" i="16226"/>
  <c r="I34" i="16226"/>
  <c r="G34" i="16226"/>
  <c r="A35" i="16226" a="1"/>
  <c r="A35" i="16226" s="1"/>
  <c r="B34" i="16226"/>
  <c r="P34" i="16226" l="1"/>
  <c r="I35" i="16226"/>
  <c r="J35" i="16226"/>
  <c r="F35" i="16226"/>
  <c r="N35" i="16226"/>
  <c r="H35" i="16226"/>
  <c r="O35" i="16226"/>
  <c r="D35" i="16226"/>
  <c r="E35" i="16226"/>
  <c r="G35" i="16226"/>
  <c r="L35" i="16226"/>
  <c r="M35" i="16226"/>
  <c r="K35" i="16226"/>
  <c r="A36" i="16226" a="1"/>
  <c r="A36" i="16226" s="1"/>
  <c r="B35" i="16226"/>
  <c r="P35" i="16226" l="1"/>
  <c r="E36" i="16226"/>
  <c r="M36" i="16226"/>
  <c r="F36" i="16226"/>
  <c r="N36" i="16226"/>
  <c r="J36" i="16226"/>
  <c r="D36" i="16226"/>
  <c r="L36" i="16226"/>
  <c r="G36" i="16226"/>
  <c r="H36" i="16226"/>
  <c r="I36" i="16226"/>
  <c r="K36" i="16226"/>
  <c r="O36" i="16226"/>
  <c r="A37" i="16226" a="1"/>
  <c r="A37" i="16226" s="1"/>
  <c r="B36" i="16226"/>
  <c r="P36" i="16226" l="1"/>
  <c r="I37" i="16226"/>
  <c r="J37" i="16226"/>
  <c r="F37" i="16226"/>
  <c r="N37" i="16226"/>
  <c r="H37" i="16226"/>
  <c r="G37" i="16226"/>
  <c r="K37" i="16226"/>
  <c r="L37" i="16226"/>
  <c r="M37" i="16226"/>
  <c r="O37" i="16226"/>
  <c r="D37" i="16226"/>
  <c r="E37" i="16226"/>
  <c r="A38" i="16226" a="1"/>
  <c r="A38" i="16226" s="1"/>
  <c r="B37" i="16226"/>
  <c r="E38" i="16226" l="1"/>
  <c r="M38" i="16226"/>
  <c r="F38" i="16226"/>
  <c r="N38" i="16226"/>
  <c r="J38" i="16226"/>
  <c r="D38" i="16226"/>
  <c r="L38" i="16226"/>
  <c r="K38" i="16226"/>
  <c r="O38" i="16226"/>
  <c r="H38" i="16226"/>
  <c r="I38" i="16226"/>
  <c r="G38" i="16226"/>
  <c r="P37" i="16226"/>
  <c r="A39" i="16226" a="1"/>
  <c r="A39" i="16226" s="1"/>
  <c r="B38" i="16226"/>
  <c r="P38" i="16226" l="1"/>
  <c r="I39" i="16226"/>
  <c r="J39" i="16226"/>
  <c r="F39" i="16226"/>
  <c r="N39" i="16226"/>
  <c r="H39" i="16226"/>
  <c r="O39" i="16226"/>
  <c r="D39" i="16226"/>
  <c r="E39" i="16226"/>
  <c r="G39" i="16226"/>
  <c r="L39" i="16226"/>
  <c r="M39" i="16226"/>
  <c r="K39" i="16226"/>
  <c r="A40" i="16226" a="1"/>
  <c r="A40" i="16226" s="1"/>
  <c r="B39" i="16226"/>
  <c r="P39" i="16226" l="1"/>
  <c r="E40" i="16226"/>
  <c r="M40" i="16226"/>
  <c r="F40" i="16226"/>
  <c r="N40" i="16226"/>
  <c r="J40" i="16226"/>
  <c r="D40" i="16226"/>
  <c r="L40" i="16226"/>
  <c r="G40" i="16226"/>
  <c r="H40" i="16226"/>
  <c r="I40" i="16226"/>
  <c r="K40" i="16226"/>
  <c r="O40" i="16226"/>
  <c r="A41" i="16226" a="1"/>
  <c r="A41" i="16226" s="1"/>
  <c r="B40" i="16226"/>
  <c r="P40" i="16226" l="1"/>
  <c r="I41" i="16226"/>
  <c r="J41" i="16226"/>
  <c r="F41" i="16226"/>
  <c r="N41" i="16226"/>
  <c r="H41" i="16226"/>
  <c r="G41" i="16226"/>
  <c r="K41" i="16226"/>
  <c r="L41" i="16226"/>
  <c r="M41" i="16226"/>
  <c r="O41" i="16226"/>
  <c r="D41" i="16226"/>
  <c r="E41" i="16226"/>
  <c r="A42" i="16226" a="1"/>
  <c r="A42" i="16226" s="1"/>
  <c r="B41" i="16226"/>
  <c r="P41" i="16226" l="1"/>
  <c r="E42" i="16226"/>
  <c r="M42" i="16226"/>
  <c r="F42" i="16226"/>
  <c r="N42" i="16226"/>
  <c r="J42" i="16226"/>
  <c r="D42" i="16226"/>
  <c r="L42" i="16226"/>
  <c r="K42" i="16226"/>
  <c r="O42" i="16226"/>
  <c r="H42" i="16226"/>
  <c r="I42" i="16226"/>
  <c r="G42" i="16226"/>
  <c r="A43" i="16226" a="1"/>
  <c r="A43" i="16226" s="1"/>
  <c r="B42" i="16226"/>
  <c r="P42" i="16226" l="1"/>
  <c r="I43" i="16226"/>
  <c r="J43" i="16226"/>
  <c r="F43" i="16226"/>
  <c r="N43" i="16226"/>
  <c r="H43" i="16226"/>
  <c r="O43" i="16226"/>
  <c r="D43" i="16226"/>
  <c r="E43" i="16226"/>
  <c r="G43" i="16226"/>
  <c r="L43" i="16226"/>
  <c r="M43" i="16226"/>
  <c r="K43" i="16226"/>
  <c r="A44" i="16226" a="1"/>
  <c r="A44" i="16226" s="1"/>
  <c r="B43" i="16226"/>
  <c r="P43" i="16226" l="1"/>
  <c r="E44" i="16226"/>
  <c r="M44" i="16226"/>
  <c r="F44" i="16226"/>
  <c r="N44" i="16226"/>
  <c r="J44" i="16226"/>
  <c r="D44" i="16226"/>
  <c r="L44" i="16226"/>
  <c r="G44" i="16226"/>
  <c r="H44" i="16226"/>
  <c r="I44" i="16226"/>
  <c r="K44" i="16226"/>
  <c r="O44" i="16226"/>
  <c r="A45" i="16226" a="1"/>
  <c r="A45" i="16226" s="1"/>
  <c r="B44" i="16226"/>
  <c r="P44" i="16226" l="1"/>
  <c r="I45" i="16226"/>
  <c r="J45" i="16226"/>
  <c r="F45" i="16226"/>
  <c r="N45" i="16226"/>
  <c r="H45" i="16226"/>
  <c r="G45" i="16226"/>
  <c r="K45" i="16226"/>
  <c r="L45" i="16226"/>
  <c r="M45" i="16226"/>
  <c r="O45" i="16226"/>
  <c r="D45" i="16226"/>
  <c r="P45" i="16226" s="1"/>
  <c r="E45" i="16226"/>
  <c r="A46" i="16226" a="1"/>
  <c r="A46" i="16226" s="1"/>
  <c r="B45" i="16226"/>
  <c r="E46" i="16226" l="1"/>
  <c r="M46" i="16226"/>
  <c r="F46" i="16226"/>
  <c r="N46" i="16226"/>
  <c r="J46" i="16226"/>
  <c r="D46" i="16226"/>
  <c r="L46" i="16226"/>
  <c r="K46" i="16226"/>
  <c r="O46" i="16226"/>
  <c r="H46" i="16226"/>
  <c r="I46" i="16226"/>
  <c r="G46" i="16226"/>
  <c r="A47" i="16226" a="1"/>
  <c r="A47" i="16226" s="1"/>
  <c r="B46" i="16226"/>
  <c r="P46" i="16226" l="1"/>
  <c r="I47" i="16226"/>
  <c r="J47" i="16226"/>
  <c r="F47" i="16226"/>
  <c r="N47" i="16226"/>
  <c r="H47" i="16226"/>
  <c r="O47" i="16226"/>
  <c r="D47" i="16226"/>
  <c r="E47" i="16226"/>
  <c r="G47" i="16226"/>
  <c r="L47" i="16226"/>
  <c r="M47" i="16226"/>
  <c r="K47" i="16226"/>
  <c r="A48" i="16226" a="1"/>
  <c r="A48" i="16226" s="1"/>
  <c r="B47" i="16226"/>
  <c r="P47" i="16226" l="1"/>
  <c r="E48" i="16226"/>
  <c r="M48" i="16226"/>
  <c r="F48" i="16226"/>
  <c r="N48" i="16226"/>
  <c r="J48" i="16226"/>
  <c r="D48" i="16226"/>
  <c r="L48" i="16226"/>
  <c r="G48" i="16226"/>
  <c r="H48" i="16226"/>
  <c r="K48" i="16226"/>
  <c r="I48" i="16226"/>
  <c r="O48" i="16226"/>
  <c r="A49" i="16226" a="1"/>
  <c r="A49" i="16226" s="1"/>
  <c r="B48" i="16226"/>
  <c r="P48" i="16226" l="1"/>
  <c r="I49" i="16226"/>
  <c r="J49" i="16226"/>
  <c r="F49" i="16226"/>
  <c r="N49" i="16226"/>
  <c r="H49" i="16226"/>
  <c r="G49" i="16226"/>
  <c r="K49" i="16226"/>
  <c r="L49" i="16226"/>
  <c r="O49" i="16226"/>
  <c r="D49" i="16226"/>
  <c r="E49" i="16226"/>
  <c r="M49" i="16226"/>
  <c r="B49" i="16226"/>
  <c r="J50" i="16226"/>
  <c r="I50" i="16226"/>
  <c r="F50" i="16226"/>
  <c r="G50" i="16226"/>
  <c r="M50" i="16226"/>
  <c r="E50" i="16226"/>
  <c r="K50" i="16226"/>
  <c r="L50" i="16226"/>
  <c r="H50" i="16226"/>
  <c r="N50" i="16226"/>
  <c r="O50" i="16226"/>
  <c r="C2" i="16226"/>
  <c r="C3" i="16226"/>
  <c r="P49" i="16226" l="1"/>
  <c r="D50" i="16226"/>
  <c r="P6" i="16226"/>
  <c r="C1" i="16226" l="1"/>
  <c r="P50" i="16226"/>
  <c r="D2" i="16226" l="1"/>
  <c r="D3" i="16226"/>
</calcChain>
</file>

<file path=xl/sharedStrings.xml><?xml version="1.0" encoding="utf-8"?>
<sst xmlns="http://schemas.openxmlformats.org/spreadsheetml/2006/main" count="274" uniqueCount="99">
  <si>
    <t>Celkem</t>
  </si>
  <si>
    <t>Přeřazeno do dodatku</t>
  </si>
  <si>
    <t>Servis</t>
  </si>
  <si>
    <t>Zkratka projektu</t>
  </si>
  <si>
    <t>Název projektu</t>
  </si>
  <si>
    <t>Počet hodin</t>
  </si>
  <si>
    <t>Řízení</t>
  </si>
  <si>
    <t>Řízení existujících a příprava nových projektů, realizovaných v rámci servisu</t>
  </si>
  <si>
    <t>suma:</t>
  </si>
  <si>
    <t>Čerpání v předchozím roce</t>
  </si>
  <si>
    <t>Celková spotřeba hodin</t>
  </si>
  <si>
    <t>S-559</t>
  </si>
  <si>
    <t>Revize restriktivních pravidel u záznamu SetPrenosPSP (B1/L1)</t>
  </si>
  <si>
    <t>S-633</t>
  </si>
  <si>
    <t>(SLP) Předání svědka Salipu</t>
  </si>
  <si>
    <t>S-1154</t>
  </si>
  <si>
    <t>Automatická kontrola POV</t>
  </si>
  <si>
    <t>S-1322</t>
  </si>
  <si>
    <t>Úprava zpracování nároků pro L6</t>
  </si>
  <si>
    <t>S-1394</t>
  </si>
  <si>
    <t>Změna chování WS B1 ve vztahu k velkým objemům dat</t>
  </si>
  <si>
    <t>Servis2014</t>
  </si>
  <si>
    <t>Práce podle servisní smlouvy na rok 2014</t>
  </si>
  <si>
    <t>S-1403</t>
  </si>
  <si>
    <t>Připomínky z bezpečnostních testů WS B3 a L5</t>
  </si>
  <si>
    <t>S-1537</t>
  </si>
  <si>
    <t>Rozšíření P1 o flotily</t>
  </si>
  <si>
    <t>S-1549</t>
  </si>
  <si>
    <t>Kontrola tarifní skupiny „Tahač“</t>
  </si>
  <si>
    <t>S-1936</t>
  </si>
  <si>
    <t>Úprava business inteligence SLP</t>
  </si>
  <si>
    <t>S-2024</t>
  </si>
  <si>
    <t>Doplnění SSY do seznamu závazků</t>
  </si>
  <si>
    <t>S-2058</t>
  </si>
  <si>
    <t>Úprava systému VR pro externí subsystém</t>
  </si>
  <si>
    <t>S-1954</t>
  </si>
  <si>
    <t>Původní záznamy adres</t>
  </si>
  <si>
    <t>S-2126</t>
  </si>
  <si>
    <t>Logování změněných přenesených znaků do FIS CODA</t>
  </si>
  <si>
    <t>S-2162</t>
  </si>
  <si>
    <t>Úprava APV pro zrychlení zpracování dávek L1 a P1</t>
  </si>
  <si>
    <t>S-1975SYPO</t>
  </si>
  <si>
    <t>Úprava výdeje dat o ŠU – Protokol L6</t>
  </si>
  <si>
    <t>S-2259</t>
  </si>
  <si>
    <t>Administrace plánovaných řídících operací</t>
  </si>
  <si>
    <t>S-2260</t>
  </si>
  <si>
    <t>Zrušené smlouvy a program XDSg</t>
  </si>
  <si>
    <t>S-2263</t>
  </si>
  <si>
    <t>Číselník SLP: "Hromadný přenos metadat" omezit právem</t>
  </si>
  <si>
    <t>S-2109</t>
  </si>
  <si>
    <t>Evidence revize závazku provedené z pověření správní rady</t>
  </si>
  <si>
    <t>S-2170</t>
  </si>
  <si>
    <t>Zavedení přesnějších podtypů škody</t>
  </si>
  <si>
    <t>S-2213</t>
  </si>
  <si>
    <t>Změna autentikace</t>
  </si>
  <si>
    <t>S-2344</t>
  </si>
  <si>
    <t>V1: Uvolnění vazby „KodFazeVymahani“ s nákladovými položkami</t>
  </si>
  <si>
    <t>S-2370</t>
  </si>
  <si>
    <t>PIS/DS Zrušení vozidla</t>
  </si>
  <si>
    <t>S-2398</t>
  </si>
  <si>
    <t>(SLP) Oprávnění na změnu stavu řešení uzavřené ŠU s klasifikací 24_2a</t>
  </si>
  <si>
    <t>S-2422</t>
  </si>
  <si>
    <t>Výměny verze wrapperu</t>
  </si>
  <si>
    <t>S-2151</t>
  </si>
  <si>
    <t>Tvorba rezervy na odměnu Salipu</t>
  </si>
  <si>
    <t>Servis2015</t>
  </si>
  <si>
    <t>S-2546</t>
  </si>
  <si>
    <t>S-2589</t>
  </si>
  <si>
    <t>S-2508</t>
  </si>
  <si>
    <t>Práce podle servisní smlouvy na rok 2015</t>
  </si>
  <si>
    <t>P3WS - Přepočítání hodnot IC - program SPSg</t>
  </si>
  <si>
    <t>Přechod na elektronický spis</t>
  </si>
  <si>
    <t>Kontrola datumu ŠU</t>
  </si>
  <si>
    <t>Výměna verze wrapperu</t>
  </si>
  <si>
    <t>Servis 2015</t>
  </si>
  <si>
    <t>S-1787</t>
  </si>
  <si>
    <t>Automatické zasílání mailu</t>
  </si>
  <si>
    <t>S-2414</t>
  </si>
  <si>
    <t>Změna logování a uvolňování paměti webových aplikací</t>
  </si>
  <si>
    <t>S-2561</t>
  </si>
  <si>
    <t>SALIPU nárok, který je v uzavřeném delegačním procesu</t>
  </si>
  <si>
    <t>S-2682</t>
  </si>
  <si>
    <t>P3WS - školení nastavování parametrů</t>
  </si>
  <si>
    <t>S-2683</t>
  </si>
  <si>
    <t>Změna algoritmu ACM pro interní aplikace</t>
  </si>
  <si>
    <t>S-2437</t>
  </si>
  <si>
    <t>Úprava automatického uzavírání ŠU po revizi posledního závazku</t>
  </si>
  <si>
    <t>S-2628</t>
  </si>
  <si>
    <t>Vyjmutí číselníku partnerů z metadat</t>
  </si>
  <si>
    <t>S-1868</t>
  </si>
  <si>
    <t>Doplnění údajů předávaných Policií ČR do ČKP v rámci Relace DN</t>
  </si>
  <si>
    <t>S-2685</t>
  </si>
  <si>
    <t>Rozšíření definice podtypů škody „ Totální škoda vozidla“</t>
  </si>
  <si>
    <t>S-2695</t>
  </si>
  <si>
    <t>Úprava chování metody B1 -  Get_NositelAgr</t>
  </si>
  <si>
    <t xml:space="preserve">
=SUMIF('Měsíční rekapitulace'!$A$3:$B$10;'Roční rekapitulace'!A8;'Měsíční rekapitulace'!$Q$3:$Q$10)</t>
  </si>
  <si>
    <t>Popisky řádků</t>
  </si>
  <si>
    <t>(prázdné)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</si>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</sst>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;;"/>
  </numFmts>
  <fonts count="35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5"/>
      </left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55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22" fillId="20" borderId="1" applyNumberFormat="0" applyAlignment="0" applyProtection="0"/>
    <xf numFmtId="0" fontId="24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21" borderId="6" applyNumberFormat="0" applyAlignment="0" applyProtection="0"/>
    <xf numFmtId="0" fontId="21" fillId="7" borderId="1" applyNumberFormat="0" applyAlignment="0" applyProtection="0"/>
    <xf numFmtId="0" fontId="18" fillId="0" borderId="7" applyNumberFormat="0" applyFill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25" fillId="0" borderId="0"/>
    <xf numFmtId="0" fontId="8" fillId="0" borderId="0"/>
    <xf numFmtId="0" fontId="8" fillId="23" borderId="8" applyNumberFormat="0" applyFont="0" applyAlignment="0" applyProtection="0"/>
    <xf numFmtId="0" fontId="23" fillId="20" borderId="9" applyNumberFormat="0" applyAlignment="0" applyProtection="0"/>
    <xf numFmtId="0" fontId="16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24" borderId="0" xfId="0" applyFont="1" applyFill="1" applyBorder="1" applyAlignment="1">
      <alignment vertical="center"/>
    </xf>
    <xf numFmtId="0" fontId="7" fillId="0" borderId="0" xfId="0" applyFont="1"/>
    <xf numFmtId="165" fontId="4" fillId="0" borderId="0" xfId="0" applyNumberFormat="1" applyFont="1"/>
    <xf numFmtId="0" fontId="6" fillId="0" borderId="0" xfId="40" applyFont="1" applyAlignment="1"/>
    <xf numFmtId="17" fontId="25" fillId="0" borderId="0" xfId="39" applyNumberFormat="1"/>
    <xf numFmtId="0" fontId="25" fillId="0" borderId="0" xfId="39"/>
    <xf numFmtId="0" fontId="3" fillId="25" borderId="10" xfId="39" applyFont="1" applyFill="1" applyBorder="1" applyAlignment="1">
      <alignment vertical="top" wrapText="1"/>
    </xf>
    <xf numFmtId="0" fontId="3" fillId="25" borderId="11" xfId="39" applyFont="1" applyFill="1" applyBorder="1" applyAlignment="1">
      <alignment vertical="top" wrapText="1"/>
    </xf>
    <xf numFmtId="0" fontId="3" fillId="25" borderId="12" xfId="39" applyFont="1" applyFill="1" applyBorder="1" applyAlignment="1">
      <alignment horizontal="left" vertical="top" wrapText="1"/>
    </xf>
    <xf numFmtId="0" fontId="3" fillId="24" borderId="13" xfId="39" applyFont="1" applyFill="1" applyBorder="1" applyAlignment="1">
      <alignment vertical="top" wrapText="1"/>
    </xf>
    <xf numFmtId="0" fontId="25" fillId="0" borderId="0" xfId="39" applyFill="1"/>
    <xf numFmtId="4" fontId="25" fillId="0" borderId="0" xfId="39" applyNumberFormat="1"/>
    <xf numFmtId="0" fontId="25" fillId="26" borderId="0" xfId="39" applyFill="1"/>
    <xf numFmtId="2" fontId="25" fillId="0" borderId="0" xfId="39" applyNumberFormat="1"/>
    <xf numFmtId="0" fontId="26" fillId="0" borderId="14" xfId="39" applyFont="1" applyBorder="1" applyAlignment="1">
      <alignment vertical="top" wrapText="1"/>
    </xf>
    <xf numFmtId="0" fontId="26" fillId="0" borderId="15" xfId="39" applyFont="1" applyBorder="1" applyAlignment="1">
      <alignment vertical="top" wrapText="1"/>
    </xf>
    <xf numFmtId="165" fontId="25" fillId="0" borderId="0" xfId="39" applyNumberFormat="1"/>
    <xf numFmtId="165" fontId="3" fillId="25" borderId="11" xfId="39" applyNumberFormat="1" applyFont="1" applyFill="1" applyBorder="1" applyAlignment="1">
      <alignment vertical="top" wrapText="1"/>
    </xf>
    <xf numFmtId="165" fontId="27" fillId="0" borderId="15" xfId="39" applyNumberFormat="1" applyFont="1" applyBorder="1" applyAlignment="1">
      <alignment vertical="top" wrapText="1"/>
    </xf>
    <xf numFmtId="4" fontId="26" fillId="0" borderId="15" xfId="39" applyNumberFormat="1" applyFont="1" applyBorder="1" applyAlignment="1">
      <alignment vertical="top" wrapText="1"/>
    </xf>
    <xf numFmtId="164" fontId="25" fillId="0" borderId="18" xfId="39" applyNumberFormat="1" applyBorder="1"/>
    <xf numFmtId="164" fontId="25" fillId="0" borderId="13" xfId="39" applyNumberFormat="1" applyBorder="1"/>
    <xf numFmtId="0" fontId="25" fillId="0" borderId="0" xfId="39" applyBorder="1"/>
    <xf numFmtId="4" fontId="25" fillId="0" borderId="0" xfId="39" applyNumberFormat="1" applyBorder="1"/>
    <xf numFmtId="164" fontId="25" fillId="0" borderId="0" xfId="39" applyNumberFormat="1" applyBorder="1"/>
    <xf numFmtId="0" fontId="30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2" fillId="0" borderId="17" xfId="38" applyFont="1" applyBorder="1" applyAlignment="1">
      <alignment horizontal="center"/>
    </xf>
    <xf numFmtId="0" fontId="29" fillId="24" borderId="22" xfId="38" applyFont="1" applyFill="1" applyBorder="1" applyAlignment="1">
      <alignment horizontal="left" vertical="center"/>
    </xf>
    <xf numFmtId="0" fontId="32" fillId="0" borderId="23" xfId="38" applyFont="1" applyBorder="1" applyAlignment="1">
      <alignment horizontal="left"/>
    </xf>
    <xf numFmtId="0" fontId="32" fillId="0" borderId="22" xfId="38" applyFont="1" applyBorder="1" applyAlignment="1">
      <alignment horizontal="left"/>
    </xf>
    <xf numFmtId="0" fontId="28" fillId="0" borderId="24" xfId="38" applyFont="1" applyBorder="1"/>
    <xf numFmtId="0" fontId="28" fillId="0" borderId="25" xfId="38" applyFont="1" applyBorder="1" applyAlignment="1">
      <alignment horizontal="right"/>
    </xf>
    <xf numFmtId="165" fontId="33" fillId="0" borderId="22" xfId="38" applyNumberFormat="1" applyFont="1" applyBorder="1" applyAlignment="1">
      <alignment horizontal="left"/>
    </xf>
    <xf numFmtId="164" fontId="25" fillId="0" borderId="0" xfId="39" applyNumberFormat="1"/>
    <xf numFmtId="10" fontId="25" fillId="0" borderId="0" xfId="39" applyNumberFormat="1"/>
    <xf numFmtId="0" fontId="30" fillId="0" borderId="0" xfId="38" applyFont="1"/>
    <xf numFmtId="0" fontId="28" fillId="0" borderId="0" xfId="38" applyFont="1" applyBorder="1"/>
    <xf numFmtId="0" fontId="28" fillId="0" borderId="0" xfId="38" applyFont="1" applyBorder="1" applyAlignment="1">
      <alignment horizontal="right"/>
    </xf>
    <xf numFmtId="165" fontId="33" fillId="0" borderId="0" xfId="38" applyNumberFormat="1" applyFont="1" applyBorder="1" applyAlignment="1">
      <alignment horizontal="left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22" xfId="0" applyFont="1" applyFill="1" applyBorder="1" applyAlignment="1">
      <alignment horizontal="left" vertic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3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28" fillId="0" borderId="24" xfId="0" applyFont="1" applyBorder="1"/>
    <xf numFmtId="0" fontId="28" fillId="0" borderId="25" xfId="0" applyFont="1" applyBorder="1" applyAlignment="1">
      <alignment horizontal="right"/>
    </xf>
    <xf numFmtId="165" fontId="33" fillId="0" borderId="22" xfId="0" applyNumberFormat="1" applyFont="1" applyBorder="1" applyAlignment="1">
      <alignment horizontal="left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5" fillId="0" borderId="26" xfId="0" applyFont="1" applyBorder="1" applyAlignment="1"/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2" fillId="0" borderId="0" xfId="0" applyNumberFormat="1" applyFont="1"/>
    <xf numFmtId="166" fontId="26" fillId="0" borderId="15" xfId="39" applyNumberFormat="1" applyFont="1" applyBorder="1" applyAlignment="1">
      <alignment vertical="top" wrapText="1"/>
    </xf>
    <xf numFmtId="165" fontId="33" fillId="27" borderId="22" xfId="38" applyNumberFormat="1" applyFont="1" applyFill="1" applyBorder="1" applyAlignment="1">
      <alignment horizontal="left"/>
    </xf>
    <xf numFmtId="0" fontId="32" fillId="0" borderId="19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9" fillId="24" borderId="16" xfId="38" applyFont="1" applyFill="1" applyBorder="1" applyAlignment="1">
      <alignment vertical="center"/>
    </xf>
    <xf numFmtId="0" fontId="29" fillId="24" borderId="17" xfId="38" applyFont="1" applyFill="1" applyBorder="1" applyAlignment="1">
      <alignment vertical="center"/>
    </xf>
    <xf numFmtId="14" fontId="6" fillId="0" borderId="0" xfId="0" applyNumberFormat="1" applyFont="1" applyAlignment="1">
      <alignment horizontal="center"/>
    </xf>
    <xf numFmtId="14" fontId="34" fillId="0" borderId="26" xfId="0" applyNumberFormat="1" applyFont="1" applyBorder="1" applyAlignment="1">
      <alignment horizontal="center"/>
    </xf>
    <xf numFmtId="0" fontId="32" fillId="0" borderId="19" xfId="38" applyFont="1" applyBorder="1" applyAlignment="1">
      <alignment horizontal="left" vertical="top" wrapText="1"/>
    </xf>
    <xf numFmtId="0" fontId="32" fillId="0" borderId="16" xfId="38" applyFont="1" applyBorder="1" applyAlignment="1">
      <alignment horizontal="left" vertical="top" wrapText="1"/>
    </xf>
    <xf numFmtId="0" fontId="32" fillId="0" borderId="21" xfId="38" applyFont="1" applyBorder="1" applyAlignment="1">
      <alignment horizontal="left" vertical="top" wrapText="1"/>
    </xf>
    <xf numFmtId="0" fontId="32" fillId="0" borderId="20" xfId="38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16" xfId="0" applyFont="1" applyFill="1" applyBorder="1" applyAlignment="1">
      <alignment vertical="center"/>
    </xf>
    <xf numFmtId="0" fontId="29" fillId="24" borderId="17" xfId="0" applyFont="1" applyFill="1" applyBorder="1" applyAlignment="1">
      <alignment vertical="center"/>
    </xf>
    <xf numFmtId="165" fontId="4" fillId="0" borderId="21" xfId="37" applyNumberFormat="1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33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Input" xfId="34"/>
    <cellStyle name="Linked Cell" xfId="35"/>
    <cellStyle name="Neutral" xfId="36"/>
    <cellStyle name="Normální 2" xfId="37"/>
    <cellStyle name="Normální 3" xfId="38"/>
    <cellStyle name="normální_~b~awkpstojos090330361" xfId="39"/>
    <cellStyle name="normální_2010_02 Protokol o provedených pracích v rámci zakázky(!66133)(1)" xfId="40"/>
    <cellStyle name="Note" xfId="41"/>
    <cellStyle name="Output" xfId="42"/>
    <cellStyle name="Title" xfId="43"/>
    <cellStyle name="Total" xfId="44"/>
    <cellStyle name="Warning Text" xfId="45"/>
    <cellStyle name="Обычный" xfId="0" builtinId="0"/>
  </cellStyles>
  <dxfs count="1">
    <dxf>
      <numFmt numFmtId="167" formatCode=";;;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gadnik" refreshedDate="42142.562673495369" createdVersion="4" refreshedVersion="4" minRefreshableVersion="3" recordCount="116">
  <cacheSource type="worksheet">
    <worksheetSource ref="A5:O49" sheet="Roční rekapitulace"/>
  </cacheSource>
  <cacheFields count="15">
    <cacheField name="Zkratka projektu" numFmtId="0">
      <sharedItems containsBlank="1" count="20">
        <s v="Řízení"/>
        <s v="Servis 2015"/>
        <s v="S-2109"/>
        <s v="S-2398"/>
        <s v="S-2422"/>
        <s v="S-2508"/>
        <s v="S-2546"/>
        <s v="S-2589"/>
        <s v="Servis2015"/>
        <s v="S-1787"/>
        <s v="S-2414"/>
        <s v="S-2561"/>
        <s v="S-2682"/>
        <s v="S-2683"/>
        <s v="S-2437"/>
        <s v="S-2628"/>
        <s v="S-1868"/>
        <s v="S-2685"/>
        <s v="S-2695"/>
        <m/>
      </sharedItems>
    </cacheField>
    <cacheField name="Název projektu" numFmtId="0">
      <sharedItems containsBlank="1" count="19">
        <s v="Řízení existujících a příprava nových projektů, realizovaných v rámci servisu"/>
        <s v="Práce podle servisní smlouvy na rok 2015"/>
        <s v="Evidence revize závazku provedené z pověření správní rady"/>
        <s v="(SLP) Oprávnění na změnu stavu řešení uzavřené ŠU s klasifikací 24_2a"/>
        <s v="Výměna verze wrapperu"/>
        <s v="Kontrola datumu ŠU"/>
        <s v="Přechod na elektronický spis"/>
        <s v="P3WS - Přepočítání hodnot IC - program SPSg"/>
        <s v="Automatické zasílání mailu"/>
        <s v="Změna logování a uvolňování paměti webových aplikací"/>
        <s v="SALIPU nárok, který je v uzavřeném delegačním procesu"/>
        <s v="P3WS - školení nastavování parametrů"/>
        <s v="Změna algoritmu ACM pro interní aplikace"/>
        <s v="Úprava automatického uzavírání ŠU po revizi posledního závazku"/>
        <s v="Vyjmutí číselníku partnerů z metadat"/>
        <s v="Doplnění údajů předávaných Policií ČR do ČKP v rámci Relace DN"/>
        <s v="Rozšíření definice podtypů škody „ Totální škoda vozidla“"/>
        <s v="Úprava chování metody B1 -  Get_NositelAgr"/>
        <m/>
      </sharedItems>
    </cacheField>
    <cacheField name="Čerpání v předchozím roce" numFmtId="0">
      <sharedItems containsNonDate="0" containsString="0" containsBlank="1" count="1">
        <m/>
      </sharedItems>
    </cacheField>
    <cacheField name="Počet hodin" numFmtId="0">
      <sharedItems containsString="0" containsBlank="1" containsNumber="1" minValue="1.5" maxValue="61" count="9">
        <m/>
        <n v="50.5"/>
        <n v="37"/>
        <n v="1.5"/>
        <n v="8"/>
        <n v="2"/>
        <n v="2.5"/>
        <n v="30"/>
        <n v="61"/>
      </sharedItems>
    </cacheField>
    <cacheField name="Počet hodin2" numFmtId="0">
      <sharedItems containsString="0" containsBlank="1" containsNumber="1" minValue="1" maxValue="51" count="9">
        <m/>
        <n v="49"/>
        <n v="2"/>
        <n v="16"/>
        <n v="21"/>
        <n v="1"/>
        <n v="16.5"/>
        <n v="6"/>
        <n v="51"/>
      </sharedItems>
    </cacheField>
    <cacheField name="Počet hodin3" numFmtId="165">
      <sharedItems containsBlank="1" containsMixedTypes="1" containsNumber="1" minValue="6" maxValue="92.5" count="9">
        <m/>
        <s v="_x000a_=SUMIF('Měsíční rekapitulace'!$A$3:$B$10;'Roční rekapitulace'!A8;'Měsíční rekapitulace'!$Q$3:$Q$10)"/>
        <n v="47"/>
        <n v="22.5"/>
        <n v="19"/>
        <n v="11.5"/>
        <n v="6"/>
        <n v="12"/>
        <n v="92.5"/>
      </sharedItems>
    </cacheField>
    <cacheField name="Počet hodin4" numFmtId="165">
      <sharedItems containsString="0" containsBlank="1" containsNumber="1" minValue="3" maxValue="92" count="9">
        <m/>
        <n v="69.5"/>
        <n v="3"/>
        <n v="92"/>
        <n v="7"/>
        <n v="85.5"/>
        <n v="6"/>
        <n v="49.5"/>
        <n v="61.5"/>
      </sharedItems>
    </cacheField>
    <cacheField name="Počet hodin5" numFmtId="165">
      <sharedItems containsNonDate="0" containsString="0" containsBlank="1" count="1">
        <m/>
      </sharedItems>
    </cacheField>
    <cacheField name="Počet hodin6" numFmtId="165">
      <sharedItems containsNonDate="0" containsString="0" containsBlank="1" count="1">
        <m/>
      </sharedItems>
    </cacheField>
    <cacheField name="Počet hodin7" numFmtId="165">
      <sharedItems containsNonDate="0" containsString="0" containsBlank="1" count="1">
        <m/>
      </sharedItems>
    </cacheField>
    <cacheField name="Počet hodin8" numFmtId="165">
      <sharedItems containsNonDate="0" containsString="0" containsBlank="1" count="1">
        <m/>
      </sharedItems>
    </cacheField>
    <cacheField name="Počet hodin9" numFmtId="165">
      <sharedItems containsNonDate="0" containsString="0" containsBlank="1" count="1">
        <m/>
      </sharedItems>
    </cacheField>
    <cacheField name="Počet hodin10" numFmtId="165">
      <sharedItems containsNonDate="0" containsString="0" containsBlank="1" count="1">
        <m/>
      </sharedItems>
    </cacheField>
    <cacheField name="Počet hodin11" numFmtId="165">
      <sharedItems containsNonDate="0" containsString="0" containsBlank="1" count="1">
        <m/>
      </sharedItems>
    </cacheField>
    <cacheField name="Počet hodin12" numFmtId="165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0"/>
    <x v="1"/>
    <x v="0"/>
    <x v="0"/>
    <x v="0"/>
    <x v="0"/>
    <x v="0"/>
    <x v="0"/>
    <x v="0"/>
    <x v="0"/>
    <x v="0"/>
  </r>
  <r>
    <x v="2"/>
    <x v="2"/>
    <x v="0"/>
    <x v="2"/>
    <x v="0"/>
    <x v="0"/>
    <x v="0"/>
    <x v="0"/>
    <x v="0"/>
    <x v="0"/>
    <x v="0"/>
    <x v="0"/>
    <x v="0"/>
    <x v="0"/>
    <x v="0"/>
  </r>
  <r>
    <x v="3"/>
    <x v="3"/>
    <x v="0"/>
    <x v="3"/>
    <x v="0"/>
    <x v="0"/>
    <x v="0"/>
    <x v="0"/>
    <x v="0"/>
    <x v="0"/>
    <x v="0"/>
    <x v="0"/>
    <x v="0"/>
    <x v="0"/>
    <x v="0"/>
  </r>
  <r>
    <x v="4"/>
    <x v="4"/>
    <x v="0"/>
    <x v="4"/>
    <x v="0"/>
    <x v="0"/>
    <x v="0"/>
    <x v="0"/>
    <x v="0"/>
    <x v="0"/>
    <x v="0"/>
    <x v="0"/>
    <x v="0"/>
    <x v="0"/>
    <x v="0"/>
  </r>
  <r>
    <x v="5"/>
    <x v="5"/>
    <x v="0"/>
    <x v="5"/>
    <x v="0"/>
    <x v="0"/>
    <x v="0"/>
    <x v="0"/>
    <x v="0"/>
    <x v="0"/>
    <x v="0"/>
    <x v="0"/>
    <x v="0"/>
    <x v="0"/>
    <x v="0"/>
  </r>
  <r>
    <x v="6"/>
    <x v="6"/>
    <x v="0"/>
    <x v="6"/>
    <x v="0"/>
    <x v="0"/>
    <x v="0"/>
    <x v="0"/>
    <x v="0"/>
    <x v="0"/>
    <x v="0"/>
    <x v="0"/>
    <x v="0"/>
    <x v="0"/>
    <x v="0"/>
  </r>
  <r>
    <x v="7"/>
    <x v="7"/>
    <x v="0"/>
    <x v="7"/>
    <x v="0"/>
    <x v="0"/>
    <x v="0"/>
    <x v="0"/>
    <x v="0"/>
    <x v="0"/>
    <x v="0"/>
    <x v="0"/>
    <x v="0"/>
    <x v="0"/>
    <x v="0"/>
  </r>
  <r>
    <x v="8"/>
    <x v="1"/>
    <x v="0"/>
    <x v="8"/>
    <x v="0"/>
    <x v="0"/>
    <x v="0"/>
    <x v="0"/>
    <x v="0"/>
    <x v="0"/>
    <x v="0"/>
    <x v="0"/>
    <x v="0"/>
    <x v="0"/>
    <x v="0"/>
  </r>
  <r>
    <x v="0"/>
    <x v="0"/>
    <x v="0"/>
    <x v="0"/>
    <x v="1"/>
    <x v="0"/>
    <x v="0"/>
    <x v="0"/>
    <x v="0"/>
    <x v="0"/>
    <x v="0"/>
    <x v="0"/>
    <x v="0"/>
    <x v="0"/>
    <x v="0"/>
  </r>
  <r>
    <x v="9"/>
    <x v="8"/>
    <x v="0"/>
    <x v="0"/>
    <x v="2"/>
    <x v="0"/>
    <x v="0"/>
    <x v="0"/>
    <x v="0"/>
    <x v="0"/>
    <x v="0"/>
    <x v="0"/>
    <x v="0"/>
    <x v="0"/>
    <x v="0"/>
  </r>
  <r>
    <x v="10"/>
    <x v="9"/>
    <x v="0"/>
    <x v="0"/>
    <x v="3"/>
    <x v="0"/>
    <x v="0"/>
    <x v="0"/>
    <x v="0"/>
    <x v="0"/>
    <x v="0"/>
    <x v="0"/>
    <x v="0"/>
    <x v="0"/>
    <x v="0"/>
  </r>
  <r>
    <x v="6"/>
    <x v="6"/>
    <x v="0"/>
    <x v="0"/>
    <x v="4"/>
    <x v="0"/>
    <x v="0"/>
    <x v="0"/>
    <x v="0"/>
    <x v="0"/>
    <x v="0"/>
    <x v="0"/>
    <x v="0"/>
    <x v="0"/>
    <x v="0"/>
  </r>
  <r>
    <x v="11"/>
    <x v="10"/>
    <x v="0"/>
    <x v="0"/>
    <x v="5"/>
    <x v="0"/>
    <x v="0"/>
    <x v="0"/>
    <x v="0"/>
    <x v="0"/>
    <x v="0"/>
    <x v="0"/>
    <x v="0"/>
    <x v="0"/>
    <x v="0"/>
  </r>
  <r>
    <x v="12"/>
    <x v="11"/>
    <x v="0"/>
    <x v="0"/>
    <x v="6"/>
    <x v="0"/>
    <x v="0"/>
    <x v="0"/>
    <x v="0"/>
    <x v="0"/>
    <x v="0"/>
    <x v="0"/>
    <x v="0"/>
    <x v="0"/>
    <x v="0"/>
  </r>
  <r>
    <x v="13"/>
    <x v="12"/>
    <x v="0"/>
    <x v="0"/>
    <x v="7"/>
    <x v="0"/>
    <x v="0"/>
    <x v="0"/>
    <x v="0"/>
    <x v="0"/>
    <x v="0"/>
    <x v="0"/>
    <x v="0"/>
    <x v="0"/>
    <x v="0"/>
  </r>
  <r>
    <x v="8"/>
    <x v="1"/>
    <x v="0"/>
    <x v="0"/>
    <x v="8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0"/>
    <x v="0"/>
    <x v="0"/>
    <x v="0"/>
    <x v="0"/>
    <x v="0"/>
    <x v="0"/>
    <x v="0"/>
  </r>
  <r>
    <x v="10"/>
    <x v="9"/>
    <x v="0"/>
    <x v="0"/>
    <x v="0"/>
    <x v="3"/>
    <x v="0"/>
    <x v="0"/>
    <x v="0"/>
    <x v="0"/>
    <x v="0"/>
    <x v="0"/>
    <x v="0"/>
    <x v="0"/>
    <x v="0"/>
  </r>
  <r>
    <x v="14"/>
    <x v="13"/>
    <x v="0"/>
    <x v="0"/>
    <x v="0"/>
    <x v="4"/>
    <x v="0"/>
    <x v="0"/>
    <x v="0"/>
    <x v="0"/>
    <x v="0"/>
    <x v="0"/>
    <x v="0"/>
    <x v="0"/>
    <x v="0"/>
  </r>
  <r>
    <x v="11"/>
    <x v="10"/>
    <x v="0"/>
    <x v="0"/>
    <x v="0"/>
    <x v="5"/>
    <x v="0"/>
    <x v="0"/>
    <x v="0"/>
    <x v="0"/>
    <x v="0"/>
    <x v="0"/>
    <x v="0"/>
    <x v="0"/>
    <x v="0"/>
  </r>
  <r>
    <x v="15"/>
    <x v="14"/>
    <x v="0"/>
    <x v="0"/>
    <x v="0"/>
    <x v="6"/>
    <x v="0"/>
    <x v="0"/>
    <x v="0"/>
    <x v="0"/>
    <x v="0"/>
    <x v="0"/>
    <x v="0"/>
    <x v="0"/>
    <x v="0"/>
  </r>
  <r>
    <x v="13"/>
    <x v="12"/>
    <x v="0"/>
    <x v="0"/>
    <x v="0"/>
    <x v="7"/>
    <x v="0"/>
    <x v="0"/>
    <x v="0"/>
    <x v="0"/>
    <x v="0"/>
    <x v="0"/>
    <x v="0"/>
    <x v="0"/>
    <x v="0"/>
  </r>
  <r>
    <x v="8"/>
    <x v="1"/>
    <x v="0"/>
    <x v="0"/>
    <x v="0"/>
    <x v="8"/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0"/>
    <x v="0"/>
    <x v="0"/>
    <x v="0"/>
    <x v="0"/>
    <x v="0"/>
    <x v="0"/>
  </r>
  <r>
    <x v="9"/>
    <x v="8"/>
    <x v="0"/>
    <x v="0"/>
    <x v="0"/>
    <x v="0"/>
    <x v="2"/>
    <x v="0"/>
    <x v="0"/>
    <x v="0"/>
    <x v="0"/>
    <x v="0"/>
    <x v="0"/>
    <x v="0"/>
    <x v="0"/>
  </r>
  <r>
    <x v="16"/>
    <x v="15"/>
    <x v="0"/>
    <x v="0"/>
    <x v="0"/>
    <x v="0"/>
    <x v="3"/>
    <x v="0"/>
    <x v="0"/>
    <x v="0"/>
    <x v="0"/>
    <x v="0"/>
    <x v="0"/>
    <x v="0"/>
    <x v="0"/>
  </r>
  <r>
    <x v="14"/>
    <x v="13"/>
    <x v="0"/>
    <x v="0"/>
    <x v="0"/>
    <x v="0"/>
    <x v="4"/>
    <x v="0"/>
    <x v="0"/>
    <x v="0"/>
    <x v="0"/>
    <x v="0"/>
    <x v="0"/>
    <x v="0"/>
    <x v="0"/>
  </r>
  <r>
    <x v="15"/>
    <x v="14"/>
    <x v="0"/>
    <x v="0"/>
    <x v="0"/>
    <x v="0"/>
    <x v="5"/>
    <x v="0"/>
    <x v="0"/>
    <x v="0"/>
    <x v="0"/>
    <x v="0"/>
    <x v="0"/>
    <x v="0"/>
    <x v="0"/>
  </r>
  <r>
    <x v="17"/>
    <x v="16"/>
    <x v="0"/>
    <x v="0"/>
    <x v="0"/>
    <x v="0"/>
    <x v="6"/>
    <x v="0"/>
    <x v="0"/>
    <x v="0"/>
    <x v="0"/>
    <x v="0"/>
    <x v="0"/>
    <x v="0"/>
    <x v="0"/>
  </r>
  <r>
    <x v="18"/>
    <x v="17"/>
    <x v="0"/>
    <x v="0"/>
    <x v="0"/>
    <x v="0"/>
    <x v="7"/>
    <x v="0"/>
    <x v="0"/>
    <x v="0"/>
    <x v="0"/>
    <x v="0"/>
    <x v="0"/>
    <x v="0"/>
    <x v="0"/>
  </r>
  <r>
    <x v="8"/>
    <x v="1"/>
    <x v="0"/>
    <x v="0"/>
    <x v="0"/>
    <x v="0"/>
    <x v="8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A34" firstHeaderRow="1" firstDataRow="1" firstDataCol="1"/>
  <pivotFields count="15">
    <pivotField axis="axisRow" showAll="0">
      <items count="21">
        <item x="0"/>
        <item sd="0" x="9"/>
        <item sd="0" x="16"/>
        <item sd="0" x="2"/>
        <item sd="0" x="3"/>
        <item sd="0" x="10"/>
        <item sd="0" x="4"/>
        <item sd="0" x="14"/>
        <item sd="0" x="5"/>
        <item sd="0" x="6"/>
        <item sd="0" x="11"/>
        <item sd="0" x="7"/>
        <item sd="0" x="15"/>
        <item sd="0" x="12"/>
        <item sd="0" x="13"/>
        <item sd="0" x="17"/>
        <item sd="0" x="18"/>
        <item sd="0" x="1"/>
        <item sd="0" x="8"/>
        <item sd="0" x="19"/>
        <item t="default" sd="0"/>
      </items>
    </pivotField>
    <pivotField showAll="0">
      <items count="20">
        <item x="3"/>
        <item x="8"/>
        <item x="15"/>
        <item x="2"/>
        <item x="5"/>
        <item x="7"/>
        <item x="11"/>
        <item x="1"/>
        <item x="6"/>
        <item x="16"/>
        <item x="0"/>
        <item x="10"/>
        <item x="13"/>
        <item x="17"/>
        <item x="14"/>
        <item x="4"/>
        <item x="12"/>
        <item x="9"/>
        <item x="18"/>
        <item t="default"/>
      </items>
    </pivotField>
    <pivotField showAll="0">
      <items count="2">
        <item x="0"/>
        <item t="default"/>
      </items>
    </pivotField>
    <pivotField axis="axisRow" showAll="0">
      <items count="10">
        <item sd="0" x="3"/>
        <item x="5"/>
        <item x="6"/>
        <item x="4"/>
        <item x="7"/>
        <item x="2"/>
        <item x="1"/>
        <item sd="0" x="8"/>
        <item x="0"/>
        <item t="default"/>
      </items>
    </pivotField>
    <pivotField axis="axisRow" showAll="0">
      <items count="10">
        <item x="5"/>
        <item x="2"/>
        <item x="7"/>
        <item x="3"/>
        <item x="6"/>
        <item x="4"/>
        <item x="1"/>
        <item x="8"/>
        <item x="0"/>
        <item t="default"/>
      </items>
    </pivotField>
    <pivotField axis="axisRow" showAll="0">
      <items count="10">
        <item x="6"/>
        <item x="5"/>
        <item x="7"/>
        <item x="4"/>
        <item x="3"/>
        <item x="2"/>
        <item x="8"/>
        <item x="1"/>
        <item x="0"/>
        <item t="default"/>
      </items>
    </pivotField>
    <pivotField showAll="0">
      <items count="10">
        <item x="2"/>
        <item x="6"/>
        <item x="4"/>
        <item x="7"/>
        <item x="8"/>
        <item x="1"/>
        <item x="5"/>
        <item x="3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</pivotFields>
  <rowFields count="4">
    <field x="0"/>
    <field x="3"/>
    <field x="4"/>
    <field x="5"/>
  </rowFields>
  <rowItems count="30">
    <i>
      <x/>
    </i>
    <i r="1">
      <x v="6"/>
    </i>
    <i r="2">
      <x v="8"/>
    </i>
    <i r="3">
      <x v="7"/>
    </i>
    <i r="1">
      <x v="8"/>
    </i>
    <i r="2">
      <x v="6"/>
    </i>
    <i r="3">
      <x v="8"/>
    </i>
    <i r="2">
      <x v="8"/>
    </i>
    <i r="3">
      <x v="5"/>
    </i>
    <i r="3">
      <x v="8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showGridLines="0" topLeftCell="A13" workbookViewId="0">
      <selection activeCell="T27" sqref="T27"/>
    </sheetView>
  </sheetViews>
  <sheetFormatPr defaultColWidth="9.140625" defaultRowHeight="12.75" x14ac:dyDescent="0.2"/>
  <cols>
    <col min="1" max="1" width="5.85546875" style="1" customWidth="1"/>
    <col min="2" max="2" width="3.7109375" style="1" customWidth="1"/>
    <col min="3" max="3" width="2.28515625" style="1" customWidth="1"/>
    <col min="4" max="4" width="7.85546875" style="1" customWidth="1"/>
    <col min="5" max="6" width="5.28515625" style="2" customWidth="1"/>
    <col min="7" max="15" width="5.28515625" style="1" customWidth="1"/>
    <col min="16" max="16" width="8.5703125" style="1" customWidth="1"/>
    <col min="17" max="17" width="5.140625" style="1" customWidth="1"/>
    <col min="18" max="20" width="9.140625" style="1"/>
    <col min="21" max="21" width="10.140625" style="1" bestFit="1" customWidth="1"/>
    <col min="22" max="16384" width="9.140625" style="1"/>
  </cols>
  <sheetData>
    <row r="1" spans="1:21" ht="22.5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84">
        <v>42005</v>
      </c>
      <c r="M1" s="84"/>
      <c r="N1" s="83">
        <v>42035</v>
      </c>
      <c r="O1" s="83"/>
      <c r="P1" s="83"/>
      <c r="Q1" s="83"/>
      <c r="T1" s="1">
        <f>SUMIF(O1:O46,O11,Q1:Q46)</f>
        <v>1013</v>
      </c>
      <c r="U1" s="75"/>
    </row>
    <row r="2" spans="1:21" s="4" customFormat="1" ht="15" customHeight="1" x14ac:dyDescent="0.2">
      <c r="A2" s="80" t="s">
        <v>3</v>
      </c>
      <c r="B2" s="81"/>
      <c r="C2" s="81"/>
      <c r="D2" s="82"/>
      <c r="E2" s="80" t="s">
        <v>4</v>
      </c>
      <c r="F2" s="81"/>
      <c r="G2" s="81"/>
      <c r="H2" s="81"/>
      <c r="I2" s="81"/>
      <c r="J2" s="81"/>
      <c r="K2" s="81"/>
      <c r="L2" s="81"/>
      <c r="M2" s="81"/>
      <c r="N2" s="81"/>
      <c r="O2" s="82"/>
      <c r="P2" s="66"/>
      <c r="Q2" s="33" t="s">
        <v>5</v>
      </c>
    </row>
    <row r="3" spans="1:21" s="5" customFormat="1" ht="11.25" customHeight="1" x14ac:dyDescent="0.2">
      <c r="A3" s="78" t="s">
        <v>6</v>
      </c>
      <c r="B3" s="79"/>
      <c r="C3" s="65"/>
      <c r="D3" s="32"/>
      <c r="E3" s="85" t="s">
        <v>7</v>
      </c>
      <c r="F3" s="86"/>
      <c r="G3" s="86"/>
      <c r="H3" s="86"/>
      <c r="I3" s="86"/>
      <c r="J3" s="86"/>
      <c r="K3" s="86"/>
      <c r="L3" s="86"/>
      <c r="M3" s="86"/>
      <c r="N3" s="87"/>
      <c r="O3" s="88"/>
      <c r="P3" s="34"/>
      <c r="Q3" s="35">
        <v>50.5</v>
      </c>
    </row>
    <row r="4" spans="1:21" s="5" customFormat="1" ht="11.25" customHeight="1" x14ac:dyDescent="0.2">
      <c r="A4" s="78" t="s">
        <v>49</v>
      </c>
      <c r="B4" s="79"/>
      <c r="C4" s="65"/>
      <c r="D4" s="32"/>
      <c r="E4" s="85" t="s">
        <v>50</v>
      </c>
      <c r="F4" s="86"/>
      <c r="G4" s="86"/>
      <c r="H4" s="86"/>
      <c r="I4" s="86"/>
      <c r="J4" s="86"/>
      <c r="K4" s="86"/>
      <c r="L4" s="86"/>
      <c r="M4" s="86"/>
      <c r="N4" s="87"/>
      <c r="O4" s="88"/>
      <c r="P4" s="34"/>
      <c r="Q4" s="35">
        <v>37</v>
      </c>
    </row>
    <row r="5" spans="1:21" s="5" customFormat="1" ht="11.25" customHeight="1" x14ac:dyDescent="0.2">
      <c r="A5" s="78" t="s">
        <v>59</v>
      </c>
      <c r="B5" s="79"/>
      <c r="C5" s="65"/>
      <c r="D5" s="32"/>
      <c r="E5" s="85" t="s">
        <v>60</v>
      </c>
      <c r="F5" s="86"/>
      <c r="G5" s="86"/>
      <c r="H5" s="86"/>
      <c r="I5" s="86"/>
      <c r="J5" s="86"/>
      <c r="K5" s="86"/>
      <c r="L5" s="86"/>
      <c r="M5" s="86"/>
      <c r="N5" s="87"/>
      <c r="O5" s="88"/>
      <c r="P5" s="34"/>
      <c r="Q5" s="35">
        <v>1.5</v>
      </c>
    </row>
    <row r="6" spans="1:21" s="5" customFormat="1" ht="11.25" customHeight="1" x14ac:dyDescent="0.2">
      <c r="A6" s="78" t="s">
        <v>61</v>
      </c>
      <c r="B6" s="79"/>
      <c r="C6" s="65"/>
      <c r="D6" s="32"/>
      <c r="E6" s="85" t="s">
        <v>73</v>
      </c>
      <c r="F6" s="86"/>
      <c r="G6" s="86"/>
      <c r="H6" s="86"/>
      <c r="I6" s="86"/>
      <c r="J6" s="86"/>
      <c r="K6" s="86"/>
      <c r="L6" s="86"/>
      <c r="M6" s="86"/>
      <c r="N6" s="87"/>
      <c r="O6" s="88"/>
      <c r="P6" s="34"/>
      <c r="Q6" s="35">
        <v>8</v>
      </c>
    </row>
    <row r="7" spans="1:21" s="5" customFormat="1" ht="11.25" customHeight="1" x14ac:dyDescent="0.2">
      <c r="A7" s="78" t="s">
        <v>68</v>
      </c>
      <c r="B7" s="79"/>
      <c r="C7" s="65"/>
      <c r="D7" s="32"/>
      <c r="E7" s="85" t="s">
        <v>72</v>
      </c>
      <c r="F7" s="86"/>
      <c r="G7" s="86"/>
      <c r="H7" s="86"/>
      <c r="I7" s="86"/>
      <c r="J7" s="86"/>
      <c r="K7" s="86"/>
      <c r="L7" s="86"/>
      <c r="M7" s="86"/>
      <c r="N7" s="87"/>
      <c r="O7" s="88"/>
      <c r="P7" s="34"/>
      <c r="Q7" s="35">
        <v>2</v>
      </c>
    </row>
    <row r="8" spans="1:21" s="5" customFormat="1" ht="11.25" customHeight="1" x14ac:dyDescent="0.2">
      <c r="A8" s="78" t="s">
        <v>66</v>
      </c>
      <c r="B8" s="79"/>
      <c r="C8" s="65"/>
      <c r="D8" s="32"/>
      <c r="E8" s="85" t="s">
        <v>71</v>
      </c>
      <c r="F8" s="86"/>
      <c r="G8" s="86"/>
      <c r="H8" s="86"/>
      <c r="I8" s="86"/>
      <c r="J8" s="86"/>
      <c r="K8" s="86"/>
      <c r="L8" s="86"/>
      <c r="M8" s="86"/>
      <c r="N8" s="87"/>
      <c r="O8" s="88"/>
      <c r="P8" s="34"/>
      <c r="Q8" s="35">
        <v>2.5</v>
      </c>
    </row>
    <row r="9" spans="1:21" s="3" customFormat="1" ht="14.25" x14ac:dyDescent="0.2">
      <c r="A9" s="78" t="s">
        <v>67</v>
      </c>
      <c r="B9" s="79"/>
      <c r="C9" s="65"/>
      <c r="D9" s="32"/>
      <c r="E9" s="85" t="s">
        <v>70</v>
      </c>
      <c r="F9" s="86"/>
      <c r="G9" s="86"/>
      <c r="H9" s="86"/>
      <c r="I9" s="86"/>
      <c r="J9" s="86"/>
      <c r="K9" s="86"/>
      <c r="L9" s="86"/>
      <c r="M9" s="86"/>
      <c r="N9" s="87"/>
      <c r="O9" s="88"/>
      <c r="P9" s="34"/>
      <c r="Q9" s="35">
        <v>30</v>
      </c>
    </row>
    <row r="10" spans="1:21" ht="18" customHeight="1" x14ac:dyDescent="0.25">
      <c r="A10" s="78" t="s">
        <v>65</v>
      </c>
      <c r="B10" s="79"/>
      <c r="C10" s="65"/>
      <c r="D10" s="32"/>
      <c r="E10" s="85" t="s">
        <v>69</v>
      </c>
      <c r="F10" s="86"/>
      <c r="G10" s="86"/>
      <c r="H10" s="86"/>
      <c r="I10" s="86"/>
      <c r="J10" s="86"/>
      <c r="K10" s="86"/>
      <c r="L10" s="86"/>
      <c r="M10" s="86"/>
      <c r="N10" s="87"/>
      <c r="O10" s="88"/>
      <c r="P10" s="34"/>
      <c r="Q10" s="35">
        <v>61</v>
      </c>
      <c r="R10" s="7"/>
      <c r="S10" s="7"/>
    </row>
    <row r="11" spans="1:21" ht="18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6"/>
      <c r="O11" s="37" t="s">
        <v>8</v>
      </c>
      <c r="P11" s="37"/>
      <c r="Q11" s="38">
        <f>SUM(Q3:Q10)</f>
        <v>192.5</v>
      </c>
      <c r="R11" s="38">
        <f>SUM(Q2:Q10)</f>
        <v>192.5</v>
      </c>
    </row>
    <row r="12" spans="1:21" ht="14.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</row>
    <row r="13" spans="1:21" ht="15.75" x14ac:dyDescent="0.25">
      <c r="L13" s="84">
        <v>42036</v>
      </c>
      <c r="M13" s="84"/>
      <c r="N13" s="83">
        <v>42063</v>
      </c>
      <c r="O13" s="83"/>
      <c r="P13" s="83"/>
      <c r="Q13" s="83"/>
    </row>
    <row r="14" spans="1:21" x14ac:dyDescent="0.2">
      <c r="A14" s="80" t="s">
        <v>3</v>
      </c>
      <c r="B14" s="81"/>
      <c r="C14" s="81"/>
      <c r="D14" s="82"/>
      <c r="E14" s="80" t="s">
        <v>4</v>
      </c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66"/>
      <c r="Q14" s="33" t="s">
        <v>5</v>
      </c>
    </row>
    <row r="15" spans="1:21" ht="12.75" customHeight="1" x14ac:dyDescent="0.2">
      <c r="A15" s="78" t="s">
        <v>6</v>
      </c>
      <c r="B15" s="79"/>
      <c r="C15" s="65"/>
      <c r="D15" s="32"/>
      <c r="E15" s="85" t="s">
        <v>7</v>
      </c>
      <c r="F15" s="86"/>
      <c r="G15" s="86"/>
      <c r="H15" s="86"/>
      <c r="I15" s="86"/>
      <c r="J15" s="86"/>
      <c r="K15" s="86"/>
      <c r="L15" s="86"/>
      <c r="M15" s="86"/>
      <c r="N15" s="87"/>
      <c r="O15" s="88"/>
      <c r="P15" s="34"/>
      <c r="Q15" s="35">
        <v>49</v>
      </c>
    </row>
    <row r="16" spans="1:21" ht="12.75" customHeight="1" x14ac:dyDescent="0.2">
      <c r="A16" s="78" t="s">
        <v>75</v>
      </c>
      <c r="B16" s="79"/>
      <c r="C16" s="65"/>
      <c r="D16" s="32"/>
      <c r="E16" s="85" t="s">
        <v>76</v>
      </c>
      <c r="F16" s="86"/>
      <c r="G16" s="86"/>
      <c r="H16" s="86"/>
      <c r="I16" s="86"/>
      <c r="J16" s="86"/>
      <c r="K16" s="86"/>
      <c r="L16" s="86"/>
      <c r="M16" s="86"/>
      <c r="N16" s="87"/>
      <c r="O16" s="88"/>
      <c r="P16" s="34"/>
      <c r="Q16" s="35">
        <v>2</v>
      </c>
    </row>
    <row r="17" spans="1:18" ht="12.75" customHeight="1" x14ac:dyDescent="0.2">
      <c r="A17" s="78" t="s">
        <v>77</v>
      </c>
      <c r="B17" s="79"/>
      <c r="C17" s="65"/>
      <c r="D17" s="32"/>
      <c r="E17" s="85" t="s">
        <v>78</v>
      </c>
      <c r="F17" s="86"/>
      <c r="G17" s="86"/>
      <c r="H17" s="86"/>
      <c r="I17" s="86"/>
      <c r="J17" s="86"/>
      <c r="K17" s="86"/>
      <c r="L17" s="86"/>
      <c r="M17" s="86"/>
      <c r="N17" s="87"/>
      <c r="O17" s="88"/>
      <c r="P17" s="34"/>
      <c r="Q17" s="35">
        <v>16</v>
      </c>
    </row>
    <row r="18" spans="1:18" ht="12.75" customHeight="1" x14ac:dyDescent="0.2">
      <c r="A18" s="78" t="s">
        <v>66</v>
      </c>
      <c r="B18" s="79"/>
      <c r="C18" s="65"/>
      <c r="D18" s="32"/>
      <c r="E18" s="85" t="s">
        <v>71</v>
      </c>
      <c r="F18" s="86"/>
      <c r="G18" s="86"/>
      <c r="H18" s="86"/>
      <c r="I18" s="86"/>
      <c r="J18" s="86"/>
      <c r="K18" s="86"/>
      <c r="L18" s="86"/>
      <c r="M18" s="86"/>
      <c r="N18" s="87"/>
      <c r="O18" s="88"/>
      <c r="P18" s="34"/>
      <c r="Q18" s="35">
        <v>21</v>
      </c>
    </row>
    <row r="19" spans="1:18" ht="12.75" customHeight="1" x14ac:dyDescent="0.2">
      <c r="A19" s="78" t="s">
        <v>79</v>
      </c>
      <c r="B19" s="79"/>
      <c r="C19" s="65"/>
      <c r="D19" s="32"/>
      <c r="E19" s="85" t="s">
        <v>80</v>
      </c>
      <c r="F19" s="86"/>
      <c r="G19" s="86"/>
      <c r="H19" s="86"/>
      <c r="I19" s="86"/>
      <c r="J19" s="86"/>
      <c r="K19" s="86"/>
      <c r="L19" s="86"/>
      <c r="M19" s="86"/>
      <c r="N19" s="87"/>
      <c r="O19" s="88"/>
      <c r="P19" s="34"/>
      <c r="Q19" s="35">
        <v>1</v>
      </c>
    </row>
    <row r="20" spans="1:18" ht="12.75" customHeight="1" x14ac:dyDescent="0.2">
      <c r="A20" s="78" t="s">
        <v>81</v>
      </c>
      <c r="B20" s="79"/>
      <c r="C20" s="65"/>
      <c r="D20" s="32"/>
      <c r="E20" s="85" t="s">
        <v>82</v>
      </c>
      <c r="F20" s="86"/>
      <c r="G20" s="86"/>
      <c r="H20" s="86"/>
      <c r="I20" s="86"/>
      <c r="J20" s="86"/>
      <c r="K20" s="86"/>
      <c r="L20" s="86"/>
      <c r="M20" s="86"/>
      <c r="N20" s="87"/>
      <c r="O20" s="88"/>
      <c r="P20" s="34"/>
      <c r="Q20" s="35">
        <v>16.5</v>
      </c>
    </row>
    <row r="21" spans="1:18" ht="12.75" customHeight="1" x14ac:dyDescent="0.2">
      <c r="A21" s="78" t="s">
        <v>83</v>
      </c>
      <c r="B21" s="79"/>
      <c r="C21" s="65"/>
      <c r="D21" s="32"/>
      <c r="E21" s="85" t="s">
        <v>84</v>
      </c>
      <c r="F21" s="86"/>
      <c r="G21" s="86"/>
      <c r="H21" s="86"/>
      <c r="I21" s="86"/>
      <c r="J21" s="86"/>
      <c r="K21" s="86"/>
      <c r="L21" s="86"/>
      <c r="M21" s="86"/>
      <c r="N21" s="87"/>
      <c r="O21" s="88"/>
      <c r="P21" s="34"/>
      <c r="Q21" s="35">
        <v>6</v>
      </c>
    </row>
    <row r="22" spans="1:18" ht="12.75" customHeight="1" x14ac:dyDescent="0.2">
      <c r="A22" s="78" t="s">
        <v>65</v>
      </c>
      <c r="B22" s="79"/>
      <c r="C22" s="65"/>
      <c r="D22" s="32"/>
      <c r="E22" s="85" t="s">
        <v>69</v>
      </c>
      <c r="F22" s="86"/>
      <c r="G22" s="86"/>
      <c r="H22" s="86"/>
      <c r="I22" s="86"/>
      <c r="J22" s="86"/>
      <c r="K22" s="86"/>
      <c r="L22" s="86"/>
      <c r="M22" s="86"/>
      <c r="N22" s="87"/>
      <c r="O22" s="88"/>
      <c r="P22" s="34"/>
      <c r="Q22" s="35">
        <v>51</v>
      </c>
    </row>
    <row r="23" spans="1:18" ht="14.2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6"/>
      <c r="O23" s="37" t="s">
        <v>8</v>
      </c>
      <c r="P23" s="37"/>
      <c r="Q23" s="38">
        <f>SUM(Q$11:Q$18)</f>
        <v>280.5</v>
      </c>
      <c r="R23" s="77">
        <f>SUM(Q14:Q22)</f>
        <v>162.5</v>
      </c>
    </row>
    <row r="24" spans="1:18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3"/>
      <c r="P24" s="43"/>
      <c r="Q24" s="44"/>
    </row>
    <row r="25" spans="1:18" ht="12.75" customHeight="1" x14ac:dyDescent="0.25">
      <c r="L25" s="84">
        <v>42064</v>
      </c>
      <c r="M25" s="84"/>
      <c r="N25" s="83">
        <v>42094</v>
      </c>
      <c r="O25" s="83"/>
      <c r="P25" s="83"/>
      <c r="Q25" s="83"/>
    </row>
    <row r="26" spans="1:18" x14ac:dyDescent="0.2">
      <c r="A26" s="80" t="s">
        <v>3</v>
      </c>
      <c r="B26" s="81"/>
      <c r="C26" s="81"/>
      <c r="D26" s="82"/>
      <c r="E26" s="80" t="s">
        <v>4</v>
      </c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66"/>
      <c r="Q26" s="33" t="s">
        <v>5</v>
      </c>
    </row>
    <row r="27" spans="1:18" ht="12.75" customHeight="1" x14ac:dyDescent="0.2">
      <c r="A27" s="78" t="s">
        <v>6</v>
      </c>
      <c r="B27" s="79"/>
      <c r="C27" s="65"/>
      <c r="D27" s="32"/>
      <c r="E27" s="85" t="s">
        <v>7</v>
      </c>
      <c r="F27" s="86"/>
      <c r="G27" s="86"/>
      <c r="H27" s="86"/>
      <c r="I27" s="86"/>
      <c r="J27" s="86"/>
      <c r="K27" s="86"/>
      <c r="L27" s="86"/>
      <c r="M27" s="86"/>
      <c r="N27" s="87"/>
      <c r="O27" s="88"/>
      <c r="P27" s="34"/>
      <c r="Q27" s="35">
        <v>47</v>
      </c>
    </row>
    <row r="28" spans="1:18" ht="12.75" customHeight="1" x14ac:dyDescent="0.2">
      <c r="A28" s="78" t="s">
        <v>77</v>
      </c>
      <c r="B28" s="79"/>
      <c r="C28" s="65"/>
      <c r="D28" s="32"/>
      <c r="E28" s="85" t="s">
        <v>78</v>
      </c>
      <c r="F28" s="86"/>
      <c r="G28" s="86"/>
      <c r="H28" s="86"/>
      <c r="I28" s="86"/>
      <c r="J28" s="86"/>
      <c r="K28" s="86"/>
      <c r="L28" s="86"/>
      <c r="M28" s="86"/>
      <c r="N28" s="87"/>
      <c r="O28" s="88"/>
      <c r="P28" s="34"/>
      <c r="Q28" s="35">
        <v>22.5</v>
      </c>
    </row>
    <row r="29" spans="1:18" ht="12.75" customHeight="1" x14ac:dyDescent="0.2">
      <c r="A29" s="78" t="s">
        <v>85</v>
      </c>
      <c r="B29" s="79"/>
      <c r="C29" s="65"/>
      <c r="D29" s="32"/>
      <c r="E29" s="85" t="s">
        <v>86</v>
      </c>
      <c r="F29" s="86"/>
      <c r="G29" s="86"/>
      <c r="H29" s="86"/>
      <c r="I29" s="86"/>
      <c r="J29" s="86"/>
      <c r="K29" s="86"/>
      <c r="L29" s="86"/>
      <c r="M29" s="86"/>
      <c r="N29" s="87"/>
      <c r="O29" s="88"/>
      <c r="P29" s="34"/>
      <c r="Q29" s="35">
        <v>19</v>
      </c>
    </row>
    <row r="30" spans="1:18" ht="12.75" customHeight="1" x14ac:dyDescent="0.2">
      <c r="A30" s="78" t="s">
        <v>79</v>
      </c>
      <c r="B30" s="79"/>
      <c r="C30" s="65"/>
      <c r="D30" s="32"/>
      <c r="E30" s="85" t="s">
        <v>80</v>
      </c>
      <c r="F30" s="86"/>
      <c r="G30" s="86"/>
      <c r="H30" s="86"/>
      <c r="I30" s="86"/>
      <c r="J30" s="86"/>
      <c r="K30" s="86"/>
      <c r="L30" s="86"/>
      <c r="M30" s="86"/>
      <c r="N30" s="87"/>
      <c r="O30" s="88"/>
      <c r="P30" s="34"/>
      <c r="Q30" s="35">
        <v>11.5</v>
      </c>
    </row>
    <row r="31" spans="1:18" ht="12.75" customHeight="1" x14ac:dyDescent="0.2">
      <c r="A31" s="78" t="s">
        <v>87</v>
      </c>
      <c r="B31" s="79"/>
      <c r="C31" s="65"/>
      <c r="D31" s="32"/>
      <c r="E31" s="85" t="s">
        <v>88</v>
      </c>
      <c r="F31" s="86"/>
      <c r="G31" s="86"/>
      <c r="H31" s="86"/>
      <c r="I31" s="86"/>
      <c r="J31" s="86"/>
      <c r="K31" s="86"/>
      <c r="L31" s="86"/>
      <c r="M31" s="86"/>
      <c r="N31" s="87"/>
      <c r="O31" s="88"/>
      <c r="P31" s="34"/>
      <c r="Q31" s="35">
        <v>6</v>
      </c>
    </row>
    <row r="32" spans="1:18" ht="12.75" customHeight="1" x14ac:dyDescent="0.2">
      <c r="A32" s="78" t="s">
        <v>83</v>
      </c>
      <c r="B32" s="79"/>
      <c r="C32" s="65"/>
      <c r="D32" s="32"/>
      <c r="E32" s="85" t="s">
        <v>84</v>
      </c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34"/>
      <c r="Q32" s="35">
        <v>12</v>
      </c>
    </row>
    <row r="33" spans="1:18" ht="12.75" customHeight="1" x14ac:dyDescent="0.2">
      <c r="A33" s="78" t="s">
        <v>65</v>
      </c>
      <c r="B33" s="79"/>
      <c r="C33" s="65"/>
      <c r="D33" s="32"/>
      <c r="E33" s="85" t="s">
        <v>69</v>
      </c>
      <c r="F33" s="86"/>
      <c r="G33" s="86"/>
      <c r="H33" s="86"/>
      <c r="I33" s="86"/>
      <c r="J33" s="86"/>
      <c r="K33" s="86"/>
      <c r="L33" s="86"/>
      <c r="M33" s="86"/>
      <c r="N33" s="87"/>
      <c r="O33" s="88"/>
      <c r="P33" s="34"/>
      <c r="Q33" s="35">
        <v>92.5</v>
      </c>
    </row>
    <row r="34" spans="1:18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36"/>
      <c r="O34" s="37" t="s">
        <v>8</v>
      </c>
      <c r="P34" s="37"/>
      <c r="Q34" s="38">
        <f>SUM(Q$11:Q$17)</f>
        <v>259.5</v>
      </c>
      <c r="R34" s="77">
        <f>SUM(Q25:Q33)</f>
        <v>210.5</v>
      </c>
    </row>
    <row r="35" spans="1:18" ht="12.75" customHeight="1" x14ac:dyDescent="0.2"/>
    <row r="36" spans="1:18" ht="15.75" x14ac:dyDescent="0.25">
      <c r="L36" s="84">
        <v>42095</v>
      </c>
      <c r="M36" s="84"/>
      <c r="N36" s="83">
        <v>42124</v>
      </c>
      <c r="O36" s="83"/>
      <c r="P36" s="83"/>
      <c r="Q36" s="83"/>
    </row>
    <row r="37" spans="1:18" x14ac:dyDescent="0.2">
      <c r="A37" s="80" t="s">
        <v>3</v>
      </c>
      <c r="B37" s="81"/>
      <c r="C37" s="81"/>
      <c r="D37" s="82"/>
      <c r="E37" s="80" t="s">
        <v>4</v>
      </c>
      <c r="F37" s="81"/>
      <c r="G37" s="81"/>
      <c r="H37" s="81"/>
      <c r="I37" s="81"/>
      <c r="J37" s="81"/>
      <c r="K37" s="81"/>
      <c r="L37" s="81"/>
      <c r="M37" s="81"/>
      <c r="N37" s="81"/>
      <c r="O37" s="82"/>
      <c r="P37" s="68"/>
      <c r="Q37" s="33" t="s">
        <v>5</v>
      </c>
    </row>
    <row r="38" spans="1:18" ht="12.75" customHeight="1" x14ac:dyDescent="0.2">
      <c r="A38" s="78" t="s">
        <v>6</v>
      </c>
      <c r="B38" s="79"/>
      <c r="C38" s="67"/>
      <c r="D38" s="32"/>
      <c r="E38" s="85" t="s">
        <v>7</v>
      </c>
      <c r="F38" s="86"/>
      <c r="G38" s="86"/>
      <c r="H38" s="86"/>
      <c r="I38" s="86"/>
      <c r="J38" s="86"/>
      <c r="K38" s="86"/>
      <c r="L38" s="86"/>
      <c r="M38" s="86"/>
      <c r="N38" s="87"/>
      <c r="O38" s="88"/>
      <c r="P38" s="34"/>
      <c r="Q38" s="35">
        <v>69.5</v>
      </c>
    </row>
    <row r="39" spans="1:18" ht="12.75" customHeight="1" x14ac:dyDescent="0.2">
      <c r="A39" s="78" t="s">
        <v>75</v>
      </c>
      <c r="B39" s="79"/>
      <c r="C39" s="67"/>
      <c r="D39" s="32"/>
      <c r="E39" s="85" t="s">
        <v>76</v>
      </c>
      <c r="F39" s="86"/>
      <c r="G39" s="86"/>
      <c r="H39" s="86"/>
      <c r="I39" s="86"/>
      <c r="J39" s="86"/>
      <c r="K39" s="86"/>
      <c r="L39" s="86"/>
      <c r="M39" s="86"/>
      <c r="N39" s="87"/>
      <c r="O39" s="88"/>
      <c r="P39" s="34"/>
      <c r="Q39" s="35">
        <v>3</v>
      </c>
    </row>
    <row r="40" spans="1:18" ht="12.75" customHeight="1" x14ac:dyDescent="0.2">
      <c r="A40" s="78" t="s">
        <v>89</v>
      </c>
      <c r="B40" s="79"/>
      <c r="C40" s="67"/>
      <c r="D40" s="32"/>
      <c r="E40" s="85" t="s">
        <v>90</v>
      </c>
      <c r="F40" s="86"/>
      <c r="G40" s="86"/>
      <c r="H40" s="86"/>
      <c r="I40" s="86"/>
      <c r="J40" s="86"/>
      <c r="K40" s="86"/>
      <c r="L40" s="86"/>
      <c r="M40" s="86"/>
      <c r="N40" s="87"/>
      <c r="O40" s="88"/>
      <c r="P40" s="34"/>
      <c r="Q40" s="35">
        <v>92</v>
      </c>
    </row>
    <row r="41" spans="1:18" ht="12.75" customHeight="1" x14ac:dyDescent="0.2">
      <c r="A41" s="78" t="s">
        <v>85</v>
      </c>
      <c r="B41" s="79"/>
      <c r="C41" s="67"/>
      <c r="D41" s="32"/>
      <c r="E41" s="85" t="s">
        <v>86</v>
      </c>
      <c r="F41" s="86"/>
      <c r="G41" s="86"/>
      <c r="H41" s="86"/>
      <c r="I41" s="86"/>
      <c r="J41" s="86"/>
      <c r="K41" s="86"/>
      <c r="L41" s="86"/>
      <c r="M41" s="86"/>
      <c r="N41" s="87"/>
      <c r="O41" s="88"/>
      <c r="P41" s="34"/>
      <c r="Q41" s="35">
        <v>7</v>
      </c>
    </row>
    <row r="42" spans="1:18" ht="12.75" customHeight="1" x14ac:dyDescent="0.2">
      <c r="A42" s="78" t="s">
        <v>87</v>
      </c>
      <c r="B42" s="79"/>
      <c r="C42" s="67"/>
      <c r="D42" s="32"/>
      <c r="E42" s="85" t="s">
        <v>88</v>
      </c>
      <c r="F42" s="86"/>
      <c r="G42" s="86"/>
      <c r="H42" s="86"/>
      <c r="I42" s="86"/>
      <c r="J42" s="86"/>
      <c r="K42" s="86"/>
      <c r="L42" s="86"/>
      <c r="M42" s="86"/>
      <c r="N42" s="87"/>
      <c r="O42" s="88"/>
      <c r="P42" s="34"/>
      <c r="Q42" s="35">
        <v>85.5</v>
      </c>
    </row>
    <row r="43" spans="1:18" ht="12.75" customHeight="1" x14ac:dyDescent="0.2">
      <c r="A43" s="78" t="s">
        <v>91</v>
      </c>
      <c r="B43" s="79"/>
      <c r="C43" s="67"/>
      <c r="D43" s="32"/>
      <c r="E43" s="85" t="s">
        <v>92</v>
      </c>
      <c r="F43" s="86"/>
      <c r="G43" s="86"/>
      <c r="H43" s="86"/>
      <c r="I43" s="86"/>
      <c r="J43" s="86"/>
      <c r="K43" s="86"/>
      <c r="L43" s="86"/>
      <c r="M43" s="86"/>
      <c r="N43" s="87"/>
      <c r="O43" s="88"/>
      <c r="P43" s="34"/>
      <c r="Q43" s="35">
        <v>6</v>
      </c>
    </row>
    <row r="44" spans="1:18" ht="12.75" customHeight="1" x14ac:dyDescent="0.2">
      <c r="A44" s="78" t="s">
        <v>93</v>
      </c>
      <c r="B44" s="79"/>
      <c r="C44" s="67"/>
      <c r="D44" s="32"/>
      <c r="E44" s="85" t="s">
        <v>94</v>
      </c>
      <c r="F44" s="86"/>
      <c r="G44" s="86"/>
      <c r="H44" s="86"/>
      <c r="I44" s="86"/>
      <c r="J44" s="86"/>
      <c r="K44" s="86"/>
      <c r="L44" s="86"/>
      <c r="M44" s="86"/>
      <c r="N44" s="87"/>
      <c r="O44" s="88"/>
      <c r="P44" s="34"/>
      <c r="Q44" s="35">
        <v>49.5</v>
      </c>
    </row>
    <row r="45" spans="1:18" ht="12.75" customHeight="1" x14ac:dyDescent="0.2">
      <c r="A45" s="78" t="s">
        <v>65</v>
      </c>
      <c r="B45" s="79"/>
      <c r="C45" s="67"/>
      <c r="D45" s="32"/>
      <c r="E45" s="85" t="s">
        <v>69</v>
      </c>
      <c r="F45" s="86"/>
      <c r="G45" s="86"/>
      <c r="H45" s="86"/>
      <c r="I45" s="86"/>
      <c r="J45" s="86"/>
      <c r="K45" s="86"/>
      <c r="L45" s="86"/>
      <c r="M45" s="86"/>
      <c r="N45" s="87"/>
      <c r="O45" s="88"/>
      <c r="P45" s="34"/>
      <c r="Q45" s="35">
        <v>61.5</v>
      </c>
    </row>
    <row r="46" spans="1:18" ht="12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6"/>
      <c r="O46" s="37" t="s">
        <v>8</v>
      </c>
      <c r="P46" s="37"/>
      <c r="Q46" s="38">
        <f>SUM(Q$11:Q$18)</f>
        <v>280.5</v>
      </c>
      <c r="R46" s="77">
        <f>SUM(Q37:Q45)</f>
        <v>374</v>
      </c>
    </row>
    <row r="47" spans="1:18" ht="12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/>
      <c r="O47" s="43"/>
      <c r="P47" s="43"/>
      <c r="Q47" s="44"/>
    </row>
    <row r="48" spans="1:18" ht="12.75" customHeight="1" x14ac:dyDescent="0.25">
      <c r="L48" s="84">
        <v>41760</v>
      </c>
      <c r="M48" s="84"/>
      <c r="N48" s="83">
        <v>41790</v>
      </c>
      <c r="O48" s="83"/>
      <c r="P48" s="83"/>
      <c r="Q48" s="83"/>
    </row>
    <row r="49" spans="1:18" ht="12.75" customHeight="1" x14ac:dyDescent="0.2">
      <c r="A49" s="80" t="s">
        <v>3</v>
      </c>
      <c r="B49" s="81"/>
      <c r="C49" s="81"/>
      <c r="D49" s="82"/>
      <c r="E49" s="80" t="s">
        <v>4</v>
      </c>
      <c r="F49" s="81"/>
      <c r="G49" s="81"/>
      <c r="H49" s="81"/>
      <c r="I49" s="81"/>
      <c r="J49" s="81"/>
      <c r="K49" s="81"/>
      <c r="L49" s="81"/>
      <c r="M49" s="81"/>
      <c r="N49" s="81"/>
      <c r="O49" s="82"/>
      <c r="P49" s="45"/>
      <c r="Q49" s="33" t="s">
        <v>5</v>
      </c>
    </row>
    <row r="50" spans="1:18" x14ac:dyDescent="0.2">
      <c r="A50" s="78" t="s">
        <v>6</v>
      </c>
      <c r="B50" s="79"/>
      <c r="C50" s="46"/>
      <c r="D50" s="32"/>
      <c r="E50" s="85" t="s">
        <v>7</v>
      </c>
      <c r="F50" s="86"/>
      <c r="G50" s="86"/>
      <c r="H50" s="86"/>
      <c r="I50" s="86"/>
      <c r="J50" s="86"/>
      <c r="K50" s="86"/>
      <c r="L50" s="86"/>
      <c r="M50" s="86"/>
      <c r="N50" s="87"/>
      <c r="O50" s="88"/>
      <c r="P50" s="34"/>
      <c r="Q50" s="35">
        <v>99</v>
      </c>
    </row>
    <row r="51" spans="1:18" x14ac:dyDescent="0.2">
      <c r="A51" s="78" t="s">
        <v>23</v>
      </c>
      <c r="B51" s="79"/>
      <c r="C51" s="46"/>
      <c r="D51" s="32"/>
      <c r="E51" s="85" t="s">
        <v>24</v>
      </c>
      <c r="F51" s="86"/>
      <c r="G51" s="86"/>
      <c r="H51" s="86"/>
      <c r="I51" s="86"/>
      <c r="J51" s="86"/>
      <c r="K51" s="86"/>
      <c r="L51" s="86"/>
      <c r="M51" s="86"/>
      <c r="N51" s="87"/>
      <c r="O51" s="88"/>
      <c r="P51" s="34"/>
      <c r="Q51" s="35">
        <v>8.5</v>
      </c>
    </row>
    <row r="52" spans="1:18" x14ac:dyDescent="0.2">
      <c r="A52" s="78" t="s">
        <v>25</v>
      </c>
      <c r="B52" s="79"/>
      <c r="C52" s="46"/>
      <c r="D52" s="32"/>
      <c r="E52" s="85" t="s">
        <v>26</v>
      </c>
      <c r="F52" s="86"/>
      <c r="G52" s="86"/>
      <c r="H52" s="86"/>
      <c r="I52" s="86"/>
      <c r="J52" s="86"/>
      <c r="K52" s="86"/>
      <c r="L52" s="86"/>
      <c r="M52" s="86"/>
      <c r="N52" s="87"/>
      <c r="O52" s="88"/>
      <c r="P52" s="34"/>
      <c r="Q52" s="35">
        <v>35</v>
      </c>
    </row>
    <row r="53" spans="1:18" ht="12.75" customHeight="1" x14ac:dyDescent="0.2">
      <c r="A53" s="78" t="s">
        <v>29</v>
      </c>
      <c r="B53" s="79"/>
      <c r="C53" s="46"/>
      <c r="D53" s="32"/>
      <c r="E53" s="85" t="s">
        <v>30</v>
      </c>
      <c r="F53" s="86"/>
      <c r="G53" s="86"/>
      <c r="H53" s="86"/>
      <c r="I53" s="86"/>
      <c r="J53" s="86"/>
      <c r="K53" s="86"/>
      <c r="L53" s="86"/>
      <c r="M53" s="86"/>
      <c r="N53" s="87"/>
      <c r="O53" s="88"/>
      <c r="P53" s="34"/>
      <c r="Q53" s="35">
        <v>40</v>
      </c>
    </row>
    <row r="54" spans="1:18" ht="12.75" customHeight="1" x14ac:dyDescent="0.2">
      <c r="A54" s="78" t="s">
        <v>31</v>
      </c>
      <c r="B54" s="79"/>
      <c r="C54" s="46"/>
      <c r="D54" s="32"/>
      <c r="E54" s="85" t="s">
        <v>32</v>
      </c>
      <c r="F54" s="86"/>
      <c r="G54" s="86"/>
      <c r="H54" s="86"/>
      <c r="I54" s="86"/>
      <c r="J54" s="86"/>
      <c r="K54" s="86"/>
      <c r="L54" s="86"/>
      <c r="M54" s="86"/>
      <c r="N54" s="87"/>
      <c r="O54" s="88"/>
      <c r="P54" s="34"/>
      <c r="Q54" s="35">
        <v>10</v>
      </c>
    </row>
    <row r="55" spans="1:18" ht="12.75" customHeight="1" x14ac:dyDescent="0.2">
      <c r="A55" s="78" t="s">
        <v>21</v>
      </c>
      <c r="B55" s="79"/>
      <c r="C55" s="46"/>
      <c r="D55" s="32"/>
      <c r="E55" s="85" t="s">
        <v>22</v>
      </c>
      <c r="F55" s="86"/>
      <c r="G55" s="86"/>
      <c r="H55" s="86"/>
      <c r="I55" s="86"/>
      <c r="J55" s="86"/>
      <c r="K55" s="86"/>
      <c r="L55" s="86"/>
      <c r="M55" s="86"/>
      <c r="N55" s="87"/>
      <c r="O55" s="88"/>
      <c r="P55" s="34"/>
      <c r="Q55" s="35">
        <v>25.5</v>
      </c>
    </row>
    <row r="56" spans="1:18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6"/>
      <c r="O56" s="37" t="s">
        <v>8</v>
      </c>
      <c r="P56" s="37"/>
      <c r="Q56" s="38">
        <f>SUM(Q50:Q55)</f>
        <v>218</v>
      </c>
      <c r="R56" s="38">
        <f>SUM(Q48:Q55)</f>
        <v>218</v>
      </c>
    </row>
    <row r="57" spans="1:18" ht="12.75" customHeight="1" x14ac:dyDescent="0.2"/>
    <row r="58" spans="1:18" ht="12.75" customHeight="1" x14ac:dyDescent="0.25">
      <c r="L58" s="84">
        <v>41791</v>
      </c>
      <c r="M58" s="84"/>
      <c r="N58" s="83">
        <v>41820</v>
      </c>
      <c r="O58" s="83"/>
      <c r="P58" s="83"/>
      <c r="Q58" s="83"/>
    </row>
    <row r="59" spans="1:18" ht="12.75" customHeight="1" x14ac:dyDescent="0.2">
      <c r="A59" s="95" t="s">
        <v>3</v>
      </c>
      <c r="B59" s="96"/>
      <c r="C59" s="96"/>
      <c r="D59" s="97"/>
      <c r="E59" s="95" t="s">
        <v>4</v>
      </c>
      <c r="F59" s="96"/>
      <c r="G59" s="96"/>
      <c r="H59" s="96"/>
      <c r="I59" s="96"/>
      <c r="J59" s="96"/>
      <c r="K59" s="96"/>
      <c r="L59" s="96"/>
      <c r="M59" s="96"/>
      <c r="N59" s="96"/>
      <c r="O59" s="97"/>
      <c r="P59" s="47"/>
      <c r="Q59" s="48" t="s">
        <v>5</v>
      </c>
    </row>
    <row r="60" spans="1:18" ht="12.75" customHeight="1" x14ac:dyDescent="0.2">
      <c r="A60" s="93" t="s">
        <v>6</v>
      </c>
      <c r="B60" s="94"/>
      <c r="C60" s="49"/>
      <c r="D60" s="50"/>
      <c r="E60" s="89" t="s">
        <v>7</v>
      </c>
      <c r="F60" s="90"/>
      <c r="G60" s="90"/>
      <c r="H60" s="90"/>
      <c r="I60" s="90"/>
      <c r="J60" s="90"/>
      <c r="K60" s="90"/>
      <c r="L60" s="90"/>
      <c r="M60" s="90"/>
      <c r="N60" s="91"/>
      <c r="O60" s="92"/>
      <c r="P60" s="51"/>
      <c r="Q60" s="52">
        <v>131</v>
      </c>
    </row>
    <row r="61" spans="1:18" ht="12.75" customHeight="1" x14ac:dyDescent="0.2">
      <c r="A61" s="93" t="s">
        <v>19</v>
      </c>
      <c r="B61" s="94"/>
      <c r="C61" s="49"/>
      <c r="D61" s="50"/>
      <c r="E61" s="89" t="s">
        <v>20</v>
      </c>
      <c r="F61" s="90"/>
      <c r="G61" s="90"/>
      <c r="H61" s="90"/>
      <c r="I61" s="90"/>
      <c r="J61" s="90"/>
      <c r="K61" s="90"/>
      <c r="L61" s="90"/>
      <c r="M61" s="90"/>
      <c r="N61" s="91"/>
      <c r="O61" s="92"/>
      <c r="P61" s="51"/>
      <c r="Q61" s="52">
        <v>27</v>
      </c>
    </row>
    <row r="62" spans="1:18" ht="12.75" customHeight="1" x14ac:dyDescent="0.2">
      <c r="A62" s="93" t="s">
        <v>25</v>
      </c>
      <c r="B62" s="94"/>
      <c r="C62" s="49"/>
      <c r="D62" s="50"/>
      <c r="E62" s="89" t="s">
        <v>26</v>
      </c>
      <c r="F62" s="90"/>
      <c r="G62" s="90"/>
      <c r="H62" s="90"/>
      <c r="I62" s="90"/>
      <c r="J62" s="90"/>
      <c r="K62" s="90"/>
      <c r="L62" s="90"/>
      <c r="M62" s="90"/>
      <c r="N62" s="91"/>
      <c r="O62" s="92"/>
      <c r="P62" s="51"/>
      <c r="Q62" s="52">
        <v>13</v>
      </c>
    </row>
    <row r="63" spans="1:18" ht="12.75" customHeight="1" x14ac:dyDescent="0.2">
      <c r="A63" s="93" t="s">
        <v>27</v>
      </c>
      <c r="B63" s="94"/>
      <c r="C63" s="49"/>
      <c r="D63" s="50"/>
      <c r="E63" s="89" t="s">
        <v>28</v>
      </c>
      <c r="F63" s="90"/>
      <c r="G63" s="90"/>
      <c r="H63" s="90"/>
      <c r="I63" s="90"/>
      <c r="J63" s="90"/>
      <c r="K63" s="90"/>
      <c r="L63" s="90"/>
      <c r="M63" s="90"/>
      <c r="N63" s="91"/>
      <c r="O63" s="92"/>
      <c r="P63" s="51"/>
      <c r="Q63" s="52">
        <v>24</v>
      </c>
    </row>
    <row r="64" spans="1:18" x14ac:dyDescent="0.2">
      <c r="A64" s="93" t="s">
        <v>29</v>
      </c>
      <c r="B64" s="94"/>
      <c r="C64" s="49"/>
      <c r="D64" s="50"/>
      <c r="E64" s="89" t="s">
        <v>30</v>
      </c>
      <c r="F64" s="90"/>
      <c r="G64" s="90"/>
      <c r="H64" s="90"/>
      <c r="I64" s="90"/>
      <c r="J64" s="90"/>
      <c r="K64" s="90"/>
      <c r="L64" s="90"/>
      <c r="M64" s="90"/>
      <c r="N64" s="91"/>
      <c r="O64" s="92"/>
      <c r="P64" s="51"/>
      <c r="Q64" s="52">
        <v>3</v>
      </c>
    </row>
    <row r="65" spans="1:18" ht="12.75" customHeight="1" x14ac:dyDescent="0.2">
      <c r="A65" s="93" t="s">
        <v>33</v>
      </c>
      <c r="B65" s="94"/>
      <c r="C65" s="49"/>
      <c r="D65" s="50"/>
      <c r="E65" s="89" t="s">
        <v>34</v>
      </c>
      <c r="F65" s="90"/>
      <c r="G65" s="90"/>
      <c r="H65" s="90"/>
      <c r="I65" s="90"/>
      <c r="J65" s="90"/>
      <c r="K65" s="90"/>
      <c r="L65" s="90"/>
      <c r="M65" s="90"/>
      <c r="N65" s="91"/>
      <c r="O65" s="92"/>
      <c r="P65" s="51"/>
      <c r="Q65" s="52">
        <v>31</v>
      </c>
    </row>
    <row r="66" spans="1:18" ht="12.75" customHeight="1" x14ac:dyDescent="0.2">
      <c r="A66" s="93" t="s">
        <v>11</v>
      </c>
      <c r="B66" s="94"/>
      <c r="C66" s="49"/>
      <c r="D66" s="50"/>
      <c r="E66" s="89" t="s">
        <v>12</v>
      </c>
      <c r="F66" s="90"/>
      <c r="G66" s="90"/>
      <c r="H66" s="90"/>
      <c r="I66" s="90"/>
      <c r="J66" s="90"/>
      <c r="K66" s="90"/>
      <c r="L66" s="90"/>
      <c r="M66" s="90"/>
      <c r="N66" s="91"/>
      <c r="O66" s="92"/>
      <c r="P66" s="51"/>
      <c r="Q66" s="52">
        <v>12</v>
      </c>
    </row>
    <row r="67" spans="1:18" ht="12.75" customHeight="1" x14ac:dyDescent="0.2">
      <c r="A67" s="93" t="s">
        <v>13</v>
      </c>
      <c r="B67" s="94"/>
      <c r="C67" s="49"/>
      <c r="D67" s="50"/>
      <c r="E67" s="89" t="s">
        <v>14</v>
      </c>
      <c r="F67" s="90"/>
      <c r="G67" s="90"/>
      <c r="H67" s="90"/>
      <c r="I67" s="90"/>
      <c r="J67" s="90"/>
      <c r="K67" s="90"/>
      <c r="L67" s="90"/>
      <c r="M67" s="90"/>
      <c r="N67" s="91"/>
      <c r="O67" s="92"/>
      <c r="P67" s="51"/>
      <c r="Q67" s="52">
        <v>11</v>
      </c>
    </row>
    <row r="68" spans="1:18" ht="12.75" customHeight="1" x14ac:dyDescent="0.2">
      <c r="A68" s="93" t="s">
        <v>21</v>
      </c>
      <c r="B68" s="94"/>
      <c r="C68" s="49"/>
      <c r="D68" s="50"/>
      <c r="E68" s="89" t="s">
        <v>22</v>
      </c>
      <c r="F68" s="90"/>
      <c r="G68" s="90"/>
      <c r="H68" s="90"/>
      <c r="I68" s="90"/>
      <c r="J68" s="90"/>
      <c r="K68" s="90"/>
      <c r="L68" s="90"/>
      <c r="M68" s="90"/>
      <c r="N68" s="91"/>
      <c r="O68" s="92"/>
      <c r="P68" s="51"/>
      <c r="Q68" s="52">
        <v>31.5</v>
      </c>
    </row>
    <row r="69" spans="1:18" ht="12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3"/>
      <c r="O69" s="54" t="s">
        <v>8</v>
      </c>
      <c r="P69" s="54"/>
      <c r="Q69" s="55">
        <f>SUM(Q60:Q68)</f>
        <v>283.5</v>
      </c>
      <c r="R69" s="38">
        <f>SUM(Q60:Q68)</f>
        <v>283.5</v>
      </c>
    </row>
    <row r="70" spans="1:18" ht="12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31"/>
      <c r="P70" s="98"/>
      <c r="Q70" s="98"/>
    </row>
    <row r="71" spans="1:18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84">
        <v>41821</v>
      </c>
      <c r="M71" s="84"/>
      <c r="N71" s="83">
        <v>41851</v>
      </c>
      <c r="O71" s="83"/>
      <c r="P71" s="83"/>
      <c r="Q71" s="83"/>
    </row>
    <row r="72" spans="1:18" ht="12.75" customHeight="1" x14ac:dyDescent="0.2">
      <c r="A72" s="80" t="s">
        <v>3</v>
      </c>
      <c r="B72" s="81"/>
      <c r="C72" s="81"/>
      <c r="D72" s="82"/>
      <c r="E72" s="80" t="s">
        <v>4</v>
      </c>
      <c r="F72" s="81"/>
      <c r="G72" s="81"/>
      <c r="H72" s="81"/>
      <c r="I72" s="81"/>
      <c r="J72" s="81"/>
      <c r="K72" s="81"/>
      <c r="L72" s="81"/>
      <c r="M72" s="81"/>
      <c r="N72" s="81"/>
      <c r="O72" s="82"/>
      <c r="P72" s="57"/>
      <c r="Q72" s="33" t="s">
        <v>5</v>
      </c>
    </row>
    <row r="73" spans="1:18" ht="12.75" customHeight="1" x14ac:dyDescent="0.2">
      <c r="A73" s="78" t="s">
        <v>6</v>
      </c>
      <c r="B73" s="79"/>
      <c r="C73" s="56"/>
      <c r="D73" s="32"/>
      <c r="E73" s="85" t="s">
        <v>7</v>
      </c>
      <c r="F73" s="86"/>
      <c r="G73" s="86"/>
      <c r="H73" s="86"/>
      <c r="I73" s="86"/>
      <c r="J73" s="86"/>
      <c r="K73" s="86"/>
      <c r="L73" s="86"/>
      <c r="M73" s="86"/>
      <c r="N73" s="87"/>
      <c r="O73" s="88"/>
      <c r="P73" s="34"/>
      <c r="Q73" s="35">
        <v>82.5</v>
      </c>
    </row>
    <row r="74" spans="1:18" ht="12.75" customHeight="1" x14ac:dyDescent="0.2">
      <c r="A74" s="78" t="s">
        <v>17</v>
      </c>
      <c r="B74" s="79"/>
      <c r="C74" s="56"/>
      <c r="D74" s="32"/>
      <c r="E74" s="85" t="s">
        <v>18</v>
      </c>
      <c r="F74" s="86"/>
      <c r="G74" s="86"/>
      <c r="H74" s="86"/>
      <c r="I74" s="86"/>
      <c r="J74" s="86"/>
      <c r="K74" s="86"/>
      <c r="L74" s="86"/>
      <c r="M74" s="86"/>
      <c r="N74" s="87"/>
      <c r="O74" s="88"/>
      <c r="P74" s="34"/>
      <c r="Q74" s="35">
        <v>23</v>
      </c>
    </row>
    <row r="75" spans="1:18" ht="12.75" customHeight="1" x14ac:dyDescent="0.2">
      <c r="A75" s="78" t="s">
        <v>19</v>
      </c>
      <c r="B75" s="79"/>
      <c r="C75" s="56"/>
      <c r="D75" s="32"/>
      <c r="E75" s="85" t="s">
        <v>20</v>
      </c>
      <c r="F75" s="86"/>
      <c r="G75" s="86"/>
      <c r="H75" s="86"/>
      <c r="I75" s="86"/>
      <c r="J75" s="86"/>
      <c r="K75" s="86"/>
      <c r="L75" s="86"/>
      <c r="M75" s="86"/>
      <c r="N75" s="87"/>
      <c r="O75" s="88"/>
      <c r="P75" s="34"/>
      <c r="Q75" s="35">
        <v>132</v>
      </c>
    </row>
    <row r="76" spans="1:18" ht="12.75" customHeight="1" x14ac:dyDescent="0.2">
      <c r="A76" s="78" t="s">
        <v>27</v>
      </c>
      <c r="B76" s="79"/>
      <c r="C76" s="56"/>
      <c r="D76" s="32"/>
      <c r="E76" s="85" t="s">
        <v>28</v>
      </c>
      <c r="F76" s="86"/>
      <c r="G76" s="86"/>
      <c r="H76" s="86"/>
      <c r="I76" s="86"/>
      <c r="J76" s="86"/>
      <c r="K76" s="86"/>
      <c r="L76" s="86"/>
      <c r="M76" s="86"/>
      <c r="N76" s="87"/>
      <c r="O76" s="88"/>
      <c r="P76" s="34"/>
      <c r="Q76" s="35">
        <v>22.5</v>
      </c>
    </row>
    <row r="77" spans="1:18" ht="12.75" customHeight="1" x14ac:dyDescent="0.2">
      <c r="A77" s="78" t="s">
        <v>35</v>
      </c>
      <c r="B77" s="79"/>
      <c r="C77" s="56"/>
      <c r="D77" s="32"/>
      <c r="E77" s="85" t="s">
        <v>36</v>
      </c>
      <c r="F77" s="86"/>
      <c r="G77" s="86"/>
      <c r="H77" s="86"/>
      <c r="I77" s="86"/>
      <c r="J77" s="86"/>
      <c r="K77" s="86"/>
      <c r="L77" s="86"/>
      <c r="M77" s="86"/>
      <c r="N77" s="87"/>
      <c r="O77" s="88"/>
      <c r="P77" s="34"/>
      <c r="Q77" s="35">
        <v>16</v>
      </c>
    </row>
    <row r="78" spans="1:18" ht="12.75" customHeight="1" x14ac:dyDescent="0.2">
      <c r="A78" s="78" t="s">
        <v>33</v>
      </c>
      <c r="B78" s="79"/>
      <c r="C78" s="56"/>
      <c r="D78" s="32"/>
      <c r="E78" s="85" t="s">
        <v>34</v>
      </c>
      <c r="F78" s="86"/>
      <c r="G78" s="86"/>
      <c r="H78" s="86"/>
      <c r="I78" s="86"/>
      <c r="J78" s="86"/>
      <c r="K78" s="86"/>
      <c r="L78" s="86"/>
      <c r="M78" s="86"/>
      <c r="N78" s="87"/>
      <c r="O78" s="88"/>
      <c r="P78" s="34"/>
      <c r="Q78" s="35">
        <v>2</v>
      </c>
    </row>
    <row r="79" spans="1:18" ht="12.75" customHeight="1" x14ac:dyDescent="0.2">
      <c r="A79" s="78" t="s">
        <v>37</v>
      </c>
      <c r="B79" s="79"/>
      <c r="C79" s="56"/>
      <c r="D79" s="32"/>
      <c r="E79" s="85" t="s">
        <v>38</v>
      </c>
      <c r="F79" s="86"/>
      <c r="G79" s="86"/>
      <c r="H79" s="86"/>
      <c r="I79" s="86"/>
      <c r="J79" s="86"/>
      <c r="K79" s="86"/>
      <c r="L79" s="86"/>
      <c r="M79" s="86"/>
      <c r="N79" s="87"/>
      <c r="O79" s="88"/>
      <c r="P79" s="34"/>
      <c r="Q79" s="35">
        <v>2</v>
      </c>
    </row>
    <row r="80" spans="1:18" ht="12.75" customHeight="1" x14ac:dyDescent="0.2">
      <c r="A80" s="78" t="s">
        <v>11</v>
      </c>
      <c r="B80" s="79"/>
      <c r="C80" s="56"/>
      <c r="D80" s="32"/>
      <c r="E80" s="85" t="s">
        <v>12</v>
      </c>
      <c r="F80" s="86"/>
      <c r="G80" s="86"/>
      <c r="H80" s="86"/>
      <c r="I80" s="86"/>
      <c r="J80" s="86"/>
      <c r="K80" s="86"/>
      <c r="L80" s="86"/>
      <c r="M80" s="86"/>
      <c r="N80" s="87"/>
      <c r="O80" s="88"/>
      <c r="P80" s="34"/>
      <c r="Q80" s="35">
        <v>58</v>
      </c>
    </row>
    <row r="81" spans="1:18" ht="12.75" customHeight="1" x14ac:dyDescent="0.2">
      <c r="A81" s="78" t="s">
        <v>21</v>
      </c>
      <c r="B81" s="79"/>
      <c r="C81" s="56"/>
      <c r="D81" s="32"/>
      <c r="E81" s="85" t="s">
        <v>22</v>
      </c>
      <c r="F81" s="86"/>
      <c r="G81" s="86"/>
      <c r="H81" s="86"/>
      <c r="I81" s="86"/>
      <c r="J81" s="86"/>
      <c r="K81" s="86"/>
      <c r="L81" s="86"/>
      <c r="M81" s="86"/>
      <c r="N81" s="87"/>
      <c r="O81" s="88"/>
      <c r="P81" s="34"/>
      <c r="Q81" s="35">
        <v>42</v>
      </c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36"/>
      <c r="O82" s="37" t="s">
        <v>8</v>
      </c>
      <c r="P82" s="37"/>
      <c r="Q82" s="38">
        <f>SUM(P73:Q81)</f>
        <v>380</v>
      </c>
      <c r="R82" s="38">
        <f>SUM(Q73:Q81)</f>
        <v>380</v>
      </c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2"/>
      <c r="O83" s="43"/>
      <c r="P83" s="43"/>
      <c r="Q83" s="44"/>
    </row>
    <row r="84" spans="1:18" ht="12.75" customHeight="1" x14ac:dyDescent="0.25">
      <c r="L84" s="84">
        <v>41852</v>
      </c>
      <c r="M84" s="84"/>
      <c r="N84" s="83">
        <v>41882</v>
      </c>
      <c r="O84" s="83"/>
      <c r="P84" s="83"/>
      <c r="Q84" s="83"/>
    </row>
    <row r="85" spans="1:18" ht="12.75" customHeight="1" x14ac:dyDescent="0.2">
      <c r="A85" s="80" t="s">
        <v>3</v>
      </c>
      <c r="B85" s="81"/>
      <c r="C85" s="81"/>
      <c r="D85" s="82"/>
      <c r="E85" s="80" t="s">
        <v>4</v>
      </c>
      <c r="F85" s="81"/>
      <c r="G85" s="81"/>
      <c r="H85" s="81"/>
      <c r="I85" s="81"/>
      <c r="J85" s="81"/>
      <c r="K85" s="81"/>
      <c r="L85" s="81"/>
      <c r="M85" s="81"/>
      <c r="N85" s="81"/>
      <c r="O85" s="82"/>
      <c r="P85" s="57"/>
      <c r="Q85" s="33" t="s">
        <v>5</v>
      </c>
    </row>
    <row r="86" spans="1:18" ht="12.75" customHeight="1" x14ac:dyDescent="0.2">
      <c r="A86" s="78" t="s">
        <v>6</v>
      </c>
      <c r="B86" s="79"/>
      <c r="C86" s="56"/>
      <c r="D86" s="32"/>
      <c r="E86" s="85" t="s">
        <v>7</v>
      </c>
      <c r="F86" s="86"/>
      <c r="G86" s="86"/>
      <c r="H86" s="86"/>
      <c r="I86" s="86"/>
      <c r="J86" s="86"/>
      <c r="K86" s="86"/>
      <c r="L86" s="86"/>
      <c r="M86" s="86"/>
      <c r="N86" s="87"/>
      <c r="O86" s="88"/>
      <c r="P86" s="34"/>
      <c r="Q86" s="35">
        <v>90.5</v>
      </c>
    </row>
    <row r="87" spans="1:18" ht="12.75" customHeight="1" x14ac:dyDescent="0.2">
      <c r="A87" s="78" t="s">
        <v>33</v>
      </c>
      <c r="B87" s="79"/>
      <c r="C87" s="56"/>
      <c r="D87" s="32"/>
      <c r="E87" s="85" t="s">
        <v>34</v>
      </c>
      <c r="F87" s="86"/>
      <c r="G87" s="86"/>
      <c r="H87" s="86"/>
      <c r="I87" s="86"/>
      <c r="J87" s="86"/>
      <c r="K87" s="86"/>
      <c r="L87" s="86"/>
      <c r="M87" s="86"/>
      <c r="N87" s="87"/>
      <c r="O87" s="88"/>
      <c r="P87" s="34"/>
      <c r="Q87" s="35">
        <v>290.5</v>
      </c>
    </row>
    <row r="88" spans="1:18" ht="12.75" customHeight="1" x14ac:dyDescent="0.2">
      <c r="A88" s="78" t="s">
        <v>39</v>
      </c>
      <c r="B88" s="79"/>
      <c r="C88" s="56"/>
      <c r="D88" s="32"/>
      <c r="E88" s="85" t="s">
        <v>40</v>
      </c>
      <c r="F88" s="86"/>
      <c r="G88" s="86"/>
      <c r="H88" s="86"/>
      <c r="I88" s="86"/>
      <c r="J88" s="86"/>
      <c r="K88" s="86"/>
      <c r="L88" s="86"/>
      <c r="M88" s="86"/>
      <c r="N88" s="87"/>
      <c r="O88" s="88"/>
      <c r="P88" s="34"/>
      <c r="Q88" s="35">
        <v>18</v>
      </c>
    </row>
    <row r="89" spans="1:18" ht="12.75" customHeight="1" x14ac:dyDescent="0.2">
      <c r="A89" s="78" t="s">
        <v>21</v>
      </c>
      <c r="B89" s="79"/>
      <c r="C89" s="56"/>
      <c r="D89" s="32"/>
      <c r="E89" s="85" t="s">
        <v>22</v>
      </c>
      <c r="F89" s="86"/>
      <c r="G89" s="86"/>
      <c r="H89" s="86"/>
      <c r="I89" s="86"/>
      <c r="J89" s="86"/>
      <c r="K89" s="86"/>
      <c r="L89" s="86"/>
      <c r="M89" s="86"/>
      <c r="N89" s="87"/>
      <c r="O89" s="88"/>
      <c r="P89" s="34"/>
      <c r="Q89" s="35">
        <v>26.5</v>
      </c>
    </row>
    <row r="90" spans="1:18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36"/>
      <c r="O90" s="37" t="s">
        <v>8</v>
      </c>
      <c r="P90" s="37"/>
      <c r="Q90" s="38">
        <f>SUM(Q86:Q89)</f>
        <v>425.5</v>
      </c>
    </row>
    <row r="91" spans="1:18" ht="12.75" customHeight="1" x14ac:dyDescent="0.2"/>
    <row r="92" spans="1:18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2"/>
      <c r="O92" s="43"/>
      <c r="P92" s="43"/>
      <c r="Q92" s="44"/>
    </row>
    <row r="93" spans="1:18" ht="12.75" customHeight="1" x14ac:dyDescent="0.25">
      <c r="L93" s="84">
        <v>41883</v>
      </c>
      <c r="M93" s="84"/>
      <c r="N93" s="83">
        <v>41912</v>
      </c>
      <c r="O93" s="83"/>
      <c r="P93" s="83"/>
      <c r="Q93" s="83"/>
    </row>
    <row r="94" spans="1:18" x14ac:dyDescent="0.2">
      <c r="A94" s="80" t="s">
        <v>3</v>
      </c>
      <c r="B94" s="81"/>
      <c r="C94" s="81"/>
      <c r="D94" s="82"/>
      <c r="E94" s="80" t="s">
        <v>4</v>
      </c>
      <c r="F94" s="81"/>
      <c r="G94" s="81"/>
      <c r="H94" s="81"/>
      <c r="I94" s="81"/>
      <c r="J94" s="81"/>
      <c r="K94" s="81"/>
      <c r="L94" s="81"/>
      <c r="M94" s="81"/>
      <c r="N94" s="81"/>
      <c r="O94" s="82"/>
      <c r="P94" s="58"/>
      <c r="Q94" s="33" t="s">
        <v>5</v>
      </c>
    </row>
    <row r="95" spans="1:18" x14ac:dyDescent="0.2">
      <c r="A95" s="78" t="s">
        <v>6</v>
      </c>
      <c r="B95" s="79"/>
      <c r="C95" s="59"/>
      <c r="D95" s="32"/>
      <c r="E95" s="85" t="s">
        <v>7</v>
      </c>
      <c r="F95" s="86"/>
      <c r="G95" s="86"/>
      <c r="H95" s="86"/>
      <c r="I95" s="86"/>
      <c r="J95" s="86"/>
      <c r="K95" s="86"/>
      <c r="L95" s="86"/>
      <c r="M95" s="86"/>
      <c r="N95" s="87"/>
      <c r="O95" s="88"/>
      <c r="P95" s="34"/>
      <c r="Q95" s="35">
        <v>48</v>
      </c>
    </row>
    <row r="96" spans="1:18" x14ac:dyDescent="0.2">
      <c r="A96" s="78" t="s">
        <v>15</v>
      </c>
      <c r="B96" s="79"/>
      <c r="C96" s="59"/>
      <c r="D96" s="32"/>
      <c r="E96" s="85" t="s">
        <v>16</v>
      </c>
      <c r="F96" s="86"/>
      <c r="G96" s="86"/>
      <c r="H96" s="86"/>
      <c r="I96" s="86"/>
      <c r="J96" s="86"/>
      <c r="K96" s="86"/>
      <c r="L96" s="86"/>
      <c r="M96" s="86"/>
      <c r="N96" s="87"/>
      <c r="O96" s="88"/>
      <c r="P96" s="34"/>
      <c r="Q96" s="35">
        <v>4</v>
      </c>
    </row>
    <row r="97" spans="1:18" ht="12.75" customHeight="1" x14ac:dyDescent="0.2">
      <c r="A97" s="78" t="s">
        <v>29</v>
      </c>
      <c r="B97" s="79"/>
      <c r="C97" s="59"/>
      <c r="D97" s="32"/>
      <c r="E97" s="85" t="s">
        <v>30</v>
      </c>
      <c r="F97" s="86"/>
      <c r="G97" s="86"/>
      <c r="H97" s="86"/>
      <c r="I97" s="86"/>
      <c r="J97" s="86"/>
      <c r="K97" s="86"/>
      <c r="L97" s="86"/>
      <c r="M97" s="86"/>
      <c r="N97" s="87"/>
      <c r="O97" s="88"/>
      <c r="P97" s="34"/>
      <c r="Q97" s="35">
        <v>58</v>
      </c>
    </row>
    <row r="98" spans="1:18" ht="12.75" customHeight="1" x14ac:dyDescent="0.2">
      <c r="A98" s="78" t="s">
        <v>33</v>
      </c>
      <c r="B98" s="79"/>
      <c r="C98" s="59"/>
      <c r="D98" s="32"/>
      <c r="E98" s="85" t="s">
        <v>34</v>
      </c>
      <c r="F98" s="86"/>
      <c r="G98" s="86"/>
      <c r="H98" s="86"/>
      <c r="I98" s="86"/>
      <c r="J98" s="86"/>
      <c r="K98" s="86"/>
      <c r="L98" s="86"/>
      <c r="M98" s="86"/>
      <c r="N98" s="87"/>
      <c r="O98" s="88"/>
      <c r="P98" s="34"/>
      <c r="Q98" s="35">
        <v>7</v>
      </c>
    </row>
    <row r="99" spans="1:18" ht="12.75" customHeight="1" x14ac:dyDescent="0.2">
      <c r="A99" s="78" t="s">
        <v>37</v>
      </c>
      <c r="B99" s="79"/>
      <c r="C99" s="59"/>
      <c r="D99" s="32"/>
      <c r="E99" s="85" t="s">
        <v>38</v>
      </c>
      <c r="F99" s="86"/>
      <c r="G99" s="86"/>
      <c r="H99" s="86"/>
      <c r="I99" s="86"/>
      <c r="J99" s="86"/>
      <c r="K99" s="86"/>
      <c r="L99" s="86"/>
      <c r="M99" s="86"/>
      <c r="N99" s="87"/>
      <c r="O99" s="88"/>
      <c r="P99" s="34"/>
      <c r="Q99" s="35">
        <v>17</v>
      </c>
    </row>
    <row r="100" spans="1:18" ht="12.75" customHeight="1" x14ac:dyDescent="0.2">
      <c r="A100" s="78" t="s">
        <v>43</v>
      </c>
      <c r="B100" s="79"/>
      <c r="C100" s="59"/>
      <c r="D100" s="32"/>
      <c r="E100" s="85" t="s">
        <v>44</v>
      </c>
      <c r="F100" s="86"/>
      <c r="G100" s="86"/>
      <c r="H100" s="86"/>
      <c r="I100" s="86"/>
      <c r="J100" s="86"/>
      <c r="K100" s="86"/>
      <c r="L100" s="86"/>
      <c r="M100" s="86"/>
      <c r="N100" s="87"/>
      <c r="O100" s="88"/>
      <c r="P100" s="34"/>
      <c r="Q100" s="35">
        <v>3</v>
      </c>
    </row>
    <row r="101" spans="1:18" ht="12.75" customHeight="1" x14ac:dyDescent="0.2">
      <c r="A101" s="78" t="s">
        <v>45</v>
      </c>
      <c r="B101" s="79"/>
      <c r="C101" s="59"/>
      <c r="D101" s="32"/>
      <c r="E101" s="85" t="s">
        <v>46</v>
      </c>
      <c r="F101" s="86"/>
      <c r="G101" s="86"/>
      <c r="H101" s="86"/>
      <c r="I101" s="86"/>
      <c r="J101" s="86"/>
      <c r="K101" s="86"/>
      <c r="L101" s="86"/>
      <c r="M101" s="86"/>
      <c r="N101" s="87"/>
      <c r="O101" s="88"/>
      <c r="P101" s="34"/>
      <c r="Q101" s="35">
        <v>27</v>
      </c>
    </row>
    <row r="102" spans="1:18" ht="12.75" customHeight="1" x14ac:dyDescent="0.2">
      <c r="A102" s="78" t="s">
        <v>47</v>
      </c>
      <c r="B102" s="79"/>
      <c r="C102" s="59"/>
      <c r="D102" s="32"/>
      <c r="E102" s="85" t="s">
        <v>48</v>
      </c>
      <c r="F102" s="86"/>
      <c r="G102" s="86"/>
      <c r="H102" s="86"/>
      <c r="I102" s="86"/>
      <c r="J102" s="86"/>
      <c r="K102" s="86"/>
      <c r="L102" s="86"/>
      <c r="M102" s="86"/>
      <c r="N102" s="87"/>
      <c r="O102" s="88"/>
      <c r="P102" s="34"/>
      <c r="Q102" s="35">
        <v>6</v>
      </c>
    </row>
    <row r="103" spans="1:18" ht="12.75" customHeight="1" x14ac:dyDescent="0.2">
      <c r="A103" s="78" t="s">
        <v>21</v>
      </c>
      <c r="B103" s="79"/>
      <c r="C103" s="59"/>
      <c r="D103" s="32"/>
      <c r="E103" s="85" t="s">
        <v>22</v>
      </c>
      <c r="F103" s="86"/>
      <c r="G103" s="86"/>
      <c r="H103" s="86"/>
      <c r="I103" s="86"/>
      <c r="J103" s="86"/>
      <c r="K103" s="86"/>
      <c r="L103" s="86"/>
      <c r="M103" s="86"/>
      <c r="N103" s="87"/>
      <c r="O103" s="88"/>
      <c r="P103" s="34"/>
      <c r="Q103" s="35">
        <v>73.5</v>
      </c>
    </row>
    <row r="104" spans="1:18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36"/>
      <c r="O104" s="37" t="s">
        <v>8</v>
      </c>
      <c r="P104" s="37"/>
      <c r="Q104" s="38">
        <f>SUM(P95:Q103)</f>
        <v>243.5</v>
      </c>
      <c r="R104" s="38">
        <f>SUM(Q95:Q103)</f>
        <v>243.5</v>
      </c>
    </row>
    <row r="105" spans="1:18" ht="12.75" customHeight="1" x14ac:dyDescent="0.2"/>
    <row r="106" spans="1:18" ht="12.75" customHeight="1" x14ac:dyDescent="0.25">
      <c r="L106" s="84">
        <v>41913</v>
      </c>
      <c r="M106" s="84"/>
      <c r="N106" s="83">
        <v>41943</v>
      </c>
      <c r="O106" s="83"/>
      <c r="P106" s="83"/>
      <c r="Q106" s="83"/>
    </row>
    <row r="107" spans="1:18" x14ac:dyDescent="0.2">
      <c r="A107" s="80" t="s">
        <v>3</v>
      </c>
      <c r="B107" s="81"/>
      <c r="C107" s="81"/>
      <c r="D107" s="82"/>
      <c r="E107" s="80" t="s">
        <v>4</v>
      </c>
      <c r="F107" s="81"/>
      <c r="G107" s="81"/>
      <c r="H107" s="81"/>
      <c r="I107" s="81"/>
      <c r="J107" s="81"/>
      <c r="K107" s="81"/>
      <c r="L107" s="81"/>
      <c r="M107" s="81"/>
      <c r="N107" s="81"/>
      <c r="O107" s="82"/>
      <c r="P107" s="58"/>
      <c r="Q107" s="33" t="s">
        <v>5</v>
      </c>
    </row>
    <row r="108" spans="1:18" x14ac:dyDescent="0.2">
      <c r="A108" s="78" t="s">
        <v>6</v>
      </c>
      <c r="B108" s="79"/>
      <c r="C108" s="59"/>
      <c r="D108" s="32"/>
      <c r="E108" s="85" t="s">
        <v>7</v>
      </c>
      <c r="F108" s="86"/>
      <c r="G108" s="86"/>
      <c r="H108" s="86"/>
      <c r="I108" s="86"/>
      <c r="J108" s="86"/>
      <c r="K108" s="86"/>
      <c r="L108" s="86"/>
      <c r="M108" s="86"/>
      <c r="N108" s="87"/>
      <c r="O108" s="88"/>
      <c r="P108" s="34"/>
      <c r="Q108" s="35">
        <v>31</v>
      </c>
    </row>
    <row r="109" spans="1:18" x14ac:dyDescent="0.2">
      <c r="A109" s="78" t="s">
        <v>41</v>
      </c>
      <c r="B109" s="79"/>
      <c r="C109" s="59"/>
      <c r="D109" s="32"/>
      <c r="E109" s="85" t="s">
        <v>42</v>
      </c>
      <c r="F109" s="86"/>
      <c r="G109" s="86"/>
      <c r="H109" s="86"/>
      <c r="I109" s="86"/>
      <c r="J109" s="86"/>
      <c r="K109" s="86"/>
      <c r="L109" s="86"/>
      <c r="M109" s="86"/>
      <c r="N109" s="87"/>
      <c r="O109" s="88"/>
      <c r="P109" s="34"/>
      <c r="Q109" s="35">
        <v>5</v>
      </c>
    </row>
    <row r="110" spans="1:18" x14ac:dyDescent="0.2">
      <c r="A110" s="78" t="s">
        <v>43</v>
      </c>
      <c r="B110" s="79"/>
      <c r="C110" s="59"/>
      <c r="D110" s="32"/>
      <c r="E110" s="85" t="s">
        <v>44</v>
      </c>
      <c r="F110" s="86"/>
      <c r="G110" s="86"/>
      <c r="H110" s="86"/>
      <c r="I110" s="86"/>
      <c r="J110" s="86"/>
      <c r="K110" s="86"/>
      <c r="L110" s="86"/>
      <c r="M110" s="86"/>
      <c r="N110" s="87"/>
      <c r="O110" s="88"/>
      <c r="P110" s="34"/>
      <c r="Q110" s="35">
        <v>46.5</v>
      </c>
    </row>
    <row r="111" spans="1:18" x14ac:dyDescent="0.2">
      <c r="A111" s="78" t="s">
        <v>45</v>
      </c>
      <c r="B111" s="79"/>
      <c r="C111" s="59"/>
      <c r="D111" s="32"/>
      <c r="E111" s="85" t="s">
        <v>46</v>
      </c>
      <c r="F111" s="86"/>
      <c r="G111" s="86"/>
      <c r="H111" s="86"/>
      <c r="I111" s="86"/>
      <c r="J111" s="86"/>
      <c r="K111" s="86"/>
      <c r="L111" s="86"/>
      <c r="M111" s="86"/>
      <c r="N111" s="87"/>
      <c r="O111" s="88"/>
      <c r="P111" s="34"/>
      <c r="Q111" s="35">
        <v>2</v>
      </c>
    </row>
    <row r="112" spans="1:18" ht="12.75" customHeight="1" x14ac:dyDescent="0.2">
      <c r="A112" s="78" t="s">
        <v>21</v>
      </c>
      <c r="B112" s="79"/>
      <c r="C112" s="59"/>
      <c r="D112" s="32"/>
      <c r="E112" s="85" t="s">
        <v>22</v>
      </c>
      <c r="F112" s="86"/>
      <c r="G112" s="86"/>
      <c r="H112" s="86"/>
      <c r="I112" s="86"/>
      <c r="J112" s="86"/>
      <c r="K112" s="86"/>
      <c r="L112" s="86"/>
      <c r="M112" s="86"/>
      <c r="N112" s="87"/>
      <c r="O112" s="88"/>
      <c r="P112" s="34"/>
      <c r="Q112" s="35">
        <v>117</v>
      </c>
    </row>
    <row r="113" spans="1:18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36"/>
      <c r="O113" s="37" t="s">
        <v>8</v>
      </c>
      <c r="P113" s="37"/>
      <c r="Q113" s="38">
        <f>SUM(Q108:Q112)</f>
        <v>201.5</v>
      </c>
      <c r="R113" s="38">
        <f>SUM(Q107:Q112)</f>
        <v>201.5</v>
      </c>
    </row>
    <row r="114" spans="1:18" ht="12.75" customHeight="1" x14ac:dyDescent="0.2"/>
    <row r="115" spans="1:18" ht="15.75" x14ac:dyDescent="0.25">
      <c r="L115" s="84">
        <v>41944</v>
      </c>
      <c r="M115" s="84"/>
      <c r="N115" s="83">
        <v>41973</v>
      </c>
      <c r="O115" s="83"/>
      <c r="P115" s="83"/>
      <c r="Q115" s="83"/>
    </row>
    <row r="116" spans="1:18" x14ac:dyDescent="0.2">
      <c r="A116" s="80" t="s">
        <v>3</v>
      </c>
      <c r="B116" s="81"/>
      <c r="C116" s="81"/>
      <c r="D116" s="82"/>
      <c r="E116" s="80" t="s">
        <v>4</v>
      </c>
      <c r="F116" s="81"/>
      <c r="G116" s="81"/>
      <c r="H116" s="81"/>
      <c r="I116" s="81"/>
      <c r="J116" s="81"/>
      <c r="K116" s="81"/>
      <c r="L116" s="81"/>
      <c r="M116" s="81"/>
      <c r="N116" s="81"/>
      <c r="O116" s="82"/>
      <c r="P116" s="61"/>
      <c r="Q116" s="33" t="s">
        <v>5</v>
      </c>
    </row>
    <row r="117" spans="1:18" x14ac:dyDescent="0.2">
      <c r="A117" s="78" t="s">
        <v>6</v>
      </c>
      <c r="B117" s="79"/>
      <c r="C117" s="60"/>
      <c r="D117" s="32"/>
      <c r="E117" s="85" t="s">
        <v>7</v>
      </c>
      <c r="F117" s="86"/>
      <c r="G117" s="86"/>
      <c r="H117" s="86"/>
      <c r="I117" s="86"/>
      <c r="J117" s="86"/>
      <c r="K117" s="86"/>
      <c r="L117" s="86"/>
      <c r="M117" s="86"/>
      <c r="N117" s="87"/>
      <c r="O117" s="88"/>
      <c r="P117" s="34"/>
      <c r="Q117" s="35">
        <v>46</v>
      </c>
    </row>
    <row r="118" spans="1:18" x14ac:dyDescent="0.2">
      <c r="A118" s="78" t="s">
        <v>41</v>
      </c>
      <c r="B118" s="79"/>
      <c r="C118" s="60"/>
      <c r="D118" s="32"/>
      <c r="E118" s="85" t="s">
        <v>42</v>
      </c>
      <c r="F118" s="86"/>
      <c r="G118" s="86"/>
      <c r="H118" s="86"/>
      <c r="I118" s="86"/>
      <c r="J118" s="86"/>
      <c r="K118" s="86"/>
      <c r="L118" s="86"/>
      <c r="M118" s="86"/>
      <c r="N118" s="87"/>
      <c r="O118" s="88"/>
      <c r="P118" s="34"/>
      <c r="Q118" s="35">
        <v>24</v>
      </c>
    </row>
    <row r="119" spans="1:18" x14ac:dyDescent="0.2">
      <c r="A119" s="78" t="s">
        <v>49</v>
      </c>
      <c r="B119" s="79"/>
      <c r="C119" s="60"/>
      <c r="D119" s="32"/>
      <c r="E119" s="85" t="s">
        <v>50</v>
      </c>
      <c r="F119" s="86"/>
      <c r="G119" s="86"/>
      <c r="H119" s="86"/>
      <c r="I119" s="86"/>
      <c r="J119" s="86"/>
      <c r="K119" s="86"/>
      <c r="L119" s="86"/>
      <c r="M119" s="86"/>
      <c r="N119" s="87"/>
      <c r="O119" s="88"/>
      <c r="P119" s="34"/>
      <c r="Q119" s="35">
        <v>2</v>
      </c>
    </row>
    <row r="120" spans="1:18" x14ac:dyDescent="0.2">
      <c r="A120" s="78" t="s">
        <v>51</v>
      </c>
      <c r="B120" s="79"/>
      <c r="C120" s="60"/>
      <c r="D120" s="32"/>
      <c r="E120" s="85" t="s">
        <v>52</v>
      </c>
      <c r="F120" s="86"/>
      <c r="G120" s="86"/>
      <c r="H120" s="86"/>
      <c r="I120" s="86"/>
      <c r="J120" s="86"/>
      <c r="K120" s="86"/>
      <c r="L120" s="86"/>
      <c r="M120" s="86"/>
      <c r="N120" s="87"/>
      <c r="O120" s="88"/>
      <c r="P120" s="34"/>
      <c r="Q120" s="35">
        <v>6</v>
      </c>
    </row>
    <row r="121" spans="1:18" x14ac:dyDescent="0.2">
      <c r="A121" s="78" t="s">
        <v>53</v>
      </c>
      <c r="B121" s="79"/>
      <c r="C121" s="60"/>
      <c r="D121" s="32"/>
      <c r="E121" s="85" t="s">
        <v>54</v>
      </c>
      <c r="F121" s="86"/>
      <c r="G121" s="86"/>
      <c r="H121" s="86"/>
      <c r="I121" s="86"/>
      <c r="J121" s="86"/>
      <c r="K121" s="86"/>
      <c r="L121" s="86"/>
      <c r="M121" s="86"/>
      <c r="N121" s="87"/>
      <c r="O121" s="88"/>
      <c r="P121" s="34"/>
      <c r="Q121" s="35">
        <v>21</v>
      </c>
    </row>
    <row r="122" spans="1:18" x14ac:dyDescent="0.2">
      <c r="A122" s="78" t="s">
        <v>43</v>
      </c>
      <c r="B122" s="79"/>
      <c r="C122" s="60"/>
      <c r="D122" s="32"/>
      <c r="E122" s="85" t="s">
        <v>44</v>
      </c>
      <c r="F122" s="86"/>
      <c r="G122" s="86"/>
      <c r="H122" s="86"/>
      <c r="I122" s="86"/>
      <c r="J122" s="86"/>
      <c r="K122" s="86"/>
      <c r="L122" s="86"/>
      <c r="M122" s="86"/>
      <c r="N122" s="87"/>
      <c r="O122" s="88"/>
      <c r="P122" s="34"/>
      <c r="Q122" s="35">
        <v>38.5</v>
      </c>
    </row>
    <row r="123" spans="1:18" x14ac:dyDescent="0.2">
      <c r="A123" s="78" t="s">
        <v>55</v>
      </c>
      <c r="B123" s="79"/>
      <c r="C123" s="60"/>
      <c r="D123" s="32"/>
      <c r="E123" s="85" t="s">
        <v>56</v>
      </c>
      <c r="F123" s="86"/>
      <c r="G123" s="86"/>
      <c r="H123" s="86"/>
      <c r="I123" s="86"/>
      <c r="J123" s="86"/>
      <c r="K123" s="86"/>
      <c r="L123" s="86"/>
      <c r="M123" s="86"/>
      <c r="N123" s="87"/>
      <c r="O123" s="88"/>
      <c r="P123" s="34"/>
      <c r="Q123" s="35">
        <v>6.5</v>
      </c>
    </row>
    <row r="124" spans="1:18" x14ac:dyDescent="0.2">
      <c r="A124" s="78" t="s">
        <v>57</v>
      </c>
      <c r="B124" s="79"/>
      <c r="C124" s="60"/>
      <c r="D124" s="32"/>
      <c r="E124" s="85" t="s">
        <v>58</v>
      </c>
      <c r="F124" s="86"/>
      <c r="G124" s="86"/>
      <c r="H124" s="86"/>
      <c r="I124" s="86"/>
      <c r="J124" s="86"/>
      <c r="K124" s="86"/>
      <c r="L124" s="86"/>
      <c r="M124" s="86"/>
      <c r="N124" s="87"/>
      <c r="O124" s="88"/>
      <c r="P124" s="34"/>
      <c r="Q124" s="35">
        <v>12.5</v>
      </c>
    </row>
    <row r="125" spans="1:18" x14ac:dyDescent="0.2">
      <c r="A125" s="78" t="s">
        <v>59</v>
      </c>
      <c r="B125" s="79"/>
      <c r="C125" s="60"/>
      <c r="D125" s="32"/>
      <c r="E125" s="85" t="s">
        <v>60</v>
      </c>
      <c r="F125" s="86"/>
      <c r="G125" s="86"/>
      <c r="H125" s="86"/>
      <c r="I125" s="86"/>
      <c r="J125" s="86"/>
      <c r="K125" s="86"/>
      <c r="L125" s="86"/>
      <c r="M125" s="86"/>
      <c r="N125" s="87"/>
      <c r="O125" s="88"/>
      <c r="P125" s="34"/>
      <c r="Q125" s="35">
        <v>0.5</v>
      </c>
    </row>
    <row r="126" spans="1:18" x14ac:dyDescent="0.2">
      <c r="A126" s="78" t="s">
        <v>61</v>
      </c>
      <c r="B126" s="79"/>
      <c r="C126" s="60"/>
      <c r="D126" s="32"/>
      <c r="E126" s="85" t="s">
        <v>62</v>
      </c>
      <c r="F126" s="86"/>
      <c r="G126" s="86"/>
      <c r="H126" s="86"/>
      <c r="I126" s="86"/>
      <c r="J126" s="86"/>
      <c r="K126" s="86"/>
      <c r="L126" s="86"/>
      <c r="M126" s="86"/>
      <c r="N126" s="87"/>
      <c r="O126" s="88"/>
      <c r="P126" s="34"/>
      <c r="Q126" s="35">
        <v>4</v>
      </c>
    </row>
    <row r="127" spans="1:18" x14ac:dyDescent="0.2">
      <c r="A127" s="78" t="s">
        <v>21</v>
      </c>
      <c r="B127" s="79"/>
      <c r="C127" s="60"/>
      <c r="D127" s="32"/>
      <c r="E127" s="85" t="s">
        <v>22</v>
      </c>
      <c r="F127" s="86"/>
      <c r="G127" s="86"/>
      <c r="H127" s="86"/>
      <c r="I127" s="86"/>
      <c r="J127" s="86"/>
      <c r="K127" s="86"/>
      <c r="L127" s="86"/>
      <c r="M127" s="86"/>
      <c r="N127" s="87"/>
      <c r="O127" s="88"/>
      <c r="P127" s="34"/>
      <c r="Q127" s="35">
        <v>135.5</v>
      </c>
    </row>
    <row r="128" spans="1:18" ht="14.25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36"/>
      <c r="O128" s="37" t="s">
        <v>8</v>
      </c>
      <c r="P128" s="37"/>
      <c r="Q128" s="38">
        <f>SUM(Q117:Q127)</f>
        <v>296.5</v>
      </c>
      <c r="R128" s="38">
        <f>SUM(Q117:Q127)</f>
        <v>296.5</v>
      </c>
    </row>
    <row r="130" spans="1:18" ht="15.75" x14ac:dyDescent="0.25">
      <c r="L130" s="84">
        <v>41974</v>
      </c>
      <c r="M130" s="84"/>
      <c r="N130" s="83">
        <v>42004</v>
      </c>
      <c r="O130" s="83"/>
      <c r="P130" s="83"/>
      <c r="Q130" s="83"/>
    </row>
    <row r="131" spans="1:18" x14ac:dyDescent="0.2">
      <c r="A131" s="80" t="s">
        <v>3</v>
      </c>
      <c r="B131" s="81"/>
      <c r="C131" s="81"/>
      <c r="D131" s="82"/>
      <c r="E131" s="80" t="s">
        <v>4</v>
      </c>
      <c r="F131" s="81"/>
      <c r="G131" s="81"/>
      <c r="H131" s="81"/>
      <c r="I131" s="81"/>
      <c r="J131" s="81"/>
      <c r="K131" s="81"/>
      <c r="L131" s="81"/>
      <c r="M131" s="81"/>
      <c r="N131" s="81"/>
      <c r="O131" s="82"/>
      <c r="P131" s="63"/>
      <c r="Q131" s="33" t="s">
        <v>5</v>
      </c>
    </row>
    <row r="132" spans="1:18" x14ac:dyDescent="0.2">
      <c r="A132" s="78" t="s">
        <v>6</v>
      </c>
      <c r="B132" s="79"/>
      <c r="C132" s="64"/>
      <c r="D132" s="32"/>
      <c r="E132" s="85" t="s">
        <v>7</v>
      </c>
      <c r="F132" s="86"/>
      <c r="G132" s="86"/>
      <c r="H132" s="86"/>
      <c r="I132" s="86"/>
      <c r="J132" s="86"/>
      <c r="K132" s="86"/>
      <c r="L132" s="86"/>
      <c r="M132" s="86"/>
      <c r="N132" s="87"/>
      <c r="O132" s="88"/>
      <c r="P132" s="34"/>
      <c r="Q132" s="35">
        <v>31.5</v>
      </c>
    </row>
    <row r="133" spans="1:18" x14ac:dyDescent="0.2">
      <c r="A133" s="78" t="s">
        <v>63</v>
      </c>
      <c r="B133" s="79"/>
      <c r="C133" s="64"/>
      <c r="D133" s="32"/>
      <c r="E133" s="85" t="s">
        <v>64</v>
      </c>
      <c r="F133" s="86"/>
      <c r="G133" s="86"/>
      <c r="H133" s="86"/>
      <c r="I133" s="86"/>
      <c r="J133" s="86"/>
      <c r="K133" s="86"/>
      <c r="L133" s="86"/>
      <c r="M133" s="86"/>
      <c r="N133" s="87"/>
      <c r="O133" s="88"/>
      <c r="P133" s="34"/>
      <c r="Q133" s="35">
        <v>22</v>
      </c>
    </row>
    <row r="134" spans="1:18" x14ac:dyDescent="0.2">
      <c r="A134" s="78" t="s">
        <v>59</v>
      </c>
      <c r="B134" s="79"/>
      <c r="C134" s="64"/>
      <c r="D134" s="32"/>
      <c r="E134" s="85" t="s">
        <v>60</v>
      </c>
      <c r="F134" s="86"/>
      <c r="G134" s="86"/>
      <c r="H134" s="86"/>
      <c r="I134" s="86"/>
      <c r="J134" s="86"/>
      <c r="K134" s="86"/>
      <c r="L134" s="86"/>
      <c r="M134" s="86"/>
      <c r="N134" s="87"/>
      <c r="O134" s="88"/>
      <c r="P134" s="34"/>
      <c r="Q134" s="35">
        <v>13</v>
      </c>
    </row>
    <row r="135" spans="1:18" x14ac:dyDescent="0.2">
      <c r="A135" s="78" t="s">
        <v>21</v>
      </c>
      <c r="B135" s="79"/>
      <c r="C135" s="64"/>
      <c r="D135" s="32"/>
      <c r="E135" s="85" t="s">
        <v>22</v>
      </c>
      <c r="F135" s="86"/>
      <c r="G135" s="86"/>
      <c r="H135" s="86"/>
      <c r="I135" s="86"/>
      <c r="J135" s="86"/>
      <c r="K135" s="86"/>
      <c r="L135" s="86"/>
      <c r="M135" s="86"/>
      <c r="N135" s="87"/>
      <c r="O135" s="88"/>
      <c r="P135" s="34"/>
      <c r="Q135" s="35">
        <v>27</v>
      </c>
    </row>
    <row r="136" spans="1:18" ht="14.25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36"/>
      <c r="O136" s="37" t="s">
        <v>8</v>
      </c>
      <c r="P136" s="37"/>
      <c r="Q136" s="38">
        <f>SUM(Q132:Q135)</f>
        <v>93.5</v>
      </c>
      <c r="R136" s="38">
        <f>SUM(Q131:Q135)</f>
        <v>93.5</v>
      </c>
    </row>
  </sheetData>
  <dataConsolidate/>
  <mergeCells count="225">
    <mergeCell ref="A134:B134"/>
    <mergeCell ref="E134:O134"/>
    <mergeCell ref="A131:D131"/>
    <mergeCell ref="A122:B122"/>
    <mergeCell ref="E122:O122"/>
    <mergeCell ref="A116:D116"/>
    <mergeCell ref="E116:O116"/>
    <mergeCell ref="A117:B117"/>
    <mergeCell ref="E117:O117"/>
    <mergeCell ref="A118:B118"/>
    <mergeCell ref="E118:O118"/>
    <mergeCell ref="A119:B119"/>
    <mergeCell ref="E119:O119"/>
    <mergeCell ref="A120:B120"/>
    <mergeCell ref="E120:O120"/>
    <mergeCell ref="A121:B121"/>
    <mergeCell ref="E121:O121"/>
    <mergeCell ref="E131:O131"/>
    <mergeCell ref="A132:B132"/>
    <mergeCell ref="E132:O132"/>
    <mergeCell ref="A133:B133"/>
    <mergeCell ref="E133:O133"/>
    <mergeCell ref="A101:B101"/>
    <mergeCell ref="E101:O101"/>
    <mergeCell ref="A100:B100"/>
    <mergeCell ref="E100:O100"/>
    <mergeCell ref="A110:B110"/>
    <mergeCell ref="E110:O110"/>
    <mergeCell ref="A111:B111"/>
    <mergeCell ref="E111:O111"/>
    <mergeCell ref="A127:B127"/>
    <mergeCell ref="E127:O127"/>
    <mergeCell ref="A108:B108"/>
    <mergeCell ref="E108:O108"/>
    <mergeCell ref="A109:B109"/>
    <mergeCell ref="A103:B103"/>
    <mergeCell ref="E103:O103"/>
    <mergeCell ref="E109:O109"/>
    <mergeCell ref="A102:B102"/>
    <mergeCell ref="E102:O102"/>
    <mergeCell ref="A112:B112"/>
    <mergeCell ref="E112:O112"/>
    <mergeCell ref="E79:O79"/>
    <mergeCell ref="A78:B78"/>
    <mergeCell ref="A94:D94"/>
    <mergeCell ref="E94:O94"/>
    <mergeCell ref="A68:B68"/>
    <mergeCell ref="E62:O62"/>
    <mergeCell ref="A63:B63"/>
    <mergeCell ref="A98:B98"/>
    <mergeCell ref="A80:B80"/>
    <mergeCell ref="E80:O80"/>
    <mergeCell ref="L84:M84"/>
    <mergeCell ref="N84:Q84"/>
    <mergeCell ref="A86:B86"/>
    <mergeCell ref="E86:O86"/>
    <mergeCell ref="E64:O64"/>
    <mergeCell ref="P70:Q70"/>
    <mergeCell ref="A65:B65"/>
    <mergeCell ref="E65:O65"/>
    <mergeCell ref="E50:O50"/>
    <mergeCell ref="A72:D72"/>
    <mergeCell ref="E72:O72"/>
    <mergeCell ref="A73:B73"/>
    <mergeCell ref="A62:B62"/>
    <mergeCell ref="L48:M48"/>
    <mergeCell ref="A49:D49"/>
    <mergeCell ref="E52:O52"/>
    <mergeCell ref="E59:O59"/>
    <mergeCell ref="E51:O51"/>
    <mergeCell ref="A53:B53"/>
    <mergeCell ref="E53:O53"/>
    <mergeCell ref="A55:B55"/>
    <mergeCell ref="A60:B60"/>
    <mergeCell ref="E60:O60"/>
    <mergeCell ref="A61:B61"/>
    <mergeCell ref="E63:O63"/>
    <mergeCell ref="E68:O68"/>
    <mergeCell ref="A54:B54"/>
    <mergeCell ref="N58:Q58"/>
    <mergeCell ref="A59:D59"/>
    <mergeCell ref="E98:O98"/>
    <mergeCell ref="A99:B99"/>
    <mergeCell ref="E99:O99"/>
    <mergeCell ref="A87:B87"/>
    <mergeCell ref="E87:O87"/>
    <mergeCell ref="A88:B88"/>
    <mergeCell ref="E88:O88"/>
    <mergeCell ref="A89:B89"/>
    <mergeCell ref="E89:O89"/>
    <mergeCell ref="A95:B95"/>
    <mergeCell ref="E95:O95"/>
    <mergeCell ref="A6:B6"/>
    <mergeCell ref="E6:O6"/>
    <mergeCell ref="A7:B7"/>
    <mergeCell ref="E7:O7"/>
    <mergeCell ref="A8:B8"/>
    <mergeCell ref="E8:O8"/>
    <mergeCell ref="L13:M13"/>
    <mergeCell ref="A16:B16"/>
    <mergeCell ref="E16:O16"/>
    <mergeCell ref="A9:B9"/>
    <mergeCell ref="E9:O9"/>
    <mergeCell ref="A10:B10"/>
    <mergeCell ref="E10:O10"/>
    <mergeCell ref="A14:D14"/>
    <mergeCell ref="E14:O14"/>
    <mergeCell ref="A15:B15"/>
    <mergeCell ref="E15:O15"/>
    <mergeCell ref="N1:Q1"/>
    <mergeCell ref="L1:M1"/>
    <mergeCell ref="A2:D2"/>
    <mergeCell ref="E2:O2"/>
    <mergeCell ref="A3:B3"/>
    <mergeCell ref="E3:O3"/>
    <mergeCell ref="A4:B4"/>
    <mergeCell ref="E4:O4"/>
    <mergeCell ref="A5:B5"/>
    <mergeCell ref="E5:O5"/>
    <mergeCell ref="A85:D85"/>
    <mergeCell ref="E85:O85"/>
    <mergeCell ref="A30:B30"/>
    <mergeCell ref="A31:B31"/>
    <mergeCell ref="E32:O32"/>
    <mergeCell ref="E31:O31"/>
    <mergeCell ref="A39:B39"/>
    <mergeCell ref="E39:O39"/>
    <mergeCell ref="A40:B40"/>
    <mergeCell ref="L36:M36"/>
    <mergeCell ref="E40:O40"/>
    <mergeCell ref="A37:D37"/>
    <mergeCell ref="E37:O37"/>
    <mergeCell ref="A38:B38"/>
    <mergeCell ref="E38:O38"/>
    <mergeCell ref="N36:Q36"/>
    <mergeCell ref="A41:B41"/>
    <mergeCell ref="E41:O41"/>
    <mergeCell ref="E44:O44"/>
    <mergeCell ref="E49:O49"/>
    <mergeCell ref="E55:O55"/>
    <mergeCell ref="A81:B81"/>
    <mergeCell ref="E81:O81"/>
    <mergeCell ref="A79:B79"/>
    <mergeCell ref="N48:Q48"/>
    <mergeCell ref="E73:O73"/>
    <mergeCell ref="A74:B74"/>
    <mergeCell ref="E61:O61"/>
    <mergeCell ref="A77:B77"/>
    <mergeCell ref="E77:O77"/>
    <mergeCell ref="E78:O78"/>
    <mergeCell ref="L58:M58"/>
    <mergeCell ref="L71:M71"/>
    <mergeCell ref="N71:Q71"/>
    <mergeCell ref="A51:B51"/>
    <mergeCell ref="A50:B50"/>
    <mergeCell ref="A52:B52"/>
    <mergeCell ref="E74:O74"/>
    <mergeCell ref="A75:B75"/>
    <mergeCell ref="E75:O75"/>
    <mergeCell ref="A67:B67"/>
    <mergeCell ref="E67:O67"/>
    <mergeCell ref="A66:B66"/>
    <mergeCell ref="A76:B76"/>
    <mergeCell ref="E76:O76"/>
    <mergeCell ref="E66:O66"/>
    <mergeCell ref="A64:B64"/>
    <mergeCell ref="E54:O54"/>
    <mergeCell ref="A135:B135"/>
    <mergeCell ref="E135:O135"/>
    <mergeCell ref="L130:M130"/>
    <mergeCell ref="N130:Q130"/>
    <mergeCell ref="L93:M93"/>
    <mergeCell ref="N93:Q93"/>
    <mergeCell ref="A96:B96"/>
    <mergeCell ref="E96:O96"/>
    <mergeCell ref="A97:B97"/>
    <mergeCell ref="E97:O97"/>
    <mergeCell ref="A123:B123"/>
    <mergeCell ref="E123:O123"/>
    <mergeCell ref="A124:B124"/>
    <mergeCell ref="E124:O124"/>
    <mergeCell ref="A125:B125"/>
    <mergeCell ref="E125:O125"/>
    <mergeCell ref="A126:B126"/>
    <mergeCell ref="E126:O126"/>
    <mergeCell ref="L106:M106"/>
    <mergeCell ref="N106:Q106"/>
    <mergeCell ref="L115:M115"/>
    <mergeCell ref="N115:Q115"/>
    <mergeCell ref="A107:D107"/>
    <mergeCell ref="E107:O107"/>
    <mergeCell ref="A45:B45"/>
    <mergeCell ref="E45:O45"/>
    <mergeCell ref="A19:B19"/>
    <mergeCell ref="E19:O19"/>
    <mergeCell ref="A20:B20"/>
    <mergeCell ref="E20:O20"/>
    <mergeCell ref="A21:B21"/>
    <mergeCell ref="E21:O21"/>
    <mergeCell ref="A22:B22"/>
    <mergeCell ref="E22:O22"/>
    <mergeCell ref="E27:O27"/>
    <mergeCell ref="A28:B28"/>
    <mergeCell ref="E33:O33"/>
    <mergeCell ref="E30:O30"/>
    <mergeCell ref="E28:O28"/>
    <mergeCell ref="A27:B27"/>
    <mergeCell ref="A29:B29"/>
    <mergeCell ref="E29:O29"/>
    <mergeCell ref="A32:B32"/>
    <mergeCell ref="A44:B44"/>
    <mergeCell ref="A42:B42"/>
    <mergeCell ref="E42:O42"/>
    <mergeCell ref="A43:B43"/>
    <mergeCell ref="E43:O43"/>
    <mergeCell ref="A33:B33"/>
    <mergeCell ref="E26:O26"/>
    <mergeCell ref="A26:D26"/>
    <mergeCell ref="N25:Q25"/>
    <mergeCell ref="L25:M25"/>
    <mergeCell ref="A18:B18"/>
    <mergeCell ref="E18:O18"/>
    <mergeCell ref="E17:O17"/>
    <mergeCell ref="N13:Q13"/>
    <mergeCell ref="A17:B17"/>
  </mergeCells>
  <phoneticPr fontId="0" type="noConversion"/>
  <pageMargins left="0.78740157480314965" right="0.19685039370078741" top="0.51181102362204722" bottom="0.62992125984251968" header="0.51181102362204722" footer="0.43307086614173229"/>
  <pageSetup paperSize="9" orientation="portrait" r:id="rId1"/>
  <headerFooter alignWithMargins="0">
    <oddFooter>&amp;L&amp;"Arial Black,obyčejné"syntea&amp;CČKP - servisní práce&amp;RStrana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zoomScaleNormal="100" workbookViewId="0">
      <selection activeCell="A8" sqref="A8"/>
    </sheetView>
  </sheetViews>
  <sheetFormatPr defaultColWidth="9.140625" defaultRowHeight="12.75" x14ac:dyDescent="0.2"/>
  <cols>
    <col min="1" max="1" width="11.140625" style="9" customWidth="1"/>
    <col min="2" max="2" width="51.28515625" style="9" bestFit="1" customWidth="1"/>
    <col min="3" max="3" width="17" style="9" customWidth="1"/>
    <col min="4" max="4" width="16.28515625" style="20" bestFit="1" customWidth="1"/>
    <col min="5" max="8" width="9.140625" style="9"/>
    <col min="9" max="9" width="9" style="9" customWidth="1"/>
    <col min="10" max="13" width="9.140625" style="9"/>
    <col min="14" max="14" width="7.7109375" style="9" customWidth="1"/>
    <col min="15" max="15" width="9.7109375" style="9" customWidth="1"/>
    <col min="16" max="17" width="9.140625" style="9"/>
    <col min="18" max="18" width="18.7109375" style="9" bestFit="1" customWidth="1"/>
    <col min="19" max="19" width="11.42578125" style="9" bestFit="1" customWidth="1"/>
    <col min="20" max="16384" width="9.140625" style="9"/>
  </cols>
  <sheetData>
    <row r="1" spans="1:18" x14ac:dyDescent="0.2">
      <c r="A1"/>
      <c r="B1" s="9" t="s">
        <v>10</v>
      </c>
      <c r="C1" s="39">
        <f>SUM(P6:P49)</f>
        <v>939.5</v>
      </c>
    </row>
    <row r="2" spans="1:18" x14ac:dyDescent="0.2">
      <c r="B2" s="9" t="s">
        <v>6</v>
      </c>
      <c r="C2" s="39">
        <f>SUMIF(A6:A49,A8,P6:P49)</f>
        <v>37</v>
      </c>
      <c r="D2" s="40">
        <f>C2/C1</f>
        <v>3.9382650345928687E-2</v>
      </c>
    </row>
    <row r="3" spans="1:18" x14ac:dyDescent="0.2">
      <c r="B3" s="9" t="s">
        <v>2</v>
      </c>
      <c r="C3" s="39">
        <f>SUMIF(A6:A49,A23,P6:P49)</f>
        <v>49.5</v>
      </c>
      <c r="D3" s="40">
        <f>C3/C1</f>
        <v>5.2687599787120808E-2</v>
      </c>
      <c r="R3" s="69"/>
    </row>
    <row r="4" spans="1:18" ht="13.5" thickBot="1" x14ac:dyDescent="0.25">
      <c r="A4" s="8"/>
      <c r="D4" s="8">
        <v>42005</v>
      </c>
      <c r="E4" s="8">
        <v>42036</v>
      </c>
      <c r="F4" s="8">
        <v>42064</v>
      </c>
      <c r="G4" s="8">
        <v>42095</v>
      </c>
      <c r="H4" s="8">
        <v>42125</v>
      </c>
      <c r="I4" s="8">
        <v>42156</v>
      </c>
      <c r="J4" s="8">
        <v>42186</v>
      </c>
      <c r="K4" s="8">
        <v>42217</v>
      </c>
      <c r="L4" s="8">
        <v>42248</v>
      </c>
      <c r="M4" s="8">
        <v>42278</v>
      </c>
      <c r="N4" s="8">
        <v>42309</v>
      </c>
      <c r="O4" s="8">
        <v>42369</v>
      </c>
      <c r="P4" s="8"/>
    </row>
    <row r="5" spans="1:18" ht="23.25" thickBot="1" x14ac:dyDescent="0.25">
      <c r="A5" s="10" t="s">
        <v>3</v>
      </c>
      <c r="B5" s="11" t="s">
        <v>4</v>
      </c>
      <c r="C5" s="11" t="s">
        <v>9</v>
      </c>
      <c r="D5" s="21" t="s">
        <v>5</v>
      </c>
      <c r="E5" s="11" t="s">
        <v>5</v>
      </c>
      <c r="F5" s="11" t="s">
        <v>5</v>
      </c>
      <c r="G5" s="11" t="s">
        <v>5</v>
      </c>
      <c r="H5" s="11" t="s">
        <v>5</v>
      </c>
      <c r="I5" s="11" t="s">
        <v>5</v>
      </c>
      <c r="J5" s="11" t="s">
        <v>5</v>
      </c>
      <c r="K5" s="11" t="s">
        <v>5</v>
      </c>
      <c r="L5" s="11" t="s">
        <v>5</v>
      </c>
      <c r="M5" s="11" t="s">
        <v>5</v>
      </c>
      <c r="N5" s="11" t="s">
        <v>5</v>
      </c>
      <c r="O5" s="12" t="s">
        <v>5</v>
      </c>
      <c r="P5" s="13" t="s">
        <v>0</v>
      </c>
    </row>
    <row r="6" spans="1:18" ht="12.95" customHeight="1" thickBot="1" x14ac:dyDescent="0.25">
      <c r="A6" s="18" t="s">
        <v>6</v>
      </c>
      <c r="B6" s="19" t="str">
        <f>IFERROR(INDEX('Měsíční rekapitulace'!E$3:E$999,MATCH(A6,'Měsíční rekapitulace'!A$3:A$999,)),"")</f>
        <v>Řízení existujících a příprava nových projektů, realizovaných v rámci servisu</v>
      </c>
      <c r="C6" s="19"/>
      <c r="D6" s="76">
        <f>IF($A6="",,SUMPRODUCT((LOOKUP(ROW(D$1:D$997),ROW(D$1:D$997)/ISNUMBER('Měsíční rekapitulace'!$L$1:$L$997),'Měsíční rekapitulace'!$L$1:$L$997)=D$4)*('Měsíční rekapitulace'!$A$3:$A$999=$A6)*TEXT('Měsíční rekapitulace'!$Q$3:$Q$999,"0,0;0;0;\0")))</f>
        <v>50.5</v>
      </c>
      <c r="E6" s="76">
        <f>IF($A6="",,SUMPRODUCT((LOOKUP(ROW(E$1:E$997),ROW(E$1:E$997)/ISNUMBER('Měsíční rekapitulace'!$L$1:$L$997),'Měsíční rekapitulace'!$L$1:$L$997)=E$4)*('Měsíční rekapitulace'!$A$3:$A$999=$A6)*TEXT('Měsíční rekapitulace'!$Q$3:$Q$999,"0,0;0;0;\0")))</f>
        <v>49</v>
      </c>
      <c r="F6" s="76">
        <f>IF($A6="",,SUMPRODUCT((LOOKUP(ROW(F$1:F$997),ROW(F$1:F$997)/ISNUMBER('Měsíční rekapitulace'!$L$1:$L$997),'Měsíční rekapitulace'!$L$1:$L$997)=F$4)*('Měsíční rekapitulace'!$A$3:$A$999=$A6)*TEXT('Měsíční rekapitulace'!$Q$3:$Q$999,"0,0;0;0;\0")))</f>
        <v>47</v>
      </c>
      <c r="G6" s="76">
        <f>IF($A6="",,SUMPRODUCT((LOOKUP(ROW(G$1:G$997),ROW(G$1:G$997)/ISNUMBER('Měsíční rekapitulace'!$L$1:$L$997),'Měsíční rekapitulace'!$L$1:$L$997)=G$4)*('Měsíční rekapitulace'!$A$3:$A$999=$A6)*TEXT('Měsíční rekapitulace'!$Q$3:$Q$999,"0,0;0;0;\0")))</f>
        <v>69.5</v>
      </c>
      <c r="H6" s="76">
        <f>IF($A6="",,SUMPRODUCT((LOOKUP(ROW(H$1:H$997),ROW(H$1:H$997)/ISNUMBER('Měsíční rekapitulace'!$L$1:$L$997),'Měsíční rekapitulace'!$L$1:$L$997)=H$4)*('Měsíční rekapitulace'!$A$3:$A$999=$A6)*TEXT('Měsíční rekapitulace'!$Q$3:$Q$999,"0,0;0;0;\0")))</f>
        <v>0</v>
      </c>
      <c r="I6" s="76">
        <f>IF($A6="",,SUMPRODUCT((LOOKUP(ROW(I$1:I$997),ROW(I$1:I$997)/ISNUMBER('Měsíční rekapitulace'!$L$1:$L$997),'Měsíční rekapitulace'!$L$1:$L$997)=I$4)*('Měsíční rekapitulace'!$A$3:$A$999=$A6)*TEXT('Měsíční rekapitulace'!$Q$3:$Q$999,"0,0;0;0;\0")))</f>
        <v>0</v>
      </c>
      <c r="J6" s="76">
        <f>IF($A6="",,SUMPRODUCT((LOOKUP(ROW(J$1:J$997),ROW(J$1:J$997)/ISNUMBER('Měsíční rekapitulace'!$L$1:$L$997),'Měsíční rekapitulace'!$L$1:$L$997)=J$4)*('Měsíční rekapitulace'!$A$3:$A$999=$A6)*TEXT('Měsíční rekapitulace'!$Q$3:$Q$999,"0,0;0;0;\0")))</f>
        <v>0</v>
      </c>
      <c r="K6" s="76">
        <f>IF($A6="",,SUMPRODUCT((LOOKUP(ROW(K$1:K$997),ROW(K$1:K$997)/ISNUMBER('Měsíční rekapitulace'!$L$1:$L$997),'Měsíční rekapitulace'!$L$1:$L$997)=K$4)*('Měsíční rekapitulace'!$A$3:$A$999=$A6)*TEXT('Měsíční rekapitulace'!$Q$3:$Q$999,"0,0;0;0;\0")))</f>
        <v>0</v>
      </c>
      <c r="L6" s="76">
        <f>IF($A6="",,SUMPRODUCT((LOOKUP(ROW(L$1:L$997),ROW(L$1:L$997)/ISNUMBER('Měsíční rekapitulace'!$L$1:$L$997),'Měsíční rekapitulace'!$L$1:$L$997)=L$4)*('Měsíční rekapitulace'!$A$3:$A$999=$A6)*TEXT('Měsíční rekapitulace'!$Q$3:$Q$999,"0,0;0;0;\0")))</f>
        <v>0</v>
      </c>
      <c r="M6" s="76">
        <f>IF($A6="",,SUMPRODUCT((LOOKUP(ROW(M$1:M$997),ROW(M$1:M$997)/ISNUMBER('Měsíční rekapitulace'!$L$1:$L$997),'Měsíční rekapitulace'!$L$1:$L$997)=M$4)*('Měsíční rekapitulace'!$A$3:$A$999=$A6)*TEXT('Měsíční rekapitulace'!$Q$3:$Q$999,"0,0;0;0;\0")))</f>
        <v>0</v>
      </c>
      <c r="N6" s="76">
        <f>IF($A6="",,SUMPRODUCT((LOOKUP(ROW(N$1:N$997),ROW(N$1:N$997)/ISNUMBER('Měsíční rekapitulace'!$L$1:$L$997),'Měsíční rekapitulace'!$L$1:$L$997)=N$4)*('Měsíční rekapitulace'!$A$3:$A$999=$A6)*TEXT('Měsíční rekapitulace'!$Q$3:$Q$999,"0,0;0;0;\0")))</f>
        <v>0</v>
      </c>
      <c r="O6" s="76">
        <f>IF($A6="",,SUMPRODUCT((LOOKUP(ROW(O$1:O$997),ROW(O$1:O$997)/ISNUMBER('Měsíční rekapitulace'!$L$1:$L$997),'Měsíční rekapitulace'!$L$1:$L$997)=O$4)*('Měsíční rekapitulace'!$A$3:$A$999=$A6)*TEXT('Měsíční rekapitulace'!$Q$3:$Q$999,"0,0;0;0;\0")))</f>
        <v>0</v>
      </c>
      <c r="P6" s="24">
        <f t="shared" ref="P6:P38" si="0">SUM(C6:O6)</f>
        <v>216</v>
      </c>
    </row>
    <row r="7" spans="1:18" ht="12.95" customHeight="1" thickBot="1" x14ac:dyDescent="0.25">
      <c r="A7" s="18" t="s">
        <v>65</v>
      </c>
      <c r="B7" s="19" t="str">
        <f>IFERROR(INDEX('Měsíční rekapitulace'!E$3:E$999,MATCH(A7,'Měsíční rekapitulace'!A$3:A$999,)),"")</f>
        <v>Práce podle servisní smlouvy na rok 2015</v>
      </c>
      <c r="C7" s="23"/>
      <c r="D7" s="76">
        <f>IF($A7="",,SUMPRODUCT((LOOKUP(ROW(D$1:D$997),ROW(D$1:D$997)/ISNUMBER('Měsíční rekapitulace'!$L$1:$L$997),'Měsíční rekapitulace'!$L$1:$L$997)=D$4)*('Měsíční rekapitulace'!$A$3:$A$999=$A7)*TEXT('Měsíční rekapitulace'!$Q$3:$Q$999,"0,0;0;0;\0")))</f>
        <v>61</v>
      </c>
      <c r="E7" s="76">
        <f>IF($A7="",,SUMPRODUCT((LOOKUP(ROW(E$1:E$997),ROW(E$1:E$997)/ISNUMBER('Měsíční rekapitulace'!$L$1:$L$997),'Měsíční rekapitulace'!$L$1:$L$997)=E$4)*('Měsíční rekapitulace'!$A$3:$A$999=$A7)*TEXT('Měsíční rekapitulace'!$Q$3:$Q$999,"0,0;0;0;\0")))</f>
        <v>51</v>
      </c>
      <c r="F7" s="76">
        <f>IF($A7="",,SUMPRODUCT((LOOKUP(ROW(F$1:F$997),ROW(F$1:F$997)/ISNUMBER('Měsíční rekapitulace'!$L$1:$L$997),'Měsíční rekapitulace'!$L$1:$L$997)=F$4)*('Měsíční rekapitulace'!$A$3:$A$999=$A7)*TEXT('Měsíční rekapitulace'!$Q$3:$Q$999,"0,0;0;0;\0")))</f>
        <v>92.5</v>
      </c>
      <c r="G7" s="76">
        <f>IF($A7="",,SUMPRODUCT((LOOKUP(ROW(G$1:G$997),ROW(G$1:G$997)/ISNUMBER('Měsíční rekapitulace'!$L$1:$L$997),'Měsíční rekapitulace'!$L$1:$L$997)=G$4)*('Měsíční rekapitulace'!$A$3:$A$999=$A7)*TEXT('Měsíční rekapitulace'!$Q$3:$Q$999,"0,0;0;0;\0")))</f>
        <v>61.5</v>
      </c>
      <c r="H7" s="76">
        <f>IF($A7="",,SUMPRODUCT((LOOKUP(ROW(H$1:H$997),ROW(H$1:H$997)/ISNUMBER('Měsíční rekapitulace'!$L$1:$L$997),'Měsíční rekapitulace'!$L$1:$L$997)=H$4)*('Měsíční rekapitulace'!$A$3:$A$999=$A7)*TEXT('Měsíční rekapitulace'!$Q$3:$Q$999,"0,0;0;0;\0")))</f>
        <v>0</v>
      </c>
      <c r="I7" s="76">
        <f>IF($A7="",,SUMPRODUCT((LOOKUP(ROW(I$1:I$997),ROW(I$1:I$997)/ISNUMBER('Měsíční rekapitulace'!$L$1:$L$997),'Měsíční rekapitulace'!$L$1:$L$997)=I$4)*('Měsíční rekapitulace'!$A$3:$A$999=$A7)*TEXT('Měsíční rekapitulace'!$Q$3:$Q$999,"0,0;0;0;\0")))</f>
        <v>0</v>
      </c>
      <c r="J7" s="76">
        <f>IF($A7="",,SUMPRODUCT((LOOKUP(ROW(J$1:J$997),ROW(J$1:J$997)/ISNUMBER('Měsíční rekapitulace'!$L$1:$L$997),'Měsíční rekapitulace'!$L$1:$L$997)=J$4)*('Měsíční rekapitulace'!$A$3:$A$999=$A7)*TEXT('Měsíční rekapitulace'!$Q$3:$Q$999,"0,0;0;0;\0")))</f>
        <v>0</v>
      </c>
      <c r="K7" s="76">
        <f>IF($A7="",,SUMPRODUCT((LOOKUP(ROW(K$1:K$997),ROW(K$1:K$997)/ISNUMBER('Měsíční rekapitulace'!$L$1:$L$997),'Měsíční rekapitulace'!$L$1:$L$997)=K$4)*('Měsíční rekapitulace'!$A$3:$A$999=$A7)*TEXT('Měsíční rekapitulace'!$Q$3:$Q$999,"0,0;0;0;\0")))</f>
        <v>0</v>
      </c>
      <c r="L7" s="76">
        <f>IF($A7="",,SUMPRODUCT((LOOKUP(ROW(L$1:L$997),ROW(L$1:L$997)/ISNUMBER('Měsíční rekapitulace'!$L$1:$L$997),'Měsíční rekapitulace'!$L$1:$L$997)=L$4)*('Měsíční rekapitulace'!$A$3:$A$999=$A7)*TEXT('Měsíční rekapitulace'!$Q$3:$Q$999,"0,0;0;0;\0")))</f>
        <v>0</v>
      </c>
      <c r="M7" s="76">
        <f>IF($A7="",,SUMPRODUCT((LOOKUP(ROW(M$1:M$997),ROW(M$1:M$997)/ISNUMBER('Měsíční rekapitulace'!$L$1:$L$997),'Měsíční rekapitulace'!$L$1:$L$997)=M$4)*('Měsíční rekapitulace'!$A$3:$A$999=$A7)*TEXT('Měsíční rekapitulace'!$Q$3:$Q$999,"0,0;0;0;\0")))</f>
        <v>0</v>
      </c>
      <c r="N7" s="76">
        <f>IF($A7="",,SUMPRODUCT((LOOKUP(ROW(N$1:N$997),ROW(N$1:N$997)/ISNUMBER('Měsíční rekapitulace'!$L$1:$L$997),'Měsíční rekapitulace'!$L$1:$L$997)=N$4)*('Měsíční rekapitulace'!$A$3:$A$999=$A7)*TEXT('Měsíční rekapitulace'!$Q$3:$Q$999,"0,0;0;0;\0")))</f>
        <v>0</v>
      </c>
      <c r="O7" s="76">
        <f>IF($A7="",,SUMPRODUCT((LOOKUP(ROW(O$1:O$997),ROW(O$1:O$997)/ISNUMBER('Měsíční rekapitulace'!$L$1:$L$997),'Měsíční rekapitulace'!$L$1:$L$997)=O$4)*('Měsíční rekapitulace'!$A$3:$A$999=$A7)*TEXT('Měsíční rekapitulace'!$Q$3:$Q$999,"0,0;0;0;\0")))</f>
        <v>0</v>
      </c>
      <c r="P7" s="24">
        <f t="shared" si="0"/>
        <v>266</v>
      </c>
    </row>
    <row r="8" spans="1:18" ht="12.95" customHeight="1" thickBot="1" x14ac:dyDescent="0.25">
      <c r="A8" s="18" t="str">
        <f t="array" ref="A8">IFERROR(INDEX('Měsíční rekapitulace'!A$3:A$999,SMALL(IF(('Měsíční rekapitulace'!A$3:A$999&lt;&gt;"")*('Měsíční rekapitulace'!A$3:A$999&lt;&gt;'Měsíční rekapitulace'!$A$2)*(COUNTIF(A$5:A7,'Měsíční rekapitulace'!A$3:A$999)=0),ROW('Měsíční rekapitulace'!A$3:A$999)-2),1)),"")</f>
        <v>S-2109</v>
      </c>
      <c r="B8" s="19" t="str">
        <f>IFERROR(INDEX('Měsíční rekapitulace'!E$3:E$999,MATCH(A8,'Měsíční rekapitulace'!A$3:A$999,)),"")</f>
        <v>Evidence revize závazku provedené z pověření správní rady</v>
      </c>
      <c r="C8" s="23"/>
      <c r="D8" s="76">
        <f>IF($A8="",,SUMPRODUCT((LOOKUP(ROW(D$1:D$997),ROW(D$1:D$997)/ISNUMBER('Měsíční rekapitulace'!$L$1:$L$997),'Měsíční rekapitulace'!$L$1:$L$997)=D$4)*('Měsíční rekapitulace'!$A$3:$A$999=$A8)*TEXT('Měsíční rekapitulace'!$Q$3:$Q$999,"0,0;0;0;\0")))</f>
        <v>37</v>
      </c>
      <c r="E8" s="76">
        <f>IF($A8="",,SUMPRODUCT((LOOKUP(ROW(E$1:E$997),ROW(E$1:E$997)/ISNUMBER('Měsíční rekapitulace'!$L$1:$L$997),'Měsíční rekapitulace'!$L$1:$L$997)=E$4)*('Měsíční rekapitulace'!$A$3:$A$999=$A8)*TEXT('Měsíční rekapitulace'!$Q$3:$Q$999,"0,0;0;0;\0")))</f>
        <v>0</v>
      </c>
      <c r="F8" s="76">
        <f>IF($A8="",,SUMPRODUCT((LOOKUP(ROW(F$1:F$997),ROW(F$1:F$997)/ISNUMBER('Měsíční rekapitulace'!$L$1:$L$997),'Měsíční rekapitulace'!$L$1:$L$997)=F$4)*('Měsíční rekapitulace'!$A$3:$A$999=$A8)*TEXT('Měsíční rekapitulace'!$Q$3:$Q$999,"0,0;0;0;\0")))</f>
        <v>0</v>
      </c>
      <c r="G8" s="76">
        <f>IF($A8="",,SUMPRODUCT((LOOKUP(ROW(G$1:G$997),ROW(G$1:G$997)/ISNUMBER('Měsíční rekapitulace'!$L$1:$L$997),'Měsíční rekapitulace'!$L$1:$L$997)=G$4)*('Měsíční rekapitulace'!$A$3:$A$999=$A8)*TEXT('Měsíční rekapitulace'!$Q$3:$Q$999,"0,0;0;0;\0")))</f>
        <v>0</v>
      </c>
      <c r="H8" s="76">
        <f>IF($A8="",,SUMPRODUCT((LOOKUP(ROW(H$1:H$997),ROW(H$1:H$997)/ISNUMBER('Měsíční rekapitulace'!$L$1:$L$997),'Měsíční rekapitulace'!$L$1:$L$997)=H$4)*('Měsíční rekapitulace'!$A$3:$A$999=$A8)*TEXT('Měsíční rekapitulace'!$Q$3:$Q$999,"0,0;0;0;\0")))</f>
        <v>0</v>
      </c>
      <c r="I8" s="76">
        <f>IF($A8="",,SUMPRODUCT((LOOKUP(ROW(I$1:I$997),ROW(I$1:I$997)/ISNUMBER('Měsíční rekapitulace'!$L$1:$L$997),'Měsíční rekapitulace'!$L$1:$L$997)=I$4)*('Měsíční rekapitulace'!$A$3:$A$999=$A8)*TEXT('Měsíční rekapitulace'!$Q$3:$Q$999,"0,0;0;0;\0")))</f>
        <v>0</v>
      </c>
      <c r="J8" s="76">
        <f>IF($A8="",,SUMPRODUCT((LOOKUP(ROW(J$1:J$997),ROW(J$1:J$997)/ISNUMBER('Měsíční rekapitulace'!$L$1:$L$997),'Měsíční rekapitulace'!$L$1:$L$997)=J$4)*('Měsíční rekapitulace'!$A$3:$A$999=$A8)*TEXT('Měsíční rekapitulace'!$Q$3:$Q$999,"0,0;0;0;\0")))</f>
        <v>0</v>
      </c>
      <c r="K8" s="76">
        <f>IF($A8="",,SUMPRODUCT((LOOKUP(ROW(K$1:K$997),ROW(K$1:K$997)/ISNUMBER('Měsíční rekapitulace'!$L$1:$L$997),'Měsíční rekapitulace'!$L$1:$L$997)=K$4)*('Měsíční rekapitulace'!$A$3:$A$999=$A8)*TEXT('Měsíční rekapitulace'!$Q$3:$Q$999,"0,0;0;0;\0")))</f>
        <v>0</v>
      </c>
      <c r="L8" s="76">
        <f>IF($A8="",,SUMPRODUCT((LOOKUP(ROW(L$1:L$997),ROW(L$1:L$997)/ISNUMBER('Měsíční rekapitulace'!$L$1:$L$997),'Měsíční rekapitulace'!$L$1:$L$997)=L$4)*('Měsíční rekapitulace'!$A$3:$A$999=$A8)*TEXT('Měsíční rekapitulace'!$Q$3:$Q$999,"0,0;0;0;\0")))</f>
        <v>0</v>
      </c>
      <c r="M8" s="76">
        <f>IF($A8="",,SUMPRODUCT((LOOKUP(ROW(M$1:M$997),ROW(M$1:M$997)/ISNUMBER('Měsíční rekapitulace'!$L$1:$L$997),'Měsíční rekapitulace'!$L$1:$L$997)=M$4)*('Měsíční rekapitulace'!$A$3:$A$999=$A8)*TEXT('Měsíční rekapitulace'!$Q$3:$Q$999,"0,0;0;0;\0")))</f>
        <v>0</v>
      </c>
      <c r="N8" s="76">
        <f>IF($A8="",,SUMPRODUCT((LOOKUP(ROW(N$1:N$997),ROW(N$1:N$997)/ISNUMBER('Měsíční rekapitulace'!$L$1:$L$997),'Měsíční rekapitulace'!$L$1:$L$997)=N$4)*('Měsíční rekapitulace'!$A$3:$A$999=$A8)*TEXT('Měsíční rekapitulace'!$Q$3:$Q$999,"0,0;0;0;\0")))</f>
        <v>0</v>
      </c>
      <c r="O8" s="76">
        <f>IF($A8="",,SUMPRODUCT((LOOKUP(ROW(O$1:O$997),ROW(O$1:O$997)/ISNUMBER('Měsíční rekapitulace'!$L$1:$L$997),'Měsíční rekapitulace'!$L$1:$L$997)=O$4)*('Měsíční rekapitulace'!$A$3:$A$999=$A8)*TEXT('Měsíční rekapitulace'!$Q$3:$Q$999,"0,0;0;0;\0")))</f>
        <v>0</v>
      </c>
      <c r="P8" s="24">
        <f t="shared" si="0"/>
        <v>37</v>
      </c>
    </row>
    <row r="9" spans="1:18" ht="12.95" customHeight="1" thickBot="1" x14ac:dyDescent="0.25">
      <c r="A9" s="18" t="str">
        <f t="array" ref="A9">IFERROR(INDEX('Měsíční rekapitulace'!A$3:A$999,SMALL(IF(('Měsíční rekapitulace'!A$3:A$999&lt;&gt;"")*('Měsíční rekapitulace'!A$3:A$999&lt;&gt;'Měsíční rekapitulace'!$A$2)*(COUNTIF(A$5:A8,'Měsíční rekapitulace'!A$3:A$999)=0),ROW('Měsíční rekapitulace'!A$3:A$999)-2),1)),"")</f>
        <v>S-2398</v>
      </c>
      <c r="B9" s="19" t="str">
        <f>IFERROR(INDEX('Měsíční rekapitulace'!E$3:E$999,MATCH(A9,'Měsíční rekapitulace'!A$3:A$999,)),"")</f>
        <v>(SLP) Oprávnění na změnu stavu řešení uzavřené ŠU s klasifikací 24_2a</v>
      </c>
      <c r="C9" s="19"/>
      <c r="D9" s="76">
        <f>IF($A9="",,SUMPRODUCT((LOOKUP(ROW(D$1:D$997),ROW(D$1:D$997)/ISNUMBER('Měsíční rekapitulace'!$L$1:$L$997),'Měsíční rekapitulace'!$L$1:$L$997)=D$4)*('Měsíční rekapitulace'!$A$3:$A$999=$A9)*TEXT('Měsíční rekapitulace'!$Q$3:$Q$999,"0,0;0;0;\0")))</f>
        <v>1.5</v>
      </c>
      <c r="E9" s="76">
        <f>IF($A9="",,SUMPRODUCT((LOOKUP(ROW(E$1:E$997),ROW(E$1:E$997)/ISNUMBER('Měsíční rekapitulace'!$L$1:$L$997),'Měsíční rekapitulace'!$L$1:$L$997)=E$4)*('Měsíční rekapitulace'!$A$3:$A$999=$A9)*TEXT('Měsíční rekapitulace'!$Q$3:$Q$999,"0,0;0;0;\0")))</f>
        <v>0</v>
      </c>
      <c r="F9" s="76">
        <f>IF($A9="",,SUMPRODUCT((LOOKUP(ROW(F$1:F$997),ROW(F$1:F$997)/ISNUMBER('Měsíční rekapitulace'!$L$1:$L$997),'Měsíční rekapitulace'!$L$1:$L$997)=F$4)*('Měsíční rekapitulace'!$A$3:$A$999=$A9)*TEXT('Měsíční rekapitulace'!$Q$3:$Q$999,"0,0;0;0;\0")))</f>
        <v>0</v>
      </c>
      <c r="G9" s="76">
        <f>IF($A9="",,SUMPRODUCT((LOOKUP(ROW(G$1:G$997),ROW(G$1:G$997)/ISNUMBER('Měsíční rekapitulace'!$L$1:$L$997),'Měsíční rekapitulace'!$L$1:$L$997)=G$4)*('Měsíční rekapitulace'!$A$3:$A$999=$A9)*TEXT('Měsíční rekapitulace'!$Q$3:$Q$999,"0,0;0;0;\0")))</f>
        <v>0</v>
      </c>
      <c r="H9" s="76">
        <f>IF($A9="",,SUMPRODUCT((LOOKUP(ROW(H$1:H$997),ROW(H$1:H$997)/ISNUMBER('Měsíční rekapitulace'!$L$1:$L$997),'Měsíční rekapitulace'!$L$1:$L$997)=H$4)*('Měsíční rekapitulace'!$A$3:$A$999=$A9)*TEXT('Měsíční rekapitulace'!$Q$3:$Q$999,"0,0;0;0;\0")))</f>
        <v>0</v>
      </c>
      <c r="I9" s="76">
        <f>IF($A9="",,SUMPRODUCT((LOOKUP(ROW(I$1:I$997),ROW(I$1:I$997)/ISNUMBER('Měsíční rekapitulace'!$L$1:$L$997),'Měsíční rekapitulace'!$L$1:$L$997)=I$4)*('Měsíční rekapitulace'!$A$3:$A$999=$A9)*TEXT('Měsíční rekapitulace'!$Q$3:$Q$999,"0,0;0;0;\0")))</f>
        <v>0</v>
      </c>
      <c r="J9" s="76">
        <f>IF($A9="",,SUMPRODUCT((LOOKUP(ROW(J$1:J$997),ROW(J$1:J$997)/ISNUMBER('Měsíční rekapitulace'!$L$1:$L$997),'Měsíční rekapitulace'!$L$1:$L$997)=J$4)*('Měsíční rekapitulace'!$A$3:$A$999=$A9)*TEXT('Měsíční rekapitulace'!$Q$3:$Q$999,"0,0;0;0;\0")))</f>
        <v>0</v>
      </c>
      <c r="K9" s="76">
        <f>IF($A9="",,SUMPRODUCT((LOOKUP(ROW(K$1:K$997),ROW(K$1:K$997)/ISNUMBER('Měsíční rekapitulace'!$L$1:$L$997),'Měsíční rekapitulace'!$L$1:$L$997)=K$4)*('Měsíční rekapitulace'!$A$3:$A$999=$A9)*TEXT('Měsíční rekapitulace'!$Q$3:$Q$999,"0,0;0;0;\0")))</f>
        <v>0</v>
      </c>
      <c r="L9" s="76">
        <f>IF($A9="",,SUMPRODUCT((LOOKUP(ROW(L$1:L$997),ROW(L$1:L$997)/ISNUMBER('Měsíční rekapitulace'!$L$1:$L$997),'Měsíční rekapitulace'!$L$1:$L$997)=L$4)*('Měsíční rekapitulace'!$A$3:$A$999=$A9)*TEXT('Měsíční rekapitulace'!$Q$3:$Q$999,"0,0;0;0;\0")))</f>
        <v>0</v>
      </c>
      <c r="M9" s="76">
        <f>IF($A9="",,SUMPRODUCT((LOOKUP(ROW(M$1:M$997),ROW(M$1:M$997)/ISNUMBER('Měsíční rekapitulace'!$L$1:$L$997),'Měsíční rekapitulace'!$L$1:$L$997)=M$4)*('Měsíční rekapitulace'!$A$3:$A$999=$A9)*TEXT('Měsíční rekapitulace'!$Q$3:$Q$999,"0,0;0;0;\0")))</f>
        <v>0</v>
      </c>
      <c r="N9" s="76">
        <f>IF($A9="",,SUMPRODUCT((LOOKUP(ROW(N$1:N$997),ROW(N$1:N$997)/ISNUMBER('Měsíční rekapitulace'!$L$1:$L$997),'Měsíční rekapitulace'!$L$1:$L$997)=N$4)*('Měsíční rekapitulace'!$A$3:$A$999=$A9)*TEXT('Měsíční rekapitulace'!$Q$3:$Q$999,"0,0;0;0;\0")))</f>
        <v>0</v>
      </c>
      <c r="O9" s="76">
        <f>IF($A9="",,SUMPRODUCT((LOOKUP(ROW(O$1:O$997),ROW(O$1:O$997)/ISNUMBER('Měsíční rekapitulace'!$L$1:$L$997),'Měsíční rekapitulace'!$L$1:$L$997)=O$4)*('Měsíční rekapitulace'!$A$3:$A$999=$A9)*TEXT('Měsíční rekapitulace'!$Q$3:$Q$999,"0,0;0;0;\0")))</f>
        <v>0</v>
      </c>
      <c r="P9" s="24">
        <f t="shared" si="0"/>
        <v>1.5</v>
      </c>
    </row>
    <row r="10" spans="1:18" ht="12.95" customHeight="1" thickBot="1" x14ac:dyDescent="0.25">
      <c r="A10" s="18" t="str">
        <f t="array" ref="A10">IFERROR(INDEX('Měsíční rekapitulace'!A$3:A$999,SMALL(IF(('Měsíční rekapitulace'!A$3:A$999&lt;&gt;"")*('Měsíční rekapitulace'!A$3:A$999&lt;&gt;'Měsíční rekapitulace'!$A$2)*(COUNTIF(A$5:A9,'Měsíční rekapitulace'!A$3:A$999)=0),ROW('Měsíční rekapitulace'!A$3:A$999)-2),1)),"")</f>
        <v>S-2422</v>
      </c>
      <c r="B10" s="19" t="str">
        <f>IFERROR(INDEX('Měsíční rekapitulace'!E$3:E$999,MATCH(A10,'Měsíční rekapitulace'!A$3:A$999,)),"")</f>
        <v>Výměna verze wrapperu</v>
      </c>
      <c r="C10" s="19"/>
      <c r="D10" s="76">
        <f>IF($A10="",,SUMPRODUCT((LOOKUP(ROW(D$1:D$997),ROW(D$1:D$997)/ISNUMBER('Měsíční rekapitulace'!$L$1:$L$997),'Měsíční rekapitulace'!$L$1:$L$997)=D$4)*('Měsíční rekapitulace'!$A$3:$A$999=$A10)*TEXT('Měsíční rekapitulace'!$Q$3:$Q$999,"0,0;0;0;\0")))</f>
        <v>8</v>
      </c>
      <c r="E10" s="76">
        <f>IF($A10="",,SUMPRODUCT((LOOKUP(ROW(E$1:E$997),ROW(E$1:E$997)/ISNUMBER('Měsíční rekapitulace'!$L$1:$L$997),'Měsíční rekapitulace'!$L$1:$L$997)=E$4)*('Měsíční rekapitulace'!$A$3:$A$999=$A10)*TEXT('Měsíční rekapitulace'!$Q$3:$Q$999,"0,0;0;0;\0")))</f>
        <v>0</v>
      </c>
      <c r="F10" s="76">
        <f>IF($A10="",,SUMPRODUCT((LOOKUP(ROW(F$1:F$997),ROW(F$1:F$997)/ISNUMBER('Měsíční rekapitulace'!$L$1:$L$997),'Měsíční rekapitulace'!$L$1:$L$997)=F$4)*('Měsíční rekapitulace'!$A$3:$A$999=$A10)*TEXT('Měsíční rekapitulace'!$Q$3:$Q$999,"0,0;0;0;\0")))</f>
        <v>0</v>
      </c>
      <c r="G10" s="76">
        <f>IF($A10="",,SUMPRODUCT((LOOKUP(ROW(G$1:G$997),ROW(G$1:G$997)/ISNUMBER('Měsíční rekapitulace'!$L$1:$L$997),'Měsíční rekapitulace'!$L$1:$L$997)=G$4)*('Měsíční rekapitulace'!$A$3:$A$999=$A10)*TEXT('Měsíční rekapitulace'!$Q$3:$Q$999,"0,0;0;0;\0")))</f>
        <v>0</v>
      </c>
      <c r="H10" s="76">
        <f>IF($A10="",,SUMPRODUCT((LOOKUP(ROW(H$1:H$997),ROW(H$1:H$997)/ISNUMBER('Měsíční rekapitulace'!$L$1:$L$997),'Měsíční rekapitulace'!$L$1:$L$997)=H$4)*('Měsíční rekapitulace'!$A$3:$A$999=$A10)*TEXT('Měsíční rekapitulace'!$Q$3:$Q$999,"0,0;0;0;\0")))</f>
        <v>0</v>
      </c>
      <c r="I10" s="76">
        <f>IF($A10="",,SUMPRODUCT((LOOKUP(ROW(I$1:I$997),ROW(I$1:I$997)/ISNUMBER('Měsíční rekapitulace'!$L$1:$L$997),'Měsíční rekapitulace'!$L$1:$L$997)=I$4)*('Měsíční rekapitulace'!$A$3:$A$999=$A10)*TEXT('Měsíční rekapitulace'!$Q$3:$Q$999,"0,0;0;0;\0")))</f>
        <v>0</v>
      </c>
      <c r="J10" s="76">
        <f>IF($A10="",,SUMPRODUCT((LOOKUP(ROW(J$1:J$997),ROW(J$1:J$997)/ISNUMBER('Měsíční rekapitulace'!$L$1:$L$997),'Měsíční rekapitulace'!$L$1:$L$997)=J$4)*('Měsíční rekapitulace'!$A$3:$A$999=$A10)*TEXT('Měsíční rekapitulace'!$Q$3:$Q$999,"0,0;0;0;\0")))</f>
        <v>0</v>
      </c>
      <c r="K10" s="76">
        <f>IF($A10="",,SUMPRODUCT((LOOKUP(ROW(K$1:K$997),ROW(K$1:K$997)/ISNUMBER('Měsíční rekapitulace'!$L$1:$L$997),'Měsíční rekapitulace'!$L$1:$L$997)=K$4)*('Měsíční rekapitulace'!$A$3:$A$999=$A10)*TEXT('Měsíční rekapitulace'!$Q$3:$Q$999,"0,0;0;0;\0")))</f>
        <v>0</v>
      </c>
      <c r="L10" s="76">
        <f>IF($A10="",,SUMPRODUCT((LOOKUP(ROW(L$1:L$997),ROW(L$1:L$997)/ISNUMBER('Měsíční rekapitulace'!$L$1:$L$997),'Měsíční rekapitulace'!$L$1:$L$997)=L$4)*('Měsíční rekapitulace'!$A$3:$A$999=$A10)*TEXT('Měsíční rekapitulace'!$Q$3:$Q$999,"0,0;0;0;\0")))</f>
        <v>0</v>
      </c>
      <c r="M10" s="76">
        <f>IF($A10="",,SUMPRODUCT((LOOKUP(ROW(M$1:M$997),ROW(M$1:M$997)/ISNUMBER('Měsíční rekapitulace'!$L$1:$L$997),'Měsíční rekapitulace'!$L$1:$L$997)=M$4)*('Měsíční rekapitulace'!$A$3:$A$999=$A10)*TEXT('Měsíční rekapitulace'!$Q$3:$Q$999,"0,0;0;0;\0")))</f>
        <v>0</v>
      </c>
      <c r="N10" s="76">
        <f>IF($A10="",,SUMPRODUCT((LOOKUP(ROW(N$1:N$997),ROW(N$1:N$997)/ISNUMBER('Měsíční rekapitulace'!$L$1:$L$997),'Měsíční rekapitulace'!$L$1:$L$997)=N$4)*('Měsíční rekapitulace'!$A$3:$A$999=$A10)*TEXT('Měsíční rekapitulace'!$Q$3:$Q$999,"0,0;0;0;\0")))</f>
        <v>0</v>
      </c>
      <c r="O10" s="76">
        <f>IF($A10="",,SUMPRODUCT((LOOKUP(ROW(O$1:O$997),ROW(O$1:O$997)/ISNUMBER('Měsíční rekapitulace'!$L$1:$L$997),'Měsíční rekapitulace'!$L$1:$L$997)=O$4)*('Měsíční rekapitulace'!$A$3:$A$999=$A10)*TEXT('Měsíční rekapitulace'!$Q$3:$Q$999,"0,0;0;0;\0")))</f>
        <v>0</v>
      </c>
      <c r="P10" s="24">
        <f t="shared" si="0"/>
        <v>8</v>
      </c>
    </row>
    <row r="11" spans="1:18" ht="12.95" customHeight="1" thickBot="1" x14ac:dyDescent="0.25">
      <c r="A11" s="18" t="str">
        <f t="array" ref="A11">IFERROR(INDEX('Měsíční rekapitulace'!A$3:A$999,SMALL(IF(('Měsíční rekapitulace'!A$3:A$999&lt;&gt;"")*('Měsíční rekapitulace'!A$3:A$999&lt;&gt;'Měsíční rekapitulace'!$A$2)*(COUNTIF(A$5:A10,'Měsíční rekapitulace'!A$3:A$999)=0),ROW('Měsíční rekapitulace'!A$3:A$999)-2),1)),"")</f>
        <v>S-2508</v>
      </c>
      <c r="B11" s="19" t="str">
        <f>IFERROR(INDEX('Měsíční rekapitulace'!E$3:E$999,MATCH(A11,'Měsíční rekapitulace'!A$3:A$999,)),"")</f>
        <v>Kontrola datumu ŠU</v>
      </c>
      <c r="C11" s="19"/>
      <c r="D11" s="76">
        <f>IF($A11="",,SUMPRODUCT((LOOKUP(ROW(D$1:D$997),ROW(D$1:D$997)/ISNUMBER('Měsíční rekapitulace'!$L$1:$L$997),'Měsíční rekapitulace'!$L$1:$L$997)=D$4)*('Měsíční rekapitulace'!$A$3:$A$999=$A11)*TEXT('Měsíční rekapitulace'!$Q$3:$Q$999,"0,0;0;0;\0")))</f>
        <v>2</v>
      </c>
      <c r="E11" s="76">
        <f>IF($A11="",,SUMPRODUCT((LOOKUP(ROW(E$1:E$997),ROW(E$1:E$997)/ISNUMBER('Měsíční rekapitulace'!$L$1:$L$997),'Měsíční rekapitulace'!$L$1:$L$997)=E$4)*('Měsíční rekapitulace'!$A$3:$A$999=$A11)*TEXT('Měsíční rekapitulace'!$Q$3:$Q$999,"0,0;0;0;\0")))</f>
        <v>0</v>
      </c>
      <c r="F11" s="76">
        <f>IF($A11="",,SUMPRODUCT((LOOKUP(ROW(F$1:F$997),ROW(F$1:F$997)/ISNUMBER('Měsíční rekapitulace'!$L$1:$L$997),'Měsíční rekapitulace'!$L$1:$L$997)=F$4)*('Měsíční rekapitulace'!$A$3:$A$999=$A11)*TEXT('Měsíční rekapitulace'!$Q$3:$Q$999,"0,0;0;0;\0")))</f>
        <v>0</v>
      </c>
      <c r="G11" s="76">
        <f>IF($A11="",,SUMPRODUCT((LOOKUP(ROW(G$1:G$997),ROW(G$1:G$997)/ISNUMBER('Měsíční rekapitulace'!$L$1:$L$997),'Měsíční rekapitulace'!$L$1:$L$997)=G$4)*('Měsíční rekapitulace'!$A$3:$A$999=$A11)*TEXT('Měsíční rekapitulace'!$Q$3:$Q$999,"0,0;0;0;\0")))</f>
        <v>0</v>
      </c>
      <c r="H11" s="76">
        <f>IF($A11="",,SUMPRODUCT((LOOKUP(ROW(H$1:H$997),ROW(H$1:H$997)/ISNUMBER('Měsíční rekapitulace'!$L$1:$L$997),'Měsíční rekapitulace'!$L$1:$L$997)=H$4)*('Měsíční rekapitulace'!$A$3:$A$999=$A11)*TEXT('Měsíční rekapitulace'!$Q$3:$Q$999,"0,0;0;0;\0")))</f>
        <v>0</v>
      </c>
      <c r="I11" s="76">
        <f>IF($A11="",,SUMPRODUCT((LOOKUP(ROW(I$1:I$997),ROW(I$1:I$997)/ISNUMBER('Měsíční rekapitulace'!$L$1:$L$997),'Měsíční rekapitulace'!$L$1:$L$997)=I$4)*('Měsíční rekapitulace'!$A$3:$A$999=$A11)*TEXT('Měsíční rekapitulace'!$Q$3:$Q$999,"0,0;0;0;\0")))</f>
        <v>0</v>
      </c>
      <c r="J11" s="76">
        <f>IF($A11="",,SUMPRODUCT((LOOKUP(ROW(J$1:J$997),ROW(J$1:J$997)/ISNUMBER('Měsíční rekapitulace'!$L$1:$L$997),'Měsíční rekapitulace'!$L$1:$L$997)=J$4)*('Měsíční rekapitulace'!$A$3:$A$999=$A11)*TEXT('Měsíční rekapitulace'!$Q$3:$Q$999,"0,0;0;0;\0")))</f>
        <v>0</v>
      </c>
      <c r="K11" s="76">
        <f>IF($A11="",,SUMPRODUCT((LOOKUP(ROW(K$1:K$997),ROW(K$1:K$997)/ISNUMBER('Měsíční rekapitulace'!$L$1:$L$997),'Měsíční rekapitulace'!$L$1:$L$997)=K$4)*('Měsíční rekapitulace'!$A$3:$A$999=$A11)*TEXT('Měsíční rekapitulace'!$Q$3:$Q$999,"0,0;0;0;\0")))</f>
        <v>0</v>
      </c>
      <c r="L11" s="76">
        <f>IF($A11="",,SUMPRODUCT((LOOKUP(ROW(L$1:L$997),ROW(L$1:L$997)/ISNUMBER('Měsíční rekapitulace'!$L$1:$L$997),'Měsíční rekapitulace'!$L$1:$L$997)=L$4)*('Měsíční rekapitulace'!$A$3:$A$999=$A11)*TEXT('Měsíční rekapitulace'!$Q$3:$Q$999,"0,0;0;0;\0")))</f>
        <v>0</v>
      </c>
      <c r="M11" s="76">
        <f>IF($A11="",,SUMPRODUCT((LOOKUP(ROW(M$1:M$997),ROW(M$1:M$997)/ISNUMBER('Měsíční rekapitulace'!$L$1:$L$997),'Měsíční rekapitulace'!$L$1:$L$997)=M$4)*('Měsíční rekapitulace'!$A$3:$A$999=$A11)*TEXT('Měsíční rekapitulace'!$Q$3:$Q$999,"0,0;0;0;\0")))</f>
        <v>0</v>
      </c>
      <c r="N11" s="76">
        <f>IF($A11="",,SUMPRODUCT((LOOKUP(ROW(N$1:N$997),ROW(N$1:N$997)/ISNUMBER('Měsíční rekapitulace'!$L$1:$L$997),'Měsíční rekapitulace'!$L$1:$L$997)=N$4)*('Měsíční rekapitulace'!$A$3:$A$999=$A11)*TEXT('Měsíční rekapitulace'!$Q$3:$Q$999,"0,0;0;0;\0")))</f>
        <v>0</v>
      </c>
      <c r="O11" s="76">
        <f>IF($A11="",,SUMPRODUCT((LOOKUP(ROW(O$1:O$997),ROW(O$1:O$997)/ISNUMBER('Měsíční rekapitulace'!$L$1:$L$997),'Měsíční rekapitulace'!$L$1:$L$997)=O$4)*('Měsíční rekapitulace'!$A$3:$A$999=$A11)*TEXT('Měsíční rekapitulace'!$Q$3:$Q$999,"0,0;0;0;\0")))</f>
        <v>0</v>
      </c>
      <c r="P11" s="24">
        <f t="shared" si="0"/>
        <v>2</v>
      </c>
    </row>
    <row r="12" spans="1:18" ht="12.95" customHeight="1" thickBot="1" x14ac:dyDescent="0.25">
      <c r="A12" s="18" t="str">
        <f t="array" ref="A12">IFERROR(INDEX('Měsíční rekapitulace'!A$3:A$999,SMALL(IF(('Měsíční rekapitulace'!A$3:A$999&lt;&gt;"")*('Měsíční rekapitulace'!A$3:A$999&lt;&gt;'Měsíční rekapitulace'!$A$2)*(COUNTIF(A$5:A11,'Měsíční rekapitulace'!A$3:A$999)=0),ROW('Měsíční rekapitulace'!A$3:A$999)-2),1)),"")</f>
        <v>S-2546</v>
      </c>
      <c r="B12" s="19" t="str">
        <f>IFERROR(INDEX('Měsíční rekapitulace'!E$3:E$999,MATCH(A12,'Měsíční rekapitulace'!A$3:A$999,)),"")</f>
        <v>Přechod na elektronický spis</v>
      </c>
      <c r="C12" s="19"/>
      <c r="D12" s="76">
        <f>IF($A12="",,SUMPRODUCT((LOOKUP(ROW(D$1:D$997),ROW(D$1:D$997)/ISNUMBER('Měsíční rekapitulace'!$L$1:$L$997),'Měsíční rekapitulace'!$L$1:$L$997)=D$4)*('Měsíční rekapitulace'!$A$3:$A$999=$A12)*TEXT('Měsíční rekapitulace'!$Q$3:$Q$999,"0,0;0;0;\0")))</f>
        <v>2.5</v>
      </c>
      <c r="E12" s="76">
        <f>IF($A12="",,SUMPRODUCT((LOOKUP(ROW(E$1:E$997),ROW(E$1:E$997)/ISNUMBER('Měsíční rekapitulace'!$L$1:$L$997),'Měsíční rekapitulace'!$L$1:$L$997)=E$4)*('Měsíční rekapitulace'!$A$3:$A$999=$A12)*TEXT('Měsíční rekapitulace'!$Q$3:$Q$999,"0,0;0;0;\0")))</f>
        <v>21</v>
      </c>
      <c r="F12" s="76">
        <f>IF($A12="",,SUMPRODUCT((LOOKUP(ROW(F$1:F$997),ROW(F$1:F$997)/ISNUMBER('Měsíční rekapitulace'!$L$1:$L$997),'Měsíční rekapitulace'!$L$1:$L$997)=F$4)*('Měsíční rekapitulace'!$A$3:$A$999=$A12)*TEXT('Měsíční rekapitulace'!$Q$3:$Q$999,"0,0;0;0;\0")))</f>
        <v>0</v>
      </c>
      <c r="G12" s="76">
        <f>IF($A12="",,SUMPRODUCT((LOOKUP(ROW(G$1:G$997),ROW(G$1:G$997)/ISNUMBER('Měsíční rekapitulace'!$L$1:$L$997),'Měsíční rekapitulace'!$L$1:$L$997)=G$4)*('Měsíční rekapitulace'!$A$3:$A$999=$A12)*TEXT('Měsíční rekapitulace'!$Q$3:$Q$999,"0,0;0;0;\0")))</f>
        <v>0</v>
      </c>
      <c r="H12" s="76">
        <f>IF($A12="",,SUMPRODUCT((LOOKUP(ROW(H$1:H$997),ROW(H$1:H$997)/ISNUMBER('Měsíční rekapitulace'!$L$1:$L$997),'Měsíční rekapitulace'!$L$1:$L$997)=H$4)*('Měsíční rekapitulace'!$A$3:$A$999=$A12)*TEXT('Měsíční rekapitulace'!$Q$3:$Q$999,"0,0;0;0;\0")))</f>
        <v>0</v>
      </c>
      <c r="I12" s="76">
        <f>IF($A12="",,SUMPRODUCT((LOOKUP(ROW(I$1:I$997),ROW(I$1:I$997)/ISNUMBER('Měsíční rekapitulace'!$L$1:$L$997),'Měsíční rekapitulace'!$L$1:$L$997)=I$4)*('Měsíční rekapitulace'!$A$3:$A$999=$A12)*TEXT('Měsíční rekapitulace'!$Q$3:$Q$999,"0,0;0;0;\0")))</f>
        <v>0</v>
      </c>
      <c r="J12" s="76">
        <f>IF($A12="",,SUMPRODUCT((LOOKUP(ROW(J$1:J$997),ROW(J$1:J$997)/ISNUMBER('Měsíční rekapitulace'!$L$1:$L$997),'Měsíční rekapitulace'!$L$1:$L$997)=J$4)*('Měsíční rekapitulace'!$A$3:$A$999=$A12)*TEXT('Měsíční rekapitulace'!$Q$3:$Q$999,"0,0;0;0;\0")))</f>
        <v>0</v>
      </c>
      <c r="K12" s="76">
        <f>IF($A12="",,SUMPRODUCT((LOOKUP(ROW(K$1:K$997),ROW(K$1:K$997)/ISNUMBER('Měsíční rekapitulace'!$L$1:$L$997),'Měsíční rekapitulace'!$L$1:$L$997)=K$4)*('Měsíční rekapitulace'!$A$3:$A$999=$A12)*TEXT('Měsíční rekapitulace'!$Q$3:$Q$999,"0,0;0;0;\0")))</f>
        <v>0</v>
      </c>
      <c r="L12" s="76">
        <f>IF($A12="",,SUMPRODUCT((LOOKUP(ROW(L$1:L$997),ROW(L$1:L$997)/ISNUMBER('Měsíční rekapitulace'!$L$1:$L$997),'Měsíční rekapitulace'!$L$1:$L$997)=L$4)*('Měsíční rekapitulace'!$A$3:$A$999=$A12)*TEXT('Měsíční rekapitulace'!$Q$3:$Q$999,"0,0;0;0;\0")))</f>
        <v>0</v>
      </c>
      <c r="M12" s="76">
        <f>IF($A12="",,SUMPRODUCT((LOOKUP(ROW(M$1:M$997),ROW(M$1:M$997)/ISNUMBER('Měsíční rekapitulace'!$L$1:$L$997),'Měsíční rekapitulace'!$L$1:$L$997)=M$4)*('Měsíční rekapitulace'!$A$3:$A$999=$A12)*TEXT('Měsíční rekapitulace'!$Q$3:$Q$999,"0,0;0;0;\0")))</f>
        <v>0</v>
      </c>
      <c r="N12" s="76">
        <f>IF($A12="",,SUMPRODUCT((LOOKUP(ROW(N$1:N$997),ROW(N$1:N$997)/ISNUMBER('Měsíční rekapitulace'!$L$1:$L$997),'Měsíční rekapitulace'!$L$1:$L$997)=N$4)*('Měsíční rekapitulace'!$A$3:$A$999=$A12)*TEXT('Měsíční rekapitulace'!$Q$3:$Q$999,"0,0;0;0;\0")))</f>
        <v>0</v>
      </c>
      <c r="O12" s="76">
        <f>IF($A12="",,SUMPRODUCT((LOOKUP(ROW(O$1:O$997),ROW(O$1:O$997)/ISNUMBER('Měsíční rekapitulace'!$L$1:$L$997),'Měsíční rekapitulace'!$L$1:$L$997)=O$4)*('Měsíční rekapitulace'!$A$3:$A$999=$A12)*TEXT('Měsíční rekapitulace'!$Q$3:$Q$999,"0,0;0;0;\0")))</f>
        <v>0</v>
      </c>
      <c r="P12" s="24">
        <f t="shared" si="0"/>
        <v>23.5</v>
      </c>
    </row>
    <row r="13" spans="1:18" ht="12.95" customHeight="1" thickBot="1" x14ac:dyDescent="0.25">
      <c r="A13" s="18" t="str">
        <f t="array" ref="A13">IFERROR(INDEX('Měsíční rekapitulace'!A$3:A$999,SMALL(IF(('Měsíční rekapitulace'!A$3:A$999&lt;&gt;"")*('Měsíční rekapitulace'!A$3:A$999&lt;&gt;'Měsíční rekapitulace'!$A$2)*(COUNTIF(A$5:A12,'Měsíční rekapitulace'!A$3:A$999)=0),ROW('Měsíční rekapitulace'!A$3:A$999)-2),1)),"")</f>
        <v>S-2589</v>
      </c>
      <c r="B13" s="19" t="str">
        <f>IFERROR(INDEX('Měsíční rekapitulace'!E$3:E$999,MATCH(A13,'Měsíční rekapitulace'!A$3:A$999,)),"")</f>
        <v>P3WS - Přepočítání hodnot IC - program SPSg</v>
      </c>
      <c r="C13" s="19"/>
      <c r="D13" s="76">
        <f>IF($A13="",,SUMPRODUCT((LOOKUP(ROW(D$1:D$997),ROW(D$1:D$997)/ISNUMBER('Měsíční rekapitulace'!$L$1:$L$997),'Měsíční rekapitulace'!$L$1:$L$997)=D$4)*('Měsíční rekapitulace'!$A$3:$A$999=$A13)*TEXT('Měsíční rekapitulace'!$Q$3:$Q$999,"0,0;0;0;\0")))</f>
        <v>30</v>
      </c>
      <c r="E13" s="76">
        <f>IF($A13="",,SUMPRODUCT((LOOKUP(ROW(E$1:E$997),ROW(E$1:E$997)/ISNUMBER('Měsíční rekapitulace'!$L$1:$L$997),'Měsíční rekapitulace'!$L$1:$L$997)=E$4)*('Měsíční rekapitulace'!$A$3:$A$999=$A13)*TEXT('Měsíční rekapitulace'!$Q$3:$Q$999,"0,0;0;0;\0")))</f>
        <v>0</v>
      </c>
      <c r="F13" s="76">
        <f>IF($A13="",,SUMPRODUCT((LOOKUP(ROW(F$1:F$997),ROW(F$1:F$997)/ISNUMBER('Měsíční rekapitulace'!$L$1:$L$997),'Měsíční rekapitulace'!$L$1:$L$997)=F$4)*('Měsíční rekapitulace'!$A$3:$A$999=$A13)*TEXT('Měsíční rekapitulace'!$Q$3:$Q$999,"0,0;0;0;\0")))</f>
        <v>0</v>
      </c>
      <c r="G13" s="76">
        <f>IF($A13="",,SUMPRODUCT((LOOKUP(ROW(G$1:G$997),ROW(G$1:G$997)/ISNUMBER('Měsíční rekapitulace'!$L$1:$L$997),'Měsíční rekapitulace'!$L$1:$L$997)=G$4)*('Měsíční rekapitulace'!$A$3:$A$999=$A13)*TEXT('Měsíční rekapitulace'!$Q$3:$Q$999,"0,0;0;0;\0")))</f>
        <v>0</v>
      </c>
      <c r="H13" s="76">
        <f>IF($A13="",,SUMPRODUCT((LOOKUP(ROW(H$1:H$997),ROW(H$1:H$997)/ISNUMBER('Měsíční rekapitulace'!$L$1:$L$997),'Měsíční rekapitulace'!$L$1:$L$997)=H$4)*('Měsíční rekapitulace'!$A$3:$A$999=$A13)*TEXT('Měsíční rekapitulace'!$Q$3:$Q$999,"0,0;0;0;\0")))</f>
        <v>0</v>
      </c>
      <c r="I13" s="76">
        <f>IF($A13="",,SUMPRODUCT((LOOKUP(ROW(I$1:I$997),ROW(I$1:I$997)/ISNUMBER('Měsíční rekapitulace'!$L$1:$L$997),'Měsíční rekapitulace'!$L$1:$L$997)=I$4)*('Měsíční rekapitulace'!$A$3:$A$999=$A13)*TEXT('Měsíční rekapitulace'!$Q$3:$Q$999,"0,0;0;0;\0")))</f>
        <v>0</v>
      </c>
      <c r="J13" s="76">
        <f>IF($A13="",,SUMPRODUCT((LOOKUP(ROW(J$1:J$997),ROW(J$1:J$997)/ISNUMBER('Měsíční rekapitulace'!$L$1:$L$997),'Měsíční rekapitulace'!$L$1:$L$997)=J$4)*('Měsíční rekapitulace'!$A$3:$A$999=$A13)*TEXT('Měsíční rekapitulace'!$Q$3:$Q$999,"0,0;0;0;\0")))</f>
        <v>0</v>
      </c>
      <c r="K13" s="76">
        <f>IF($A13="",,SUMPRODUCT((LOOKUP(ROW(K$1:K$997),ROW(K$1:K$997)/ISNUMBER('Měsíční rekapitulace'!$L$1:$L$997),'Měsíční rekapitulace'!$L$1:$L$997)=K$4)*('Měsíční rekapitulace'!$A$3:$A$999=$A13)*TEXT('Měsíční rekapitulace'!$Q$3:$Q$999,"0,0;0;0;\0")))</f>
        <v>0</v>
      </c>
      <c r="L13" s="76">
        <f>IF($A13="",,SUMPRODUCT((LOOKUP(ROW(L$1:L$997),ROW(L$1:L$997)/ISNUMBER('Měsíční rekapitulace'!$L$1:$L$997),'Měsíční rekapitulace'!$L$1:$L$997)=L$4)*('Měsíční rekapitulace'!$A$3:$A$999=$A13)*TEXT('Měsíční rekapitulace'!$Q$3:$Q$999,"0,0;0;0;\0")))</f>
        <v>0</v>
      </c>
      <c r="M13" s="76">
        <f>IF($A13="",,SUMPRODUCT((LOOKUP(ROW(M$1:M$997),ROW(M$1:M$997)/ISNUMBER('Měsíční rekapitulace'!$L$1:$L$997),'Měsíční rekapitulace'!$L$1:$L$997)=M$4)*('Měsíční rekapitulace'!$A$3:$A$999=$A13)*TEXT('Měsíční rekapitulace'!$Q$3:$Q$999,"0,0;0;0;\0")))</f>
        <v>0</v>
      </c>
      <c r="N13" s="76">
        <f>IF($A13="",,SUMPRODUCT((LOOKUP(ROW(N$1:N$997),ROW(N$1:N$997)/ISNUMBER('Měsíční rekapitulace'!$L$1:$L$997),'Měsíční rekapitulace'!$L$1:$L$997)=N$4)*('Měsíční rekapitulace'!$A$3:$A$999=$A13)*TEXT('Měsíční rekapitulace'!$Q$3:$Q$999,"0,0;0;0;\0")))</f>
        <v>0</v>
      </c>
      <c r="O13" s="76">
        <f>IF($A13="",,SUMPRODUCT((LOOKUP(ROW(O$1:O$997),ROW(O$1:O$997)/ISNUMBER('Měsíční rekapitulace'!$L$1:$L$997),'Měsíční rekapitulace'!$L$1:$L$997)=O$4)*('Měsíční rekapitulace'!$A$3:$A$999=$A13)*TEXT('Měsíční rekapitulace'!$Q$3:$Q$999,"0,0;0;0;\0")))</f>
        <v>0</v>
      </c>
      <c r="P13" s="24">
        <f t="shared" si="0"/>
        <v>30</v>
      </c>
    </row>
    <row r="14" spans="1:18" ht="12.95" customHeight="1" thickBot="1" x14ac:dyDescent="0.25">
      <c r="A14" s="18" t="str">
        <f t="array" ref="A14">IFERROR(INDEX('Měsíční rekapitulace'!A$3:A$999,SMALL(IF(('Měsíční rekapitulace'!A$3:A$999&lt;&gt;"")*('Měsíční rekapitulace'!A$3:A$999&lt;&gt;'Měsíční rekapitulace'!$A$2)*(COUNTIF(A$5:A13,'Měsíční rekapitulace'!A$3:A$999)=0),ROW('Měsíční rekapitulace'!A$3:A$999)-2),1)),"")</f>
        <v>S-1787</v>
      </c>
      <c r="B14" s="19" t="str">
        <f>IFERROR(INDEX('Měsíční rekapitulace'!E$3:E$999,MATCH(A14,'Měsíční rekapitulace'!A$3:A$999,)),"")</f>
        <v>Automatické zasílání mailu</v>
      </c>
      <c r="C14" s="19"/>
      <c r="D14" s="76">
        <f>IF($A14="",,SUMPRODUCT((LOOKUP(ROW(D$1:D$997),ROW(D$1:D$997)/ISNUMBER('Měsíční rekapitulace'!$L$1:$L$997),'Měsíční rekapitulace'!$L$1:$L$997)=D$4)*('Měsíční rekapitulace'!$A$3:$A$999=$A14)*TEXT('Měsíční rekapitulace'!$Q$3:$Q$999,"0,0;0;0;\0")))</f>
        <v>0</v>
      </c>
      <c r="E14" s="76">
        <f>IF($A14="",,SUMPRODUCT((LOOKUP(ROW(E$1:E$997),ROW(E$1:E$997)/ISNUMBER('Měsíční rekapitulace'!$L$1:$L$997),'Měsíční rekapitulace'!$L$1:$L$997)=E$4)*('Měsíční rekapitulace'!$A$3:$A$999=$A14)*TEXT('Měsíční rekapitulace'!$Q$3:$Q$999,"0,0;0;0;\0")))</f>
        <v>2</v>
      </c>
      <c r="F14" s="76">
        <f>IF($A14="",,SUMPRODUCT((LOOKUP(ROW(F$1:F$997),ROW(F$1:F$997)/ISNUMBER('Měsíční rekapitulace'!$L$1:$L$997),'Měsíční rekapitulace'!$L$1:$L$997)=F$4)*('Měsíční rekapitulace'!$A$3:$A$999=$A14)*TEXT('Měsíční rekapitulace'!$Q$3:$Q$999,"0,0;0;0;\0")))</f>
        <v>0</v>
      </c>
      <c r="G14" s="76">
        <f>IF($A14="",,SUMPRODUCT((LOOKUP(ROW(G$1:G$997),ROW(G$1:G$997)/ISNUMBER('Měsíční rekapitulace'!$L$1:$L$997),'Měsíční rekapitulace'!$L$1:$L$997)=G$4)*('Měsíční rekapitulace'!$A$3:$A$999=$A14)*TEXT('Měsíční rekapitulace'!$Q$3:$Q$999,"0,0;0;0;\0")))</f>
        <v>3</v>
      </c>
      <c r="H14" s="76">
        <f>IF($A14="",,SUMPRODUCT((LOOKUP(ROW(H$1:H$997),ROW(H$1:H$997)/ISNUMBER('Měsíční rekapitulace'!$L$1:$L$997),'Měsíční rekapitulace'!$L$1:$L$997)=H$4)*('Měsíční rekapitulace'!$A$3:$A$999=$A14)*TEXT('Měsíční rekapitulace'!$Q$3:$Q$999,"0,0;0;0;\0")))</f>
        <v>0</v>
      </c>
      <c r="I14" s="76">
        <f>IF($A14="",,SUMPRODUCT((LOOKUP(ROW(I$1:I$997),ROW(I$1:I$997)/ISNUMBER('Měsíční rekapitulace'!$L$1:$L$997),'Měsíční rekapitulace'!$L$1:$L$997)=I$4)*('Měsíční rekapitulace'!$A$3:$A$999=$A14)*TEXT('Měsíční rekapitulace'!$Q$3:$Q$999,"0,0;0;0;\0")))</f>
        <v>0</v>
      </c>
      <c r="J14" s="76">
        <f>IF($A14="",,SUMPRODUCT((LOOKUP(ROW(J$1:J$997),ROW(J$1:J$997)/ISNUMBER('Měsíční rekapitulace'!$L$1:$L$997),'Měsíční rekapitulace'!$L$1:$L$997)=J$4)*('Měsíční rekapitulace'!$A$3:$A$999=$A14)*TEXT('Měsíční rekapitulace'!$Q$3:$Q$999,"0,0;0;0;\0")))</f>
        <v>0</v>
      </c>
      <c r="K14" s="76">
        <f>IF($A14="",,SUMPRODUCT((LOOKUP(ROW(K$1:K$997),ROW(K$1:K$997)/ISNUMBER('Měsíční rekapitulace'!$L$1:$L$997),'Měsíční rekapitulace'!$L$1:$L$997)=K$4)*('Měsíční rekapitulace'!$A$3:$A$999=$A14)*TEXT('Měsíční rekapitulace'!$Q$3:$Q$999,"0,0;0;0;\0")))</f>
        <v>0</v>
      </c>
      <c r="L14" s="76">
        <f>IF($A14="",,SUMPRODUCT((LOOKUP(ROW(L$1:L$997),ROW(L$1:L$997)/ISNUMBER('Měsíční rekapitulace'!$L$1:$L$997),'Měsíční rekapitulace'!$L$1:$L$997)=L$4)*('Měsíční rekapitulace'!$A$3:$A$999=$A14)*TEXT('Měsíční rekapitulace'!$Q$3:$Q$999,"0,0;0;0;\0")))</f>
        <v>0</v>
      </c>
      <c r="M14" s="76">
        <f>IF($A14="",,SUMPRODUCT((LOOKUP(ROW(M$1:M$997),ROW(M$1:M$997)/ISNUMBER('Měsíční rekapitulace'!$L$1:$L$997),'Měsíční rekapitulace'!$L$1:$L$997)=M$4)*('Měsíční rekapitulace'!$A$3:$A$999=$A14)*TEXT('Měsíční rekapitulace'!$Q$3:$Q$999,"0,0;0;0;\0")))</f>
        <v>0</v>
      </c>
      <c r="N14" s="76">
        <f>IF($A14="",,SUMPRODUCT((LOOKUP(ROW(N$1:N$997),ROW(N$1:N$997)/ISNUMBER('Měsíční rekapitulace'!$L$1:$L$997),'Měsíční rekapitulace'!$L$1:$L$997)=N$4)*('Měsíční rekapitulace'!$A$3:$A$999=$A14)*TEXT('Měsíční rekapitulace'!$Q$3:$Q$999,"0,0;0;0;\0")))</f>
        <v>0</v>
      </c>
      <c r="O14" s="76">
        <f>IF($A14="",,SUMPRODUCT((LOOKUP(ROW(O$1:O$997),ROW(O$1:O$997)/ISNUMBER('Měsíční rekapitulace'!$L$1:$L$997),'Měsíční rekapitulace'!$L$1:$L$997)=O$4)*('Měsíční rekapitulace'!$A$3:$A$999=$A14)*TEXT('Měsíční rekapitulace'!$Q$3:$Q$999,"0,0;0;0;\0")))</f>
        <v>0</v>
      </c>
      <c r="P14" s="24">
        <f t="shared" si="0"/>
        <v>5</v>
      </c>
    </row>
    <row r="15" spans="1:18" ht="12.95" customHeight="1" thickBot="1" x14ac:dyDescent="0.25">
      <c r="A15" s="18" t="str">
        <f t="array" ref="A15">IFERROR(INDEX('Měsíční rekapitulace'!A$3:A$999,SMALL(IF(('Měsíční rekapitulace'!A$3:A$999&lt;&gt;"")*('Měsíční rekapitulace'!A$3:A$999&lt;&gt;'Měsíční rekapitulace'!$A$2)*(COUNTIF(A$5:A14,'Měsíční rekapitulace'!A$3:A$999)=0),ROW('Měsíční rekapitulace'!A$3:A$999)-2),1)),"")</f>
        <v>S-2414</v>
      </c>
      <c r="B15" s="19" t="str">
        <f>IFERROR(INDEX('Měsíční rekapitulace'!E$3:E$999,MATCH(A15,'Měsíční rekapitulace'!A$3:A$999,)),"")</f>
        <v>Změna logování a uvolňování paměti webových aplikací</v>
      </c>
      <c r="C15" s="19"/>
      <c r="D15" s="76">
        <f>IF($A15="",,SUMPRODUCT((LOOKUP(ROW(D$1:D$997),ROW(D$1:D$997)/ISNUMBER('Měsíční rekapitulace'!$L$1:$L$997),'Měsíční rekapitulace'!$L$1:$L$997)=D$4)*('Měsíční rekapitulace'!$A$3:$A$999=$A15)*TEXT('Měsíční rekapitulace'!$Q$3:$Q$999,"0,0;0;0;\0")))</f>
        <v>0</v>
      </c>
      <c r="E15" s="76">
        <f>IF($A15="",,SUMPRODUCT((LOOKUP(ROW(E$1:E$997),ROW(E$1:E$997)/ISNUMBER('Měsíční rekapitulace'!$L$1:$L$997),'Měsíční rekapitulace'!$L$1:$L$997)=E$4)*('Měsíční rekapitulace'!$A$3:$A$999=$A15)*TEXT('Měsíční rekapitulace'!$Q$3:$Q$999,"0,0;0;0;\0")))</f>
        <v>16</v>
      </c>
      <c r="F15" s="76">
        <f>IF($A15="",,SUMPRODUCT((LOOKUP(ROW(F$1:F$997),ROW(F$1:F$997)/ISNUMBER('Měsíční rekapitulace'!$L$1:$L$997),'Měsíční rekapitulace'!$L$1:$L$997)=F$4)*('Měsíční rekapitulace'!$A$3:$A$999=$A15)*TEXT('Měsíční rekapitulace'!$Q$3:$Q$999,"0,0;0;0;\0")))</f>
        <v>22.5</v>
      </c>
      <c r="G15" s="76">
        <f>IF($A15="",,SUMPRODUCT((LOOKUP(ROW(G$1:G$997),ROW(G$1:G$997)/ISNUMBER('Měsíční rekapitulace'!$L$1:$L$997),'Měsíční rekapitulace'!$L$1:$L$997)=G$4)*('Měsíční rekapitulace'!$A$3:$A$999=$A15)*TEXT('Měsíční rekapitulace'!$Q$3:$Q$999,"0,0;0;0;\0")))</f>
        <v>0</v>
      </c>
      <c r="H15" s="76">
        <f>IF($A15="",,SUMPRODUCT((LOOKUP(ROW(H$1:H$997),ROW(H$1:H$997)/ISNUMBER('Měsíční rekapitulace'!$L$1:$L$997),'Měsíční rekapitulace'!$L$1:$L$997)=H$4)*('Měsíční rekapitulace'!$A$3:$A$999=$A15)*TEXT('Měsíční rekapitulace'!$Q$3:$Q$999,"0,0;0;0;\0")))</f>
        <v>0</v>
      </c>
      <c r="I15" s="76">
        <f>IF($A15="",,SUMPRODUCT((LOOKUP(ROW(I$1:I$997),ROW(I$1:I$997)/ISNUMBER('Měsíční rekapitulace'!$L$1:$L$997),'Měsíční rekapitulace'!$L$1:$L$997)=I$4)*('Měsíční rekapitulace'!$A$3:$A$999=$A15)*TEXT('Měsíční rekapitulace'!$Q$3:$Q$999,"0,0;0;0;\0")))</f>
        <v>0</v>
      </c>
      <c r="J15" s="76">
        <f>IF($A15="",,SUMPRODUCT((LOOKUP(ROW(J$1:J$997),ROW(J$1:J$997)/ISNUMBER('Měsíční rekapitulace'!$L$1:$L$997),'Měsíční rekapitulace'!$L$1:$L$997)=J$4)*('Měsíční rekapitulace'!$A$3:$A$999=$A15)*TEXT('Měsíční rekapitulace'!$Q$3:$Q$999,"0,0;0;0;\0")))</f>
        <v>0</v>
      </c>
      <c r="K15" s="76">
        <f>IF($A15="",,SUMPRODUCT((LOOKUP(ROW(K$1:K$997),ROW(K$1:K$997)/ISNUMBER('Měsíční rekapitulace'!$L$1:$L$997),'Měsíční rekapitulace'!$L$1:$L$997)=K$4)*('Měsíční rekapitulace'!$A$3:$A$999=$A15)*TEXT('Měsíční rekapitulace'!$Q$3:$Q$999,"0,0;0;0;\0")))</f>
        <v>0</v>
      </c>
      <c r="L15" s="76">
        <f>IF($A15="",,SUMPRODUCT((LOOKUP(ROW(L$1:L$997),ROW(L$1:L$997)/ISNUMBER('Měsíční rekapitulace'!$L$1:$L$997),'Měsíční rekapitulace'!$L$1:$L$997)=L$4)*('Měsíční rekapitulace'!$A$3:$A$999=$A15)*TEXT('Měsíční rekapitulace'!$Q$3:$Q$999,"0,0;0;0;\0")))</f>
        <v>0</v>
      </c>
      <c r="M15" s="76">
        <f>IF($A15="",,SUMPRODUCT((LOOKUP(ROW(M$1:M$997),ROW(M$1:M$997)/ISNUMBER('Měsíční rekapitulace'!$L$1:$L$997),'Měsíční rekapitulace'!$L$1:$L$997)=M$4)*('Měsíční rekapitulace'!$A$3:$A$999=$A15)*TEXT('Měsíční rekapitulace'!$Q$3:$Q$999,"0,0;0;0;\0")))</f>
        <v>0</v>
      </c>
      <c r="N15" s="76">
        <f>IF($A15="",,SUMPRODUCT((LOOKUP(ROW(N$1:N$997),ROW(N$1:N$997)/ISNUMBER('Měsíční rekapitulace'!$L$1:$L$997),'Měsíční rekapitulace'!$L$1:$L$997)=N$4)*('Měsíční rekapitulace'!$A$3:$A$999=$A15)*TEXT('Měsíční rekapitulace'!$Q$3:$Q$999,"0,0;0;0;\0")))</f>
        <v>0</v>
      </c>
      <c r="O15" s="76">
        <f>IF($A15="",,SUMPRODUCT((LOOKUP(ROW(O$1:O$997),ROW(O$1:O$997)/ISNUMBER('Měsíční rekapitulace'!$L$1:$L$997),'Měsíční rekapitulace'!$L$1:$L$997)=O$4)*('Měsíční rekapitulace'!$A$3:$A$999=$A15)*TEXT('Měsíční rekapitulace'!$Q$3:$Q$999,"0,0;0;0;\0")))</f>
        <v>0</v>
      </c>
      <c r="P15" s="24">
        <f t="shared" si="0"/>
        <v>38.5</v>
      </c>
    </row>
    <row r="16" spans="1:18" ht="12.95" customHeight="1" thickBot="1" x14ac:dyDescent="0.25">
      <c r="A16" s="18" t="str">
        <f t="array" ref="A16">IFERROR(INDEX('Měsíční rekapitulace'!A$3:A$999,SMALL(IF(('Měsíční rekapitulace'!A$3:A$999&lt;&gt;"")*('Měsíční rekapitulace'!A$3:A$999&lt;&gt;'Měsíční rekapitulace'!$A$2)*(COUNTIF(A$5:A15,'Měsíční rekapitulace'!A$3:A$999)=0),ROW('Měsíční rekapitulace'!A$3:A$999)-2),1)),"")</f>
        <v>S-2561</v>
      </c>
      <c r="B16" s="19" t="str">
        <f>IFERROR(INDEX('Měsíční rekapitulace'!E$3:E$999,MATCH(A16,'Měsíční rekapitulace'!A$3:A$999,)),"")</f>
        <v>SALIPU nárok, který je v uzavřeném delegačním procesu</v>
      </c>
      <c r="C16" s="19"/>
      <c r="D16" s="76">
        <f>IF($A16="",,SUMPRODUCT((LOOKUP(ROW(D$1:D$997),ROW(D$1:D$997)/ISNUMBER('Měsíční rekapitulace'!$L$1:$L$997),'Měsíční rekapitulace'!$L$1:$L$997)=D$4)*('Měsíční rekapitulace'!$A$3:$A$999=$A16)*TEXT('Měsíční rekapitulace'!$Q$3:$Q$999,"0,0;0;0;\0")))</f>
        <v>0</v>
      </c>
      <c r="E16" s="76">
        <f>IF($A16="",,SUMPRODUCT((LOOKUP(ROW(E$1:E$997),ROW(E$1:E$997)/ISNUMBER('Měsíční rekapitulace'!$L$1:$L$997),'Měsíční rekapitulace'!$L$1:$L$997)=E$4)*('Měsíční rekapitulace'!$A$3:$A$999=$A16)*TEXT('Měsíční rekapitulace'!$Q$3:$Q$999,"0,0;0;0;\0")))</f>
        <v>1</v>
      </c>
      <c r="F16" s="76">
        <f>IF($A16="",,SUMPRODUCT((LOOKUP(ROW(F$1:F$997),ROW(F$1:F$997)/ISNUMBER('Měsíční rekapitulace'!$L$1:$L$997),'Měsíční rekapitulace'!$L$1:$L$997)=F$4)*('Měsíční rekapitulace'!$A$3:$A$999=$A16)*TEXT('Měsíční rekapitulace'!$Q$3:$Q$999,"0,0;0;0;\0")))</f>
        <v>11.5</v>
      </c>
      <c r="G16" s="76">
        <f>IF($A16="",,SUMPRODUCT((LOOKUP(ROW(G$1:G$997),ROW(G$1:G$997)/ISNUMBER('Měsíční rekapitulace'!$L$1:$L$997),'Měsíční rekapitulace'!$L$1:$L$997)=G$4)*('Měsíční rekapitulace'!$A$3:$A$999=$A16)*TEXT('Měsíční rekapitulace'!$Q$3:$Q$999,"0,0;0;0;\0")))</f>
        <v>0</v>
      </c>
      <c r="H16" s="76">
        <f>IF($A16="",,SUMPRODUCT((LOOKUP(ROW(H$1:H$997),ROW(H$1:H$997)/ISNUMBER('Měsíční rekapitulace'!$L$1:$L$997),'Měsíční rekapitulace'!$L$1:$L$997)=H$4)*('Měsíční rekapitulace'!$A$3:$A$999=$A16)*TEXT('Měsíční rekapitulace'!$Q$3:$Q$999,"0,0;0;0;\0")))</f>
        <v>0</v>
      </c>
      <c r="I16" s="76">
        <f>IF($A16="",,SUMPRODUCT((LOOKUP(ROW(I$1:I$997),ROW(I$1:I$997)/ISNUMBER('Měsíční rekapitulace'!$L$1:$L$997),'Měsíční rekapitulace'!$L$1:$L$997)=I$4)*('Měsíční rekapitulace'!$A$3:$A$999=$A16)*TEXT('Měsíční rekapitulace'!$Q$3:$Q$999,"0,0;0;0;\0")))</f>
        <v>0</v>
      </c>
      <c r="J16" s="76">
        <f>IF($A16="",,SUMPRODUCT((LOOKUP(ROW(J$1:J$997),ROW(J$1:J$997)/ISNUMBER('Měsíční rekapitulace'!$L$1:$L$997),'Měsíční rekapitulace'!$L$1:$L$997)=J$4)*('Měsíční rekapitulace'!$A$3:$A$999=$A16)*TEXT('Měsíční rekapitulace'!$Q$3:$Q$999,"0,0;0;0;\0")))</f>
        <v>0</v>
      </c>
      <c r="K16" s="76">
        <f>IF($A16="",,SUMPRODUCT((LOOKUP(ROW(K$1:K$997),ROW(K$1:K$997)/ISNUMBER('Měsíční rekapitulace'!$L$1:$L$997),'Měsíční rekapitulace'!$L$1:$L$997)=K$4)*('Měsíční rekapitulace'!$A$3:$A$999=$A16)*TEXT('Měsíční rekapitulace'!$Q$3:$Q$999,"0,0;0;0;\0")))</f>
        <v>0</v>
      </c>
      <c r="L16" s="76">
        <f>IF($A16="",,SUMPRODUCT((LOOKUP(ROW(L$1:L$997),ROW(L$1:L$997)/ISNUMBER('Měsíční rekapitulace'!$L$1:$L$997),'Měsíční rekapitulace'!$L$1:$L$997)=L$4)*('Měsíční rekapitulace'!$A$3:$A$999=$A16)*TEXT('Měsíční rekapitulace'!$Q$3:$Q$999,"0,0;0;0;\0")))</f>
        <v>0</v>
      </c>
      <c r="M16" s="76">
        <f>IF($A16="",,SUMPRODUCT((LOOKUP(ROW(M$1:M$997),ROW(M$1:M$997)/ISNUMBER('Měsíční rekapitulace'!$L$1:$L$997),'Měsíční rekapitulace'!$L$1:$L$997)=M$4)*('Měsíční rekapitulace'!$A$3:$A$999=$A16)*TEXT('Měsíční rekapitulace'!$Q$3:$Q$999,"0,0;0;0;\0")))</f>
        <v>0</v>
      </c>
      <c r="N16" s="76">
        <f>IF($A16="",,SUMPRODUCT((LOOKUP(ROW(N$1:N$997),ROW(N$1:N$997)/ISNUMBER('Měsíční rekapitulace'!$L$1:$L$997),'Měsíční rekapitulace'!$L$1:$L$997)=N$4)*('Měsíční rekapitulace'!$A$3:$A$999=$A16)*TEXT('Měsíční rekapitulace'!$Q$3:$Q$999,"0,0;0;0;\0")))</f>
        <v>0</v>
      </c>
      <c r="O16" s="76">
        <f>IF($A16="",,SUMPRODUCT((LOOKUP(ROW(O$1:O$997),ROW(O$1:O$997)/ISNUMBER('Měsíční rekapitulace'!$L$1:$L$997),'Měsíční rekapitulace'!$L$1:$L$997)=O$4)*('Měsíční rekapitulace'!$A$3:$A$999=$A16)*TEXT('Měsíční rekapitulace'!$Q$3:$Q$999,"0,0;0;0;\0")))</f>
        <v>0</v>
      </c>
      <c r="P16" s="24">
        <f t="shared" si="0"/>
        <v>12.5</v>
      </c>
    </row>
    <row r="17" spans="1:18" ht="12.95" customHeight="1" thickBot="1" x14ac:dyDescent="0.25">
      <c r="A17" s="18" t="str">
        <f t="array" ref="A17">IFERROR(INDEX('Měsíční rekapitulace'!A$3:A$999,SMALL(IF(('Měsíční rekapitulace'!A$3:A$999&lt;&gt;"")*('Měsíční rekapitulace'!A$3:A$999&lt;&gt;'Měsíční rekapitulace'!$A$2)*(COUNTIF(A$5:A16,'Měsíční rekapitulace'!A$3:A$999)=0),ROW('Měsíční rekapitulace'!A$3:A$999)-2),1)),"")</f>
        <v>S-2682</v>
      </c>
      <c r="B17" s="19" t="str">
        <f>IFERROR(INDEX('Měsíční rekapitulace'!E$3:E$999,MATCH(A17,'Měsíční rekapitulace'!A$3:A$999,)),"")</f>
        <v>P3WS - školení nastavování parametrů</v>
      </c>
      <c r="C17" s="19"/>
      <c r="D17" s="76">
        <f>IF($A17="",,SUMPRODUCT((LOOKUP(ROW(D$1:D$997),ROW(D$1:D$997)/ISNUMBER('Měsíční rekapitulace'!$L$1:$L$997),'Měsíční rekapitulace'!$L$1:$L$997)=D$4)*('Měsíční rekapitulace'!$A$3:$A$999=$A17)*TEXT('Měsíční rekapitulace'!$Q$3:$Q$999,"0,0;0;0;\0")))</f>
        <v>0</v>
      </c>
      <c r="E17" s="76">
        <f>IF($A17="",,SUMPRODUCT((LOOKUP(ROW(E$1:E$997),ROW(E$1:E$997)/ISNUMBER('Měsíční rekapitulace'!$L$1:$L$997),'Měsíční rekapitulace'!$L$1:$L$997)=E$4)*('Měsíční rekapitulace'!$A$3:$A$999=$A17)*TEXT('Měsíční rekapitulace'!$Q$3:$Q$999,"0,0;0;0;\0")))</f>
        <v>16.5</v>
      </c>
      <c r="F17" s="76">
        <f>IF($A17="",,SUMPRODUCT((LOOKUP(ROW(F$1:F$997),ROW(F$1:F$997)/ISNUMBER('Měsíční rekapitulace'!$L$1:$L$997),'Měsíční rekapitulace'!$L$1:$L$997)=F$4)*('Měsíční rekapitulace'!$A$3:$A$999=$A17)*TEXT('Měsíční rekapitulace'!$Q$3:$Q$999,"0,0;0;0;\0")))</f>
        <v>0</v>
      </c>
      <c r="G17" s="76">
        <f>IF($A17="",,SUMPRODUCT((LOOKUP(ROW(G$1:G$997),ROW(G$1:G$997)/ISNUMBER('Měsíční rekapitulace'!$L$1:$L$997),'Měsíční rekapitulace'!$L$1:$L$997)=G$4)*('Měsíční rekapitulace'!$A$3:$A$999=$A17)*TEXT('Měsíční rekapitulace'!$Q$3:$Q$999,"0,0;0;0;\0")))</f>
        <v>0</v>
      </c>
      <c r="H17" s="76">
        <f>IF($A17="",,SUMPRODUCT((LOOKUP(ROW(H$1:H$997),ROW(H$1:H$997)/ISNUMBER('Měsíční rekapitulace'!$L$1:$L$997),'Měsíční rekapitulace'!$L$1:$L$997)=H$4)*('Měsíční rekapitulace'!$A$3:$A$999=$A17)*TEXT('Měsíční rekapitulace'!$Q$3:$Q$999,"0,0;0;0;\0")))</f>
        <v>0</v>
      </c>
      <c r="I17" s="76">
        <f>IF($A17="",,SUMPRODUCT((LOOKUP(ROW(I$1:I$997),ROW(I$1:I$997)/ISNUMBER('Měsíční rekapitulace'!$L$1:$L$997),'Měsíční rekapitulace'!$L$1:$L$997)=I$4)*('Měsíční rekapitulace'!$A$3:$A$999=$A17)*TEXT('Měsíční rekapitulace'!$Q$3:$Q$999,"0,0;0;0;\0")))</f>
        <v>0</v>
      </c>
      <c r="J17" s="76">
        <f>IF($A17="",,SUMPRODUCT((LOOKUP(ROW(J$1:J$997),ROW(J$1:J$997)/ISNUMBER('Měsíční rekapitulace'!$L$1:$L$997),'Měsíční rekapitulace'!$L$1:$L$997)=J$4)*('Měsíční rekapitulace'!$A$3:$A$999=$A17)*TEXT('Měsíční rekapitulace'!$Q$3:$Q$999,"0,0;0;0;\0")))</f>
        <v>0</v>
      </c>
      <c r="K17" s="76">
        <f>IF($A17="",,SUMPRODUCT((LOOKUP(ROW(K$1:K$997),ROW(K$1:K$997)/ISNUMBER('Měsíční rekapitulace'!$L$1:$L$997),'Měsíční rekapitulace'!$L$1:$L$997)=K$4)*('Měsíční rekapitulace'!$A$3:$A$999=$A17)*TEXT('Měsíční rekapitulace'!$Q$3:$Q$999,"0,0;0;0;\0")))</f>
        <v>0</v>
      </c>
      <c r="L17" s="76">
        <f>IF($A17="",,SUMPRODUCT((LOOKUP(ROW(L$1:L$997),ROW(L$1:L$997)/ISNUMBER('Měsíční rekapitulace'!$L$1:$L$997),'Měsíční rekapitulace'!$L$1:$L$997)=L$4)*('Měsíční rekapitulace'!$A$3:$A$999=$A17)*TEXT('Měsíční rekapitulace'!$Q$3:$Q$999,"0,0;0;0;\0")))</f>
        <v>0</v>
      </c>
      <c r="M17" s="76">
        <f>IF($A17="",,SUMPRODUCT((LOOKUP(ROW(M$1:M$997),ROW(M$1:M$997)/ISNUMBER('Měsíční rekapitulace'!$L$1:$L$997),'Měsíční rekapitulace'!$L$1:$L$997)=M$4)*('Měsíční rekapitulace'!$A$3:$A$999=$A17)*TEXT('Měsíční rekapitulace'!$Q$3:$Q$999,"0,0;0;0;\0")))</f>
        <v>0</v>
      </c>
      <c r="N17" s="76">
        <f>IF($A17="",,SUMPRODUCT((LOOKUP(ROW(N$1:N$997),ROW(N$1:N$997)/ISNUMBER('Měsíční rekapitulace'!$L$1:$L$997),'Měsíční rekapitulace'!$L$1:$L$997)=N$4)*('Měsíční rekapitulace'!$A$3:$A$999=$A17)*TEXT('Měsíční rekapitulace'!$Q$3:$Q$999,"0,0;0;0;\0")))</f>
        <v>0</v>
      </c>
      <c r="O17" s="76">
        <f>IF($A17="",,SUMPRODUCT((LOOKUP(ROW(O$1:O$997),ROW(O$1:O$997)/ISNUMBER('Měsíční rekapitulace'!$L$1:$L$997),'Měsíční rekapitulace'!$L$1:$L$997)=O$4)*('Měsíční rekapitulace'!$A$3:$A$999=$A17)*TEXT('Měsíční rekapitulace'!$Q$3:$Q$999,"0,0;0;0;\0")))</f>
        <v>0</v>
      </c>
      <c r="P17" s="24">
        <f t="shared" si="0"/>
        <v>16.5</v>
      </c>
    </row>
    <row r="18" spans="1:18" ht="12.95" customHeight="1" thickBot="1" x14ac:dyDescent="0.25">
      <c r="A18" s="18" t="str">
        <f t="array" ref="A18">IFERROR(INDEX('Měsíční rekapitulace'!A$3:A$999,SMALL(IF(('Měsíční rekapitulace'!A$3:A$999&lt;&gt;"")*('Měsíční rekapitulace'!A$3:A$999&lt;&gt;'Měsíční rekapitulace'!$A$2)*(COUNTIF(A$5:A17,'Měsíční rekapitulace'!A$3:A$999)=0),ROW('Měsíční rekapitulace'!A$3:A$999)-2),1)),"")</f>
        <v>S-2683</v>
      </c>
      <c r="B18" s="19" t="str">
        <f>IFERROR(INDEX('Měsíční rekapitulace'!E$3:E$999,MATCH(A18,'Měsíční rekapitulace'!A$3:A$999,)),"")</f>
        <v>Změna algoritmu ACM pro interní aplikace</v>
      </c>
      <c r="C18" s="19"/>
      <c r="D18" s="76">
        <f>IF($A18="",,SUMPRODUCT((LOOKUP(ROW(D$1:D$997),ROW(D$1:D$997)/ISNUMBER('Měsíční rekapitulace'!$L$1:$L$997),'Měsíční rekapitulace'!$L$1:$L$997)=D$4)*('Měsíční rekapitulace'!$A$3:$A$999=$A18)*TEXT('Měsíční rekapitulace'!$Q$3:$Q$999,"0,0;0;0;\0")))</f>
        <v>0</v>
      </c>
      <c r="E18" s="76">
        <f>IF($A18="",,SUMPRODUCT((LOOKUP(ROW(E$1:E$997),ROW(E$1:E$997)/ISNUMBER('Měsíční rekapitulace'!$L$1:$L$997),'Měsíční rekapitulace'!$L$1:$L$997)=E$4)*('Měsíční rekapitulace'!$A$3:$A$999=$A18)*TEXT('Měsíční rekapitulace'!$Q$3:$Q$999,"0,0;0;0;\0")))</f>
        <v>6</v>
      </c>
      <c r="F18" s="76">
        <f>IF($A18="",,SUMPRODUCT((LOOKUP(ROW(F$1:F$997),ROW(F$1:F$997)/ISNUMBER('Měsíční rekapitulace'!$L$1:$L$997),'Měsíční rekapitulace'!$L$1:$L$997)=F$4)*('Měsíční rekapitulace'!$A$3:$A$999=$A18)*TEXT('Měsíční rekapitulace'!$Q$3:$Q$999,"0,0;0;0;\0")))</f>
        <v>12</v>
      </c>
      <c r="G18" s="76">
        <f>IF($A18="",,SUMPRODUCT((LOOKUP(ROW(G$1:G$997),ROW(G$1:G$997)/ISNUMBER('Měsíční rekapitulace'!$L$1:$L$997),'Měsíční rekapitulace'!$L$1:$L$997)=G$4)*('Měsíční rekapitulace'!$A$3:$A$999=$A18)*TEXT('Měsíční rekapitulace'!$Q$3:$Q$999,"0,0;0;0;\0")))</f>
        <v>0</v>
      </c>
      <c r="H18" s="76">
        <f>IF($A18="",,SUMPRODUCT((LOOKUP(ROW(H$1:H$997),ROW(H$1:H$997)/ISNUMBER('Měsíční rekapitulace'!$L$1:$L$997),'Měsíční rekapitulace'!$L$1:$L$997)=H$4)*('Měsíční rekapitulace'!$A$3:$A$999=$A18)*TEXT('Měsíční rekapitulace'!$Q$3:$Q$999,"0,0;0;0;\0")))</f>
        <v>0</v>
      </c>
      <c r="I18" s="76">
        <f>IF($A18="",,SUMPRODUCT((LOOKUP(ROW(I$1:I$997),ROW(I$1:I$997)/ISNUMBER('Měsíční rekapitulace'!$L$1:$L$997),'Měsíční rekapitulace'!$L$1:$L$997)=I$4)*('Měsíční rekapitulace'!$A$3:$A$999=$A18)*TEXT('Měsíční rekapitulace'!$Q$3:$Q$999,"0,0;0;0;\0")))</f>
        <v>0</v>
      </c>
      <c r="J18" s="76">
        <f>IF($A18="",,SUMPRODUCT((LOOKUP(ROW(J$1:J$997),ROW(J$1:J$997)/ISNUMBER('Měsíční rekapitulace'!$L$1:$L$997),'Měsíční rekapitulace'!$L$1:$L$997)=J$4)*('Měsíční rekapitulace'!$A$3:$A$999=$A18)*TEXT('Měsíční rekapitulace'!$Q$3:$Q$999,"0,0;0;0;\0")))</f>
        <v>0</v>
      </c>
      <c r="K18" s="76">
        <f>IF($A18="",,SUMPRODUCT((LOOKUP(ROW(K$1:K$997),ROW(K$1:K$997)/ISNUMBER('Měsíční rekapitulace'!$L$1:$L$997),'Měsíční rekapitulace'!$L$1:$L$997)=K$4)*('Měsíční rekapitulace'!$A$3:$A$999=$A18)*TEXT('Měsíční rekapitulace'!$Q$3:$Q$999,"0,0;0;0;\0")))</f>
        <v>0</v>
      </c>
      <c r="L18" s="76">
        <f>IF($A18="",,SUMPRODUCT((LOOKUP(ROW(L$1:L$997),ROW(L$1:L$997)/ISNUMBER('Měsíční rekapitulace'!$L$1:$L$997),'Měsíční rekapitulace'!$L$1:$L$997)=L$4)*('Měsíční rekapitulace'!$A$3:$A$999=$A18)*TEXT('Měsíční rekapitulace'!$Q$3:$Q$999,"0,0;0;0;\0")))</f>
        <v>0</v>
      </c>
      <c r="M18" s="76">
        <f>IF($A18="",,SUMPRODUCT((LOOKUP(ROW(M$1:M$997),ROW(M$1:M$997)/ISNUMBER('Měsíční rekapitulace'!$L$1:$L$997),'Měsíční rekapitulace'!$L$1:$L$997)=M$4)*('Měsíční rekapitulace'!$A$3:$A$999=$A18)*TEXT('Měsíční rekapitulace'!$Q$3:$Q$999,"0,0;0;0;\0")))</f>
        <v>0</v>
      </c>
      <c r="N18" s="76">
        <f>IF($A18="",,SUMPRODUCT((LOOKUP(ROW(N$1:N$997),ROW(N$1:N$997)/ISNUMBER('Měsíční rekapitulace'!$L$1:$L$997),'Měsíční rekapitulace'!$L$1:$L$997)=N$4)*('Měsíční rekapitulace'!$A$3:$A$999=$A18)*TEXT('Měsíční rekapitulace'!$Q$3:$Q$999,"0,0;0;0;\0")))</f>
        <v>0</v>
      </c>
      <c r="O18" s="76">
        <f>IF($A18="",,SUMPRODUCT((LOOKUP(ROW(O$1:O$997),ROW(O$1:O$997)/ISNUMBER('Měsíční rekapitulace'!$L$1:$L$997),'Měsíční rekapitulace'!$L$1:$L$997)=O$4)*('Měsíční rekapitulace'!$A$3:$A$999=$A18)*TEXT('Měsíční rekapitulace'!$Q$3:$Q$999,"0,0;0;0;\0")))</f>
        <v>0</v>
      </c>
      <c r="P18" s="24">
        <f t="shared" si="0"/>
        <v>18</v>
      </c>
    </row>
    <row r="19" spans="1:18" ht="12.95" customHeight="1" thickBot="1" x14ac:dyDescent="0.25">
      <c r="A19" s="18" t="str">
        <f t="array" ref="A19">IFERROR(INDEX('Měsíční rekapitulace'!A$3:A$999,SMALL(IF(('Měsíční rekapitulace'!A$3:A$999&lt;&gt;"")*('Měsíční rekapitulace'!A$3:A$999&lt;&gt;'Měsíční rekapitulace'!$A$2)*(COUNTIF(A$5:A18,'Měsíční rekapitulace'!A$3:A$999)=0),ROW('Měsíční rekapitulace'!A$3:A$999)-2),1)),"")</f>
        <v>S-2437</v>
      </c>
      <c r="B19" s="19" t="str">
        <f>IFERROR(INDEX('Měsíční rekapitulace'!E$3:E$999,MATCH(A19,'Měsíční rekapitulace'!A$3:A$999,)),"")</f>
        <v>Úprava automatického uzavírání ŠU po revizi posledního závazku</v>
      </c>
      <c r="C19" s="19"/>
      <c r="D19" s="76">
        <f>IF($A19="",,SUMPRODUCT((LOOKUP(ROW(D$1:D$997),ROW(D$1:D$997)/ISNUMBER('Měsíční rekapitulace'!$L$1:$L$997),'Měsíční rekapitulace'!$L$1:$L$997)=D$4)*('Měsíční rekapitulace'!$A$3:$A$999=$A19)*TEXT('Měsíční rekapitulace'!$Q$3:$Q$999,"0,0;0;0;\0")))</f>
        <v>0</v>
      </c>
      <c r="E19" s="76">
        <f>IF($A19="",,SUMPRODUCT((LOOKUP(ROW(E$1:E$997),ROW(E$1:E$997)/ISNUMBER('Měsíční rekapitulace'!$L$1:$L$997),'Měsíční rekapitulace'!$L$1:$L$997)=E$4)*('Měsíční rekapitulace'!$A$3:$A$999=$A19)*TEXT('Měsíční rekapitulace'!$Q$3:$Q$999,"0,0;0;0;\0")))</f>
        <v>0</v>
      </c>
      <c r="F19" s="76">
        <f>IF($A19="",,SUMPRODUCT((LOOKUP(ROW(F$1:F$997),ROW(F$1:F$997)/ISNUMBER('Měsíční rekapitulace'!$L$1:$L$997),'Měsíční rekapitulace'!$L$1:$L$997)=F$4)*('Měsíční rekapitulace'!$A$3:$A$999=$A19)*TEXT('Měsíční rekapitulace'!$Q$3:$Q$999,"0,0;0;0;\0")))</f>
        <v>19</v>
      </c>
      <c r="G19" s="76">
        <f>IF($A19="",,SUMPRODUCT((LOOKUP(ROW(G$1:G$997),ROW(G$1:G$997)/ISNUMBER('Měsíční rekapitulace'!$L$1:$L$997),'Měsíční rekapitulace'!$L$1:$L$997)=G$4)*('Měsíční rekapitulace'!$A$3:$A$999=$A19)*TEXT('Měsíční rekapitulace'!$Q$3:$Q$999,"0,0;0;0;\0")))</f>
        <v>7</v>
      </c>
      <c r="H19" s="76">
        <f>IF($A19="",,SUMPRODUCT((LOOKUP(ROW(H$1:H$997),ROW(H$1:H$997)/ISNUMBER('Měsíční rekapitulace'!$L$1:$L$997),'Měsíční rekapitulace'!$L$1:$L$997)=H$4)*('Měsíční rekapitulace'!$A$3:$A$999=$A19)*TEXT('Měsíční rekapitulace'!$Q$3:$Q$999,"0,0;0;0;\0")))</f>
        <v>0</v>
      </c>
      <c r="I19" s="76">
        <f>IF($A19="",,SUMPRODUCT((LOOKUP(ROW(I$1:I$997),ROW(I$1:I$997)/ISNUMBER('Měsíční rekapitulace'!$L$1:$L$997),'Měsíční rekapitulace'!$L$1:$L$997)=I$4)*('Měsíční rekapitulace'!$A$3:$A$999=$A19)*TEXT('Měsíční rekapitulace'!$Q$3:$Q$999,"0,0;0;0;\0")))</f>
        <v>0</v>
      </c>
      <c r="J19" s="76">
        <f>IF($A19="",,SUMPRODUCT((LOOKUP(ROW(J$1:J$997),ROW(J$1:J$997)/ISNUMBER('Měsíční rekapitulace'!$L$1:$L$997),'Měsíční rekapitulace'!$L$1:$L$997)=J$4)*('Měsíční rekapitulace'!$A$3:$A$999=$A19)*TEXT('Měsíční rekapitulace'!$Q$3:$Q$999,"0,0;0;0;\0")))</f>
        <v>0</v>
      </c>
      <c r="K19" s="76">
        <f>IF($A19="",,SUMPRODUCT((LOOKUP(ROW(K$1:K$997),ROW(K$1:K$997)/ISNUMBER('Měsíční rekapitulace'!$L$1:$L$997),'Měsíční rekapitulace'!$L$1:$L$997)=K$4)*('Měsíční rekapitulace'!$A$3:$A$999=$A19)*TEXT('Měsíční rekapitulace'!$Q$3:$Q$999,"0,0;0;0;\0")))</f>
        <v>0</v>
      </c>
      <c r="L19" s="76">
        <f>IF($A19="",,SUMPRODUCT((LOOKUP(ROW(L$1:L$997),ROW(L$1:L$997)/ISNUMBER('Měsíční rekapitulace'!$L$1:$L$997),'Měsíční rekapitulace'!$L$1:$L$997)=L$4)*('Měsíční rekapitulace'!$A$3:$A$999=$A19)*TEXT('Měsíční rekapitulace'!$Q$3:$Q$999,"0,0;0;0;\0")))</f>
        <v>0</v>
      </c>
      <c r="M19" s="76">
        <f>IF($A19="",,SUMPRODUCT((LOOKUP(ROW(M$1:M$997),ROW(M$1:M$997)/ISNUMBER('Měsíční rekapitulace'!$L$1:$L$997),'Měsíční rekapitulace'!$L$1:$L$997)=M$4)*('Měsíční rekapitulace'!$A$3:$A$999=$A19)*TEXT('Měsíční rekapitulace'!$Q$3:$Q$999,"0,0;0;0;\0")))</f>
        <v>0</v>
      </c>
      <c r="N19" s="76">
        <f>IF($A19="",,SUMPRODUCT((LOOKUP(ROW(N$1:N$997),ROW(N$1:N$997)/ISNUMBER('Měsíční rekapitulace'!$L$1:$L$997),'Měsíční rekapitulace'!$L$1:$L$997)=N$4)*('Měsíční rekapitulace'!$A$3:$A$999=$A19)*TEXT('Měsíční rekapitulace'!$Q$3:$Q$999,"0,0;0;0;\0")))</f>
        <v>0</v>
      </c>
      <c r="O19" s="76">
        <f>IF($A19="",,SUMPRODUCT((LOOKUP(ROW(O$1:O$997),ROW(O$1:O$997)/ISNUMBER('Měsíční rekapitulace'!$L$1:$L$997),'Měsíční rekapitulace'!$L$1:$L$997)=O$4)*('Měsíční rekapitulace'!$A$3:$A$999=$A19)*TEXT('Měsíční rekapitulace'!$Q$3:$Q$999,"0,0;0;0;\0")))</f>
        <v>0</v>
      </c>
      <c r="P19" s="24">
        <f t="shared" si="0"/>
        <v>26</v>
      </c>
    </row>
    <row r="20" spans="1:18" ht="12.95" customHeight="1" thickBot="1" x14ac:dyDescent="0.25">
      <c r="A20" s="18" t="str">
        <f t="array" ref="A20">IFERROR(INDEX('Měsíční rekapitulace'!A$3:A$999,SMALL(IF(('Měsíční rekapitulace'!A$3:A$999&lt;&gt;"")*('Měsíční rekapitulace'!A$3:A$999&lt;&gt;'Měsíční rekapitulace'!$A$2)*(COUNTIF(A$5:A19,'Měsíční rekapitulace'!A$3:A$999)=0),ROW('Měsíční rekapitulace'!A$3:A$999)-2),1)),"")</f>
        <v>S-2628</v>
      </c>
      <c r="B20" s="19" t="str">
        <f>IFERROR(INDEX('Měsíční rekapitulace'!E$3:E$999,MATCH(A20,'Měsíční rekapitulace'!A$3:A$999,)),"")</f>
        <v>Vyjmutí číselníku partnerů z metadat</v>
      </c>
      <c r="C20" s="19"/>
      <c r="D20" s="76">
        <f>IF($A20="",,SUMPRODUCT((LOOKUP(ROW(D$1:D$997),ROW(D$1:D$997)/ISNUMBER('Měsíční rekapitulace'!$L$1:$L$997),'Měsíční rekapitulace'!$L$1:$L$997)=D$4)*('Měsíční rekapitulace'!$A$3:$A$999=$A20)*TEXT('Měsíční rekapitulace'!$Q$3:$Q$999,"0,0;0;0;\0")))</f>
        <v>0</v>
      </c>
      <c r="E20" s="76">
        <f>IF($A20="",,SUMPRODUCT((LOOKUP(ROW(E$1:E$997),ROW(E$1:E$997)/ISNUMBER('Měsíční rekapitulace'!$L$1:$L$997),'Měsíční rekapitulace'!$L$1:$L$997)=E$4)*('Měsíční rekapitulace'!$A$3:$A$999=$A20)*TEXT('Měsíční rekapitulace'!$Q$3:$Q$999,"0,0;0;0;\0")))</f>
        <v>0</v>
      </c>
      <c r="F20" s="76">
        <f>IF($A20="",,SUMPRODUCT((LOOKUP(ROW(F$1:F$997),ROW(F$1:F$997)/ISNUMBER('Měsíční rekapitulace'!$L$1:$L$997),'Měsíční rekapitulace'!$L$1:$L$997)=F$4)*('Měsíční rekapitulace'!$A$3:$A$999=$A20)*TEXT('Měsíční rekapitulace'!$Q$3:$Q$999,"0,0;0;0;\0")))</f>
        <v>6</v>
      </c>
      <c r="G20" s="76">
        <f>IF($A20="",,SUMPRODUCT((LOOKUP(ROW(G$1:G$997),ROW(G$1:G$997)/ISNUMBER('Měsíční rekapitulace'!$L$1:$L$997),'Měsíční rekapitulace'!$L$1:$L$997)=G$4)*('Měsíční rekapitulace'!$A$3:$A$999=$A20)*TEXT('Měsíční rekapitulace'!$Q$3:$Q$999,"0,0;0;0;\0")))</f>
        <v>85.5</v>
      </c>
      <c r="H20" s="76">
        <f>IF($A20="",,SUMPRODUCT((LOOKUP(ROW(H$1:H$997),ROW(H$1:H$997)/ISNUMBER('Měsíční rekapitulace'!$L$1:$L$997),'Měsíční rekapitulace'!$L$1:$L$997)=H$4)*('Měsíční rekapitulace'!$A$3:$A$999=$A20)*TEXT('Měsíční rekapitulace'!$Q$3:$Q$999,"0,0;0;0;\0")))</f>
        <v>0</v>
      </c>
      <c r="I20" s="76">
        <f>IF($A20="",,SUMPRODUCT((LOOKUP(ROW(I$1:I$997),ROW(I$1:I$997)/ISNUMBER('Měsíční rekapitulace'!$L$1:$L$997),'Měsíční rekapitulace'!$L$1:$L$997)=I$4)*('Měsíční rekapitulace'!$A$3:$A$999=$A20)*TEXT('Měsíční rekapitulace'!$Q$3:$Q$999,"0,0;0;0;\0")))</f>
        <v>0</v>
      </c>
      <c r="J20" s="76">
        <f>IF($A20="",,SUMPRODUCT((LOOKUP(ROW(J$1:J$997),ROW(J$1:J$997)/ISNUMBER('Měsíční rekapitulace'!$L$1:$L$997),'Měsíční rekapitulace'!$L$1:$L$997)=J$4)*('Měsíční rekapitulace'!$A$3:$A$999=$A20)*TEXT('Měsíční rekapitulace'!$Q$3:$Q$999,"0,0;0;0;\0")))</f>
        <v>0</v>
      </c>
      <c r="K20" s="76">
        <f>IF($A20="",,SUMPRODUCT((LOOKUP(ROW(K$1:K$997),ROW(K$1:K$997)/ISNUMBER('Měsíční rekapitulace'!$L$1:$L$997),'Měsíční rekapitulace'!$L$1:$L$997)=K$4)*('Měsíční rekapitulace'!$A$3:$A$999=$A20)*TEXT('Měsíční rekapitulace'!$Q$3:$Q$999,"0,0;0;0;\0")))</f>
        <v>0</v>
      </c>
      <c r="L20" s="76">
        <f>IF($A20="",,SUMPRODUCT((LOOKUP(ROW(L$1:L$997),ROW(L$1:L$997)/ISNUMBER('Měsíční rekapitulace'!$L$1:$L$997),'Měsíční rekapitulace'!$L$1:$L$997)=L$4)*('Měsíční rekapitulace'!$A$3:$A$999=$A20)*TEXT('Měsíční rekapitulace'!$Q$3:$Q$999,"0,0;0;0;\0")))</f>
        <v>0</v>
      </c>
      <c r="M20" s="76">
        <f>IF($A20="",,SUMPRODUCT((LOOKUP(ROW(M$1:M$997),ROW(M$1:M$997)/ISNUMBER('Měsíční rekapitulace'!$L$1:$L$997),'Měsíční rekapitulace'!$L$1:$L$997)=M$4)*('Měsíční rekapitulace'!$A$3:$A$999=$A20)*TEXT('Měsíční rekapitulace'!$Q$3:$Q$999,"0,0;0;0;\0")))</f>
        <v>0</v>
      </c>
      <c r="N20" s="76">
        <f>IF($A20="",,SUMPRODUCT((LOOKUP(ROW(N$1:N$997),ROW(N$1:N$997)/ISNUMBER('Měsíční rekapitulace'!$L$1:$L$997),'Měsíční rekapitulace'!$L$1:$L$997)=N$4)*('Měsíční rekapitulace'!$A$3:$A$999=$A20)*TEXT('Měsíční rekapitulace'!$Q$3:$Q$999,"0,0;0;0;\0")))</f>
        <v>0</v>
      </c>
      <c r="O20" s="76">
        <f>IF($A20="",,SUMPRODUCT((LOOKUP(ROW(O$1:O$997),ROW(O$1:O$997)/ISNUMBER('Měsíční rekapitulace'!$L$1:$L$997),'Měsíční rekapitulace'!$L$1:$L$997)=O$4)*('Měsíční rekapitulace'!$A$3:$A$999=$A20)*TEXT('Měsíční rekapitulace'!$Q$3:$Q$999,"0,0;0;0;\0")))</f>
        <v>0</v>
      </c>
      <c r="P20" s="24">
        <f t="shared" si="0"/>
        <v>91.5</v>
      </c>
    </row>
    <row r="21" spans="1:18" ht="12.95" customHeight="1" thickBot="1" x14ac:dyDescent="0.25">
      <c r="A21" s="18" t="str">
        <f t="array" ref="A21">IFERROR(INDEX('Měsíční rekapitulace'!A$3:A$999,SMALL(IF(('Měsíční rekapitulace'!A$3:A$999&lt;&gt;"")*('Měsíční rekapitulace'!A$3:A$999&lt;&gt;'Měsíční rekapitulace'!$A$2)*(COUNTIF(A$5:A20,'Měsíční rekapitulace'!A$3:A$999)=0),ROW('Měsíční rekapitulace'!A$3:A$999)-2),1)),"")</f>
        <v>S-1868</v>
      </c>
      <c r="B21" s="19" t="str">
        <f>IFERROR(INDEX('Měsíční rekapitulace'!E$3:E$999,MATCH(A21,'Měsíční rekapitulace'!A$3:A$999,)),"")</f>
        <v>Doplnění údajů předávaných Policií ČR do ČKP v rámci Relace DN</v>
      </c>
      <c r="C21" s="19"/>
      <c r="D21" s="76">
        <f>IF($A21="",,SUMPRODUCT((LOOKUP(ROW(D$1:D$997),ROW(D$1:D$997)/ISNUMBER('Měsíční rekapitulace'!$L$1:$L$997),'Měsíční rekapitulace'!$L$1:$L$997)=D$4)*('Měsíční rekapitulace'!$A$3:$A$999=$A21)*TEXT('Měsíční rekapitulace'!$Q$3:$Q$999,"0,0;0;0;\0")))</f>
        <v>0</v>
      </c>
      <c r="E21" s="76">
        <f>IF($A21="",,SUMPRODUCT((LOOKUP(ROW(E$1:E$997),ROW(E$1:E$997)/ISNUMBER('Měsíční rekapitulace'!$L$1:$L$997),'Měsíční rekapitulace'!$L$1:$L$997)=E$4)*('Měsíční rekapitulace'!$A$3:$A$999=$A21)*TEXT('Měsíční rekapitulace'!$Q$3:$Q$999,"0,0;0;0;\0")))</f>
        <v>0</v>
      </c>
      <c r="F21" s="76">
        <f>IF($A21="",,SUMPRODUCT((LOOKUP(ROW(F$1:F$997),ROW(F$1:F$997)/ISNUMBER('Měsíční rekapitulace'!$L$1:$L$997),'Měsíční rekapitulace'!$L$1:$L$997)=F$4)*('Měsíční rekapitulace'!$A$3:$A$999=$A21)*TEXT('Měsíční rekapitulace'!$Q$3:$Q$999,"0,0;0;0;\0")))</f>
        <v>0</v>
      </c>
      <c r="G21" s="76">
        <f>IF($A21="",,SUMPRODUCT((LOOKUP(ROW(G$1:G$997),ROW(G$1:G$997)/ISNUMBER('Měsíční rekapitulace'!$L$1:$L$997),'Měsíční rekapitulace'!$L$1:$L$997)=G$4)*('Měsíční rekapitulace'!$A$3:$A$999=$A21)*TEXT('Měsíční rekapitulace'!$Q$3:$Q$999,"0,0;0;0;\0")))</f>
        <v>92</v>
      </c>
      <c r="H21" s="76">
        <f>IF($A21="",,SUMPRODUCT((LOOKUP(ROW(H$1:H$997),ROW(H$1:H$997)/ISNUMBER('Měsíční rekapitulace'!$L$1:$L$997),'Měsíční rekapitulace'!$L$1:$L$997)=H$4)*('Měsíční rekapitulace'!$A$3:$A$999=$A21)*TEXT('Měsíční rekapitulace'!$Q$3:$Q$999,"0,0;0;0;\0")))</f>
        <v>0</v>
      </c>
      <c r="I21" s="76">
        <f>IF($A21="",,SUMPRODUCT((LOOKUP(ROW(I$1:I$997),ROW(I$1:I$997)/ISNUMBER('Měsíční rekapitulace'!$L$1:$L$997),'Měsíční rekapitulace'!$L$1:$L$997)=I$4)*('Měsíční rekapitulace'!$A$3:$A$999=$A21)*TEXT('Měsíční rekapitulace'!$Q$3:$Q$999,"0,0;0;0;\0")))</f>
        <v>0</v>
      </c>
      <c r="J21" s="76">
        <f>IF($A21="",,SUMPRODUCT((LOOKUP(ROW(J$1:J$997),ROW(J$1:J$997)/ISNUMBER('Měsíční rekapitulace'!$L$1:$L$997),'Měsíční rekapitulace'!$L$1:$L$997)=J$4)*('Měsíční rekapitulace'!$A$3:$A$999=$A21)*TEXT('Měsíční rekapitulace'!$Q$3:$Q$999,"0,0;0;0;\0")))</f>
        <v>0</v>
      </c>
      <c r="K21" s="76">
        <f>IF($A21="",,SUMPRODUCT((LOOKUP(ROW(K$1:K$997),ROW(K$1:K$997)/ISNUMBER('Měsíční rekapitulace'!$L$1:$L$997),'Měsíční rekapitulace'!$L$1:$L$997)=K$4)*('Měsíční rekapitulace'!$A$3:$A$999=$A21)*TEXT('Měsíční rekapitulace'!$Q$3:$Q$999,"0,0;0;0;\0")))</f>
        <v>0</v>
      </c>
      <c r="L21" s="76">
        <f>IF($A21="",,SUMPRODUCT((LOOKUP(ROW(L$1:L$997),ROW(L$1:L$997)/ISNUMBER('Měsíční rekapitulace'!$L$1:$L$997),'Měsíční rekapitulace'!$L$1:$L$997)=L$4)*('Měsíční rekapitulace'!$A$3:$A$999=$A21)*TEXT('Měsíční rekapitulace'!$Q$3:$Q$999,"0,0;0;0;\0")))</f>
        <v>0</v>
      </c>
      <c r="M21" s="76">
        <f>IF($A21="",,SUMPRODUCT((LOOKUP(ROW(M$1:M$997),ROW(M$1:M$997)/ISNUMBER('Měsíční rekapitulace'!$L$1:$L$997),'Měsíční rekapitulace'!$L$1:$L$997)=M$4)*('Měsíční rekapitulace'!$A$3:$A$999=$A21)*TEXT('Měsíční rekapitulace'!$Q$3:$Q$999,"0,0;0;0;\0")))</f>
        <v>0</v>
      </c>
      <c r="N21" s="76">
        <f>IF($A21="",,SUMPRODUCT((LOOKUP(ROW(N$1:N$997),ROW(N$1:N$997)/ISNUMBER('Měsíční rekapitulace'!$L$1:$L$997),'Měsíční rekapitulace'!$L$1:$L$997)=N$4)*('Měsíční rekapitulace'!$A$3:$A$999=$A21)*TEXT('Měsíční rekapitulace'!$Q$3:$Q$999,"0,0;0;0;\0")))</f>
        <v>0</v>
      </c>
      <c r="O21" s="76">
        <f>IF($A21="",,SUMPRODUCT((LOOKUP(ROW(O$1:O$997),ROW(O$1:O$997)/ISNUMBER('Měsíční rekapitulace'!$L$1:$L$997),'Měsíční rekapitulace'!$L$1:$L$997)=O$4)*('Měsíční rekapitulace'!$A$3:$A$999=$A21)*TEXT('Měsíční rekapitulace'!$Q$3:$Q$999,"0,0;0;0;\0")))</f>
        <v>0</v>
      </c>
      <c r="P21" s="24">
        <f t="shared" si="0"/>
        <v>92</v>
      </c>
      <c r="R21" s="20"/>
    </row>
    <row r="22" spans="1:18" ht="12.95" customHeight="1" thickBot="1" x14ac:dyDescent="0.25">
      <c r="A22" s="18" t="str">
        <f t="array" ref="A22">IFERROR(INDEX('Měsíční rekapitulace'!A$3:A$999,SMALL(IF(('Měsíční rekapitulace'!A$3:A$999&lt;&gt;"")*('Měsíční rekapitulace'!A$3:A$999&lt;&gt;'Měsíční rekapitulace'!$A$2)*(COUNTIF(A$5:A21,'Měsíční rekapitulace'!A$3:A$999)=0),ROW('Měsíční rekapitulace'!A$3:A$999)-2),1)),"")</f>
        <v>S-2685</v>
      </c>
      <c r="B22" s="19" t="str">
        <f>IFERROR(INDEX('Měsíční rekapitulace'!E$3:E$999,MATCH(A22,'Měsíční rekapitulace'!A$3:A$999,)),"")</f>
        <v>Rozšíření definice podtypů škody „ Totální škoda vozidla“</v>
      </c>
      <c r="C22" s="19"/>
      <c r="D22" s="76">
        <f>IF($A22="",,SUMPRODUCT((LOOKUP(ROW(D$1:D$997),ROW(D$1:D$997)/ISNUMBER('Měsíční rekapitulace'!$L$1:$L$997),'Měsíční rekapitulace'!$L$1:$L$997)=D$4)*('Měsíční rekapitulace'!$A$3:$A$999=$A22)*TEXT('Měsíční rekapitulace'!$Q$3:$Q$999,"0,0;0;0;\0")))</f>
        <v>0</v>
      </c>
      <c r="E22" s="76">
        <f>IF($A22="",,SUMPRODUCT((LOOKUP(ROW(E$1:E$997),ROW(E$1:E$997)/ISNUMBER('Měsíční rekapitulace'!$L$1:$L$997),'Měsíční rekapitulace'!$L$1:$L$997)=E$4)*('Měsíční rekapitulace'!$A$3:$A$999=$A22)*TEXT('Měsíční rekapitulace'!$Q$3:$Q$999,"0,0;0;0;\0")))</f>
        <v>0</v>
      </c>
      <c r="F22" s="76">
        <f>IF($A22="",,SUMPRODUCT((LOOKUP(ROW(F$1:F$997),ROW(F$1:F$997)/ISNUMBER('Měsíční rekapitulace'!$L$1:$L$997),'Měsíční rekapitulace'!$L$1:$L$997)=F$4)*('Měsíční rekapitulace'!$A$3:$A$999=$A22)*TEXT('Měsíční rekapitulace'!$Q$3:$Q$999,"0,0;0;0;\0")))</f>
        <v>0</v>
      </c>
      <c r="G22" s="76">
        <f>IF($A22="",,SUMPRODUCT((LOOKUP(ROW(G$1:G$997),ROW(G$1:G$997)/ISNUMBER('Měsíční rekapitulace'!$L$1:$L$997),'Měsíční rekapitulace'!$L$1:$L$997)=G$4)*('Měsíční rekapitulace'!$A$3:$A$999=$A22)*TEXT('Měsíční rekapitulace'!$Q$3:$Q$999,"0,0;0;0;\0")))</f>
        <v>6</v>
      </c>
      <c r="H22" s="76">
        <f>IF($A22="",,SUMPRODUCT((LOOKUP(ROW(H$1:H$997),ROW(H$1:H$997)/ISNUMBER('Měsíční rekapitulace'!$L$1:$L$997),'Měsíční rekapitulace'!$L$1:$L$997)=H$4)*('Měsíční rekapitulace'!$A$3:$A$999=$A22)*TEXT('Měsíční rekapitulace'!$Q$3:$Q$999,"0,0;0;0;\0")))</f>
        <v>0</v>
      </c>
      <c r="I22" s="76">
        <f>IF($A22="",,SUMPRODUCT((LOOKUP(ROW(I$1:I$997),ROW(I$1:I$997)/ISNUMBER('Měsíční rekapitulace'!$L$1:$L$997),'Měsíční rekapitulace'!$L$1:$L$997)=I$4)*('Měsíční rekapitulace'!$A$3:$A$999=$A22)*TEXT('Měsíční rekapitulace'!$Q$3:$Q$999,"0,0;0;0;\0")))</f>
        <v>0</v>
      </c>
      <c r="J22" s="76">
        <f>IF($A22="",,SUMPRODUCT((LOOKUP(ROW(J$1:J$997),ROW(J$1:J$997)/ISNUMBER('Měsíční rekapitulace'!$L$1:$L$997),'Měsíční rekapitulace'!$L$1:$L$997)=J$4)*('Měsíční rekapitulace'!$A$3:$A$999=$A22)*TEXT('Měsíční rekapitulace'!$Q$3:$Q$999,"0,0;0;0;\0")))</f>
        <v>0</v>
      </c>
      <c r="K22" s="76">
        <f>IF($A22="",,SUMPRODUCT((LOOKUP(ROW(K$1:K$997),ROW(K$1:K$997)/ISNUMBER('Měsíční rekapitulace'!$L$1:$L$997),'Měsíční rekapitulace'!$L$1:$L$997)=K$4)*('Měsíční rekapitulace'!$A$3:$A$999=$A22)*TEXT('Měsíční rekapitulace'!$Q$3:$Q$999,"0,0;0;0;\0")))</f>
        <v>0</v>
      </c>
      <c r="L22" s="76">
        <f>IF($A22="",,SUMPRODUCT((LOOKUP(ROW(L$1:L$997),ROW(L$1:L$997)/ISNUMBER('Měsíční rekapitulace'!$L$1:$L$997),'Měsíční rekapitulace'!$L$1:$L$997)=L$4)*('Měsíční rekapitulace'!$A$3:$A$999=$A22)*TEXT('Měsíční rekapitulace'!$Q$3:$Q$999,"0,0;0;0;\0")))</f>
        <v>0</v>
      </c>
      <c r="M22" s="76">
        <f>IF($A22="",,SUMPRODUCT((LOOKUP(ROW(M$1:M$997),ROW(M$1:M$997)/ISNUMBER('Měsíční rekapitulace'!$L$1:$L$997),'Měsíční rekapitulace'!$L$1:$L$997)=M$4)*('Měsíční rekapitulace'!$A$3:$A$999=$A22)*TEXT('Měsíční rekapitulace'!$Q$3:$Q$999,"0,0;0;0;\0")))</f>
        <v>0</v>
      </c>
      <c r="N22" s="76">
        <f>IF($A22="",,SUMPRODUCT((LOOKUP(ROW(N$1:N$997),ROW(N$1:N$997)/ISNUMBER('Měsíční rekapitulace'!$L$1:$L$997),'Měsíční rekapitulace'!$L$1:$L$997)=N$4)*('Měsíční rekapitulace'!$A$3:$A$999=$A22)*TEXT('Měsíční rekapitulace'!$Q$3:$Q$999,"0,0;0;0;\0")))</f>
        <v>0</v>
      </c>
      <c r="O22" s="76">
        <f>IF($A22="",,SUMPRODUCT((LOOKUP(ROW(O$1:O$997),ROW(O$1:O$997)/ISNUMBER('Měsíční rekapitulace'!$L$1:$L$997),'Měsíční rekapitulace'!$L$1:$L$997)=O$4)*('Měsíční rekapitulace'!$A$3:$A$999=$A22)*TEXT('Měsíční rekapitulace'!$Q$3:$Q$999,"0,0;0;0;\0")))</f>
        <v>0</v>
      </c>
      <c r="P22" s="24">
        <f t="shared" si="0"/>
        <v>6</v>
      </c>
    </row>
    <row r="23" spans="1:18" ht="12.95" customHeight="1" thickBot="1" x14ac:dyDescent="0.25">
      <c r="A23" s="18" t="str">
        <f t="array" ref="A23">IFERROR(INDEX('Měsíční rekapitulace'!A$3:A$999,SMALL(IF(('Měsíční rekapitulace'!A$3:A$999&lt;&gt;"")*('Měsíční rekapitulace'!A$3:A$999&lt;&gt;'Měsíční rekapitulace'!$A$2)*(COUNTIF(A$5:A22,'Měsíční rekapitulace'!A$3:A$999)=0),ROW('Měsíční rekapitulace'!A$3:A$999)-2),1)),"")</f>
        <v>S-2695</v>
      </c>
      <c r="B23" s="19" t="str">
        <f>IFERROR(INDEX('Měsíční rekapitulace'!E$3:E$999,MATCH(A23,'Měsíční rekapitulace'!A$3:A$999,)),"")</f>
        <v>Úprava chování metody B1 -  Get_NositelAgr</v>
      </c>
      <c r="C23" s="19"/>
      <c r="D23" s="76">
        <f>IF($A23="",,SUMPRODUCT((LOOKUP(ROW(D$1:D$997),ROW(D$1:D$997)/ISNUMBER('Měsíční rekapitulace'!$L$1:$L$997),'Měsíční rekapitulace'!$L$1:$L$997)=D$4)*('Měsíční rekapitulace'!$A$3:$A$999=$A23)*TEXT('Měsíční rekapitulace'!$Q$3:$Q$999,"0,0;0;0;\0")))</f>
        <v>0</v>
      </c>
      <c r="E23" s="76">
        <f>IF($A23="",,SUMPRODUCT((LOOKUP(ROW(E$1:E$997),ROW(E$1:E$997)/ISNUMBER('Měsíční rekapitulace'!$L$1:$L$997),'Měsíční rekapitulace'!$L$1:$L$997)=E$4)*('Měsíční rekapitulace'!$A$3:$A$999=$A23)*TEXT('Měsíční rekapitulace'!$Q$3:$Q$999,"0,0;0;0;\0")))</f>
        <v>0</v>
      </c>
      <c r="F23" s="76">
        <f>IF($A23="",,SUMPRODUCT((LOOKUP(ROW(F$1:F$997),ROW(F$1:F$997)/ISNUMBER('Měsíční rekapitulace'!$L$1:$L$997),'Měsíční rekapitulace'!$L$1:$L$997)=F$4)*('Měsíční rekapitulace'!$A$3:$A$999=$A23)*TEXT('Měsíční rekapitulace'!$Q$3:$Q$999,"0,0;0;0;\0")))</f>
        <v>0</v>
      </c>
      <c r="G23" s="76">
        <f>IF($A23="",,SUMPRODUCT((LOOKUP(ROW(G$1:G$997),ROW(G$1:G$997)/ISNUMBER('Měsíční rekapitulace'!$L$1:$L$997),'Měsíční rekapitulace'!$L$1:$L$997)=G$4)*('Měsíční rekapitulace'!$A$3:$A$999=$A23)*TEXT('Měsíční rekapitulace'!$Q$3:$Q$999,"0,0;0;0;\0")))</f>
        <v>49.5</v>
      </c>
      <c r="H23" s="76">
        <f>IF($A23="",,SUMPRODUCT((LOOKUP(ROW(H$1:H$997),ROW(H$1:H$997)/ISNUMBER('Měsíční rekapitulace'!$L$1:$L$997),'Měsíční rekapitulace'!$L$1:$L$997)=H$4)*('Měsíční rekapitulace'!$A$3:$A$999=$A23)*TEXT('Měsíční rekapitulace'!$Q$3:$Q$999,"0,0;0;0;\0")))</f>
        <v>0</v>
      </c>
      <c r="I23" s="76">
        <f>IF($A23="",,SUMPRODUCT((LOOKUP(ROW(I$1:I$997),ROW(I$1:I$997)/ISNUMBER('Měsíční rekapitulace'!$L$1:$L$997),'Měsíční rekapitulace'!$L$1:$L$997)=I$4)*('Měsíční rekapitulace'!$A$3:$A$999=$A23)*TEXT('Měsíční rekapitulace'!$Q$3:$Q$999,"0,0;0;0;\0")))</f>
        <v>0</v>
      </c>
      <c r="J23" s="76">
        <f>IF($A23="",,SUMPRODUCT((LOOKUP(ROW(J$1:J$997),ROW(J$1:J$997)/ISNUMBER('Měsíční rekapitulace'!$L$1:$L$997),'Měsíční rekapitulace'!$L$1:$L$997)=J$4)*('Měsíční rekapitulace'!$A$3:$A$999=$A23)*TEXT('Měsíční rekapitulace'!$Q$3:$Q$999,"0,0;0;0;\0")))</f>
        <v>0</v>
      </c>
      <c r="K23" s="76">
        <f>IF($A23="",,SUMPRODUCT((LOOKUP(ROW(K$1:K$997),ROW(K$1:K$997)/ISNUMBER('Měsíční rekapitulace'!$L$1:$L$997),'Měsíční rekapitulace'!$L$1:$L$997)=K$4)*('Měsíční rekapitulace'!$A$3:$A$999=$A23)*TEXT('Měsíční rekapitulace'!$Q$3:$Q$999,"0,0;0;0;\0")))</f>
        <v>0</v>
      </c>
      <c r="L23" s="76">
        <f>IF($A23="",,SUMPRODUCT((LOOKUP(ROW(L$1:L$997),ROW(L$1:L$997)/ISNUMBER('Měsíční rekapitulace'!$L$1:$L$997),'Měsíční rekapitulace'!$L$1:$L$997)=L$4)*('Měsíční rekapitulace'!$A$3:$A$999=$A23)*TEXT('Měsíční rekapitulace'!$Q$3:$Q$999,"0,0;0;0;\0")))</f>
        <v>0</v>
      </c>
      <c r="M23" s="76">
        <f>IF($A23="",,SUMPRODUCT((LOOKUP(ROW(M$1:M$997),ROW(M$1:M$997)/ISNUMBER('Měsíční rekapitulace'!$L$1:$L$997),'Měsíční rekapitulace'!$L$1:$L$997)=M$4)*('Měsíční rekapitulace'!$A$3:$A$999=$A23)*TEXT('Měsíční rekapitulace'!$Q$3:$Q$999,"0,0;0;0;\0")))</f>
        <v>0</v>
      </c>
      <c r="N23" s="76">
        <f>IF($A23="",,SUMPRODUCT((LOOKUP(ROW(N$1:N$997),ROW(N$1:N$997)/ISNUMBER('Měsíční rekapitulace'!$L$1:$L$997),'Měsíční rekapitulace'!$L$1:$L$997)=N$4)*('Měsíční rekapitulace'!$A$3:$A$999=$A23)*TEXT('Měsíční rekapitulace'!$Q$3:$Q$999,"0,0;0;0;\0")))</f>
        <v>0</v>
      </c>
      <c r="O23" s="76">
        <f>IF($A23="",,SUMPRODUCT((LOOKUP(ROW(O$1:O$997),ROW(O$1:O$997)/ISNUMBER('Měsíční rekapitulace'!$L$1:$L$997),'Měsíční rekapitulace'!$L$1:$L$997)=O$4)*('Měsíční rekapitulace'!$A$3:$A$999=$A23)*TEXT('Měsíční rekapitulace'!$Q$3:$Q$999,"0,0;0;0;\0")))</f>
        <v>0</v>
      </c>
      <c r="P23" s="24">
        <f t="shared" si="0"/>
        <v>49.5</v>
      </c>
    </row>
    <row r="24" spans="1:18" ht="12.95" customHeight="1" thickBot="1" x14ac:dyDescent="0.25">
      <c r="A24" s="18" t="str">
        <f t="array" ref="A24">IFERROR(INDEX('Měsíční rekapitulace'!A$3:A$999,SMALL(IF(('Měsíční rekapitulace'!A$3:A$999&lt;&gt;"")*('Měsíční rekapitulace'!A$3:A$999&lt;&gt;'Měsíční rekapitulace'!$A$2)*(COUNTIF(A$5:A23,'Měsíční rekapitulace'!A$3:A$999)=0),ROW('Měsíční rekapitulace'!A$3:A$999)-2),1)),"")</f>
        <v>S-1403</v>
      </c>
      <c r="B24" s="19" t="str">
        <f>IFERROR(INDEX('Měsíční rekapitulace'!E$3:E$999,MATCH(A24,'Měsíční rekapitulace'!A$3:A$999,)),"")</f>
        <v>Připomínky z bezpečnostních testů WS B3 a L5</v>
      </c>
      <c r="C24" s="19"/>
      <c r="D24" s="76">
        <f>IF($A24="",,SUMPRODUCT((LOOKUP(ROW(D$1:D$997),ROW(D$1:D$997)/ISNUMBER('Měsíční rekapitulace'!$L$1:$L$997),'Měsíční rekapitulace'!$L$1:$L$997)=D$4)*('Měsíční rekapitulace'!$A$3:$A$999=$A24)*TEXT('Měsíční rekapitulace'!$Q$3:$Q$999,"0,0;0;0;\0")))</f>
        <v>0</v>
      </c>
      <c r="E24" s="76">
        <f>IF($A24="",,SUMPRODUCT((LOOKUP(ROW(E$1:E$997),ROW(E$1:E$997)/ISNUMBER('Měsíční rekapitulace'!$L$1:$L$997),'Měsíční rekapitulace'!$L$1:$L$997)=E$4)*('Měsíční rekapitulace'!$A$3:$A$999=$A24)*TEXT('Měsíční rekapitulace'!$Q$3:$Q$999,"0,0;0;0;\0")))</f>
        <v>0</v>
      </c>
      <c r="F24" s="76">
        <f>IF($A24="",,SUMPRODUCT((LOOKUP(ROW(F$1:F$997),ROW(F$1:F$997)/ISNUMBER('Měsíční rekapitulace'!$L$1:$L$997),'Měsíční rekapitulace'!$L$1:$L$997)=F$4)*('Měsíční rekapitulace'!$A$3:$A$999=$A24)*TEXT('Měsíční rekapitulace'!$Q$3:$Q$999,"0,0;0;0;\0")))</f>
        <v>0</v>
      </c>
      <c r="G24" s="76">
        <f>IF($A24="",,SUMPRODUCT((LOOKUP(ROW(G$1:G$997),ROW(G$1:G$997)/ISNUMBER('Měsíční rekapitulace'!$L$1:$L$997),'Měsíční rekapitulace'!$L$1:$L$997)=G$4)*('Měsíční rekapitulace'!$A$3:$A$999=$A24)*TEXT('Měsíční rekapitulace'!$Q$3:$Q$999,"0,0;0;0;\0")))</f>
        <v>0</v>
      </c>
      <c r="H24" s="76">
        <f>IF($A24="",,SUMPRODUCT((LOOKUP(ROW(H$1:H$997),ROW(H$1:H$997)/ISNUMBER('Měsíční rekapitulace'!$L$1:$L$997),'Měsíční rekapitulace'!$L$1:$L$997)=H$4)*('Měsíční rekapitulace'!$A$3:$A$999=$A24)*TEXT('Měsíční rekapitulace'!$Q$3:$Q$999,"0,0;0;0;\0")))</f>
        <v>0</v>
      </c>
      <c r="I24" s="76">
        <f>IF($A24="",,SUMPRODUCT((LOOKUP(ROW(I$1:I$997),ROW(I$1:I$997)/ISNUMBER('Měsíční rekapitulace'!$L$1:$L$997),'Měsíční rekapitulace'!$L$1:$L$997)=I$4)*('Měsíční rekapitulace'!$A$3:$A$999=$A24)*TEXT('Měsíční rekapitulace'!$Q$3:$Q$999,"0,0;0;0;\0")))</f>
        <v>0</v>
      </c>
      <c r="J24" s="76">
        <f>IF($A24="",,SUMPRODUCT((LOOKUP(ROW(J$1:J$997),ROW(J$1:J$997)/ISNUMBER('Měsíční rekapitulace'!$L$1:$L$997),'Měsíční rekapitulace'!$L$1:$L$997)=J$4)*('Měsíční rekapitulace'!$A$3:$A$999=$A24)*TEXT('Měsíční rekapitulace'!$Q$3:$Q$999,"0,0;0;0;\0")))</f>
        <v>0</v>
      </c>
      <c r="K24" s="76">
        <f>IF($A24="",,SUMPRODUCT((LOOKUP(ROW(K$1:K$997),ROW(K$1:K$997)/ISNUMBER('Měsíční rekapitulace'!$L$1:$L$997),'Měsíční rekapitulace'!$L$1:$L$997)=K$4)*('Měsíční rekapitulace'!$A$3:$A$999=$A24)*TEXT('Měsíční rekapitulace'!$Q$3:$Q$999,"0,0;0;0;\0")))</f>
        <v>0</v>
      </c>
      <c r="L24" s="76">
        <f>IF($A24="",,SUMPRODUCT((LOOKUP(ROW(L$1:L$997),ROW(L$1:L$997)/ISNUMBER('Měsíční rekapitulace'!$L$1:$L$997),'Měsíční rekapitulace'!$L$1:$L$997)=L$4)*('Měsíční rekapitulace'!$A$3:$A$999=$A24)*TEXT('Měsíční rekapitulace'!$Q$3:$Q$999,"0,0;0;0;\0")))</f>
        <v>0</v>
      </c>
      <c r="M24" s="76">
        <f>IF($A24="",,SUMPRODUCT((LOOKUP(ROW(M$1:M$997),ROW(M$1:M$997)/ISNUMBER('Měsíční rekapitulace'!$L$1:$L$997),'Měsíční rekapitulace'!$L$1:$L$997)=M$4)*('Měsíční rekapitulace'!$A$3:$A$999=$A24)*TEXT('Měsíční rekapitulace'!$Q$3:$Q$999,"0,0;0;0;\0")))</f>
        <v>0</v>
      </c>
      <c r="N24" s="76">
        <f>IF($A24="",,SUMPRODUCT((LOOKUP(ROW(N$1:N$997),ROW(N$1:N$997)/ISNUMBER('Měsíční rekapitulace'!$L$1:$L$997),'Měsíční rekapitulace'!$L$1:$L$997)=N$4)*('Měsíční rekapitulace'!$A$3:$A$999=$A24)*TEXT('Měsíční rekapitulace'!$Q$3:$Q$999,"0,0;0;0;\0")))</f>
        <v>0</v>
      </c>
      <c r="O24" s="76">
        <f>IF($A24="",,SUMPRODUCT((LOOKUP(ROW(O$1:O$997),ROW(O$1:O$997)/ISNUMBER('Měsíční rekapitulace'!$L$1:$L$997),'Měsíční rekapitulace'!$L$1:$L$997)=O$4)*('Měsíční rekapitulace'!$A$3:$A$999=$A24)*TEXT('Měsíční rekapitulace'!$Q$3:$Q$999,"0,0;0;0;\0")))</f>
        <v>0</v>
      </c>
      <c r="P24" s="24">
        <f t="shared" si="0"/>
        <v>0</v>
      </c>
    </row>
    <row r="25" spans="1:18" ht="12.95" customHeight="1" thickBot="1" x14ac:dyDescent="0.25">
      <c r="A25" s="18" t="str">
        <f t="array" ref="A25">IFERROR(INDEX('Měsíční rekapitulace'!A$3:A$999,SMALL(IF(('Měsíční rekapitulace'!A$3:A$999&lt;&gt;"")*('Měsíční rekapitulace'!A$3:A$999&lt;&gt;'Měsíční rekapitulace'!$A$2)*(COUNTIF(A$5:A24,'Měsíční rekapitulace'!A$3:A$999)=0),ROW('Měsíční rekapitulace'!A$3:A$999)-2),1)),"")</f>
        <v>S-1537</v>
      </c>
      <c r="B25" s="19" t="str">
        <f>IFERROR(INDEX('Měsíční rekapitulace'!E$3:E$999,MATCH(A25,'Měsíční rekapitulace'!A$3:A$999,)),"")</f>
        <v>Rozšíření P1 o flotily</v>
      </c>
      <c r="C25" s="19"/>
      <c r="D25" s="76">
        <f>IF($A25="",,SUMPRODUCT((LOOKUP(ROW(D$1:D$997),ROW(D$1:D$997)/ISNUMBER('Měsíční rekapitulace'!$L$1:$L$997),'Měsíční rekapitulace'!$L$1:$L$997)=D$4)*('Měsíční rekapitulace'!$A$3:$A$999=$A25)*TEXT('Měsíční rekapitulace'!$Q$3:$Q$999,"0,0;0;0;\0")))</f>
        <v>0</v>
      </c>
      <c r="E25" s="76">
        <f>IF($A25="",,SUMPRODUCT((LOOKUP(ROW(E$1:E$997),ROW(E$1:E$997)/ISNUMBER('Měsíční rekapitulace'!$L$1:$L$997),'Měsíční rekapitulace'!$L$1:$L$997)=E$4)*('Měsíční rekapitulace'!$A$3:$A$999=$A25)*TEXT('Měsíční rekapitulace'!$Q$3:$Q$999,"0,0;0;0;\0")))</f>
        <v>0</v>
      </c>
      <c r="F25" s="76">
        <f>IF($A25="",,SUMPRODUCT((LOOKUP(ROW(F$1:F$997),ROW(F$1:F$997)/ISNUMBER('Měsíční rekapitulace'!$L$1:$L$997),'Měsíční rekapitulace'!$L$1:$L$997)=F$4)*('Měsíční rekapitulace'!$A$3:$A$999=$A25)*TEXT('Měsíční rekapitulace'!$Q$3:$Q$999,"0,0;0;0;\0")))</f>
        <v>0</v>
      </c>
      <c r="G25" s="76">
        <f>IF($A25="",,SUMPRODUCT((LOOKUP(ROW(G$1:G$997),ROW(G$1:G$997)/ISNUMBER('Měsíční rekapitulace'!$L$1:$L$997),'Měsíční rekapitulace'!$L$1:$L$997)=G$4)*('Měsíční rekapitulace'!$A$3:$A$999=$A25)*TEXT('Měsíční rekapitulace'!$Q$3:$Q$999,"0,0;0;0;\0")))</f>
        <v>0</v>
      </c>
      <c r="H25" s="76">
        <f>IF($A25="",,SUMPRODUCT((LOOKUP(ROW(H$1:H$997),ROW(H$1:H$997)/ISNUMBER('Měsíční rekapitulace'!$L$1:$L$997),'Měsíční rekapitulace'!$L$1:$L$997)=H$4)*('Měsíční rekapitulace'!$A$3:$A$999=$A25)*TEXT('Měsíční rekapitulace'!$Q$3:$Q$999,"0,0;0;0;\0")))</f>
        <v>0</v>
      </c>
      <c r="I25" s="76">
        <f>IF($A25="",,SUMPRODUCT((LOOKUP(ROW(I$1:I$997),ROW(I$1:I$997)/ISNUMBER('Měsíční rekapitulace'!$L$1:$L$997),'Měsíční rekapitulace'!$L$1:$L$997)=I$4)*('Měsíční rekapitulace'!$A$3:$A$999=$A25)*TEXT('Měsíční rekapitulace'!$Q$3:$Q$999,"0,0;0;0;\0")))</f>
        <v>0</v>
      </c>
      <c r="J25" s="76">
        <f>IF($A25="",,SUMPRODUCT((LOOKUP(ROW(J$1:J$997),ROW(J$1:J$997)/ISNUMBER('Měsíční rekapitulace'!$L$1:$L$997),'Měsíční rekapitulace'!$L$1:$L$997)=J$4)*('Měsíční rekapitulace'!$A$3:$A$999=$A25)*TEXT('Měsíční rekapitulace'!$Q$3:$Q$999,"0,0;0;0;\0")))</f>
        <v>0</v>
      </c>
      <c r="K25" s="76">
        <f>IF($A25="",,SUMPRODUCT((LOOKUP(ROW(K$1:K$997),ROW(K$1:K$997)/ISNUMBER('Měsíční rekapitulace'!$L$1:$L$997),'Měsíční rekapitulace'!$L$1:$L$997)=K$4)*('Měsíční rekapitulace'!$A$3:$A$999=$A25)*TEXT('Měsíční rekapitulace'!$Q$3:$Q$999,"0,0;0;0;\0")))</f>
        <v>0</v>
      </c>
      <c r="L25" s="76">
        <f>IF($A25="",,SUMPRODUCT((LOOKUP(ROW(L$1:L$997),ROW(L$1:L$997)/ISNUMBER('Měsíční rekapitulace'!$L$1:$L$997),'Měsíční rekapitulace'!$L$1:$L$997)=L$4)*('Měsíční rekapitulace'!$A$3:$A$999=$A25)*TEXT('Měsíční rekapitulace'!$Q$3:$Q$999,"0,0;0;0;\0")))</f>
        <v>0</v>
      </c>
      <c r="M25" s="76">
        <f>IF($A25="",,SUMPRODUCT((LOOKUP(ROW(M$1:M$997),ROW(M$1:M$997)/ISNUMBER('Měsíční rekapitulace'!$L$1:$L$997),'Měsíční rekapitulace'!$L$1:$L$997)=M$4)*('Měsíční rekapitulace'!$A$3:$A$999=$A25)*TEXT('Měsíční rekapitulace'!$Q$3:$Q$999,"0,0;0;0;\0")))</f>
        <v>0</v>
      </c>
      <c r="N25" s="76">
        <f>IF($A25="",,SUMPRODUCT((LOOKUP(ROW(N$1:N$997),ROW(N$1:N$997)/ISNUMBER('Měsíční rekapitulace'!$L$1:$L$997),'Měsíční rekapitulace'!$L$1:$L$997)=N$4)*('Měsíční rekapitulace'!$A$3:$A$999=$A25)*TEXT('Měsíční rekapitulace'!$Q$3:$Q$999,"0,0;0;0;\0")))</f>
        <v>0</v>
      </c>
      <c r="O25" s="76">
        <f>IF($A25="",,SUMPRODUCT((LOOKUP(ROW(O$1:O$997),ROW(O$1:O$997)/ISNUMBER('Měsíční rekapitulace'!$L$1:$L$997),'Měsíční rekapitulace'!$L$1:$L$997)=O$4)*('Měsíční rekapitulace'!$A$3:$A$999=$A25)*TEXT('Měsíční rekapitulace'!$Q$3:$Q$999,"0,0;0;0;\0")))</f>
        <v>0</v>
      </c>
      <c r="P25" s="24">
        <f t="shared" si="0"/>
        <v>0</v>
      </c>
    </row>
    <row r="26" spans="1:18" ht="12.95" customHeight="1" thickBot="1" x14ac:dyDescent="0.25">
      <c r="A26" s="18" t="str">
        <f t="array" ref="A26">IFERROR(INDEX('Měsíční rekapitulace'!A$3:A$999,SMALL(IF(('Měsíční rekapitulace'!A$3:A$999&lt;&gt;"")*('Měsíční rekapitulace'!A$3:A$999&lt;&gt;'Měsíční rekapitulace'!$A$2)*(COUNTIF(A$5:A25,'Měsíční rekapitulace'!A$3:A$999)=0),ROW('Měsíční rekapitulace'!A$3:A$999)-2),1)),"")</f>
        <v>S-1936</v>
      </c>
      <c r="B26" s="19" t="str">
        <f>IFERROR(INDEX('Měsíční rekapitulace'!E$3:E$999,MATCH(A26,'Měsíční rekapitulace'!A$3:A$999,)),"")</f>
        <v>Úprava business inteligence SLP</v>
      </c>
      <c r="C26" s="19"/>
      <c r="D26" s="76">
        <f>IF($A26="",,SUMPRODUCT((LOOKUP(ROW(D$1:D$997),ROW(D$1:D$997)/ISNUMBER('Měsíční rekapitulace'!$L$1:$L$997),'Měsíční rekapitulace'!$L$1:$L$997)=D$4)*('Měsíční rekapitulace'!$A$3:$A$999=$A26)*TEXT('Měsíční rekapitulace'!$Q$3:$Q$999,"0,0;0;0;\0")))</f>
        <v>0</v>
      </c>
      <c r="E26" s="76">
        <f>IF($A26="",,SUMPRODUCT((LOOKUP(ROW(E$1:E$997),ROW(E$1:E$997)/ISNUMBER('Měsíční rekapitulace'!$L$1:$L$997),'Měsíční rekapitulace'!$L$1:$L$997)=E$4)*('Měsíční rekapitulace'!$A$3:$A$999=$A26)*TEXT('Měsíční rekapitulace'!$Q$3:$Q$999,"0,0;0;0;\0")))</f>
        <v>0</v>
      </c>
      <c r="F26" s="76">
        <f>IF($A26="",,SUMPRODUCT((LOOKUP(ROW(F$1:F$997),ROW(F$1:F$997)/ISNUMBER('Měsíční rekapitulace'!$L$1:$L$997),'Měsíční rekapitulace'!$L$1:$L$997)=F$4)*('Měsíční rekapitulace'!$A$3:$A$999=$A26)*TEXT('Měsíční rekapitulace'!$Q$3:$Q$999,"0,0;0;0;\0")))</f>
        <v>0</v>
      </c>
      <c r="G26" s="76">
        <f>IF($A26="",,SUMPRODUCT((LOOKUP(ROW(G$1:G$997),ROW(G$1:G$997)/ISNUMBER('Měsíční rekapitulace'!$L$1:$L$997),'Měsíční rekapitulace'!$L$1:$L$997)=G$4)*('Měsíční rekapitulace'!$A$3:$A$999=$A26)*TEXT('Měsíční rekapitulace'!$Q$3:$Q$999,"0,0;0;0;\0")))</f>
        <v>0</v>
      </c>
      <c r="H26" s="76">
        <f>IF($A26="",,SUMPRODUCT((LOOKUP(ROW(H$1:H$997),ROW(H$1:H$997)/ISNUMBER('Měsíční rekapitulace'!$L$1:$L$997),'Měsíční rekapitulace'!$L$1:$L$997)=H$4)*('Měsíční rekapitulace'!$A$3:$A$999=$A26)*TEXT('Měsíční rekapitulace'!$Q$3:$Q$999,"0,0;0;0;\0")))</f>
        <v>0</v>
      </c>
      <c r="I26" s="76">
        <f>IF($A26="",,SUMPRODUCT((LOOKUP(ROW(I$1:I$997),ROW(I$1:I$997)/ISNUMBER('Měsíční rekapitulace'!$L$1:$L$997),'Měsíční rekapitulace'!$L$1:$L$997)=I$4)*('Měsíční rekapitulace'!$A$3:$A$999=$A26)*TEXT('Měsíční rekapitulace'!$Q$3:$Q$999,"0,0;0;0;\0")))</f>
        <v>0</v>
      </c>
      <c r="J26" s="76">
        <f>IF($A26="",,SUMPRODUCT((LOOKUP(ROW(J$1:J$997),ROW(J$1:J$997)/ISNUMBER('Měsíční rekapitulace'!$L$1:$L$997),'Měsíční rekapitulace'!$L$1:$L$997)=J$4)*('Měsíční rekapitulace'!$A$3:$A$999=$A26)*TEXT('Měsíční rekapitulace'!$Q$3:$Q$999,"0,0;0;0;\0")))</f>
        <v>0</v>
      </c>
      <c r="K26" s="76">
        <f>IF($A26="",,SUMPRODUCT((LOOKUP(ROW(K$1:K$997),ROW(K$1:K$997)/ISNUMBER('Měsíční rekapitulace'!$L$1:$L$997),'Měsíční rekapitulace'!$L$1:$L$997)=K$4)*('Měsíční rekapitulace'!$A$3:$A$999=$A26)*TEXT('Měsíční rekapitulace'!$Q$3:$Q$999,"0,0;0;0;\0")))</f>
        <v>0</v>
      </c>
      <c r="L26" s="76">
        <f>IF($A26="",,SUMPRODUCT((LOOKUP(ROW(L$1:L$997),ROW(L$1:L$997)/ISNUMBER('Měsíční rekapitulace'!$L$1:$L$997),'Měsíční rekapitulace'!$L$1:$L$997)=L$4)*('Měsíční rekapitulace'!$A$3:$A$999=$A26)*TEXT('Měsíční rekapitulace'!$Q$3:$Q$999,"0,0;0;0;\0")))</f>
        <v>0</v>
      </c>
      <c r="M26" s="76">
        <f>IF($A26="",,SUMPRODUCT((LOOKUP(ROW(M$1:M$997),ROW(M$1:M$997)/ISNUMBER('Měsíční rekapitulace'!$L$1:$L$997),'Měsíční rekapitulace'!$L$1:$L$997)=M$4)*('Měsíční rekapitulace'!$A$3:$A$999=$A26)*TEXT('Měsíční rekapitulace'!$Q$3:$Q$999,"0,0;0;0;\0")))</f>
        <v>0</v>
      </c>
      <c r="N26" s="76">
        <f>IF($A26="",,SUMPRODUCT((LOOKUP(ROW(N$1:N$997),ROW(N$1:N$997)/ISNUMBER('Měsíční rekapitulace'!$L$1:$L$997),'Měsíční rekapitulace'!$L$1:$L$997)=N$4)*('Měsíční rekapitulace'!$A$3:$A$999=$A26)*TEXT('Měsíční rekapitulace'!$Q$3:$Q$999,"0,0;0;0;\0")))</f>
        <v>0</v>
      </c>
      <c r="O26" s="76">
        <f>IF($A26="",,SUMPRODUCT((LOOKUP(ROW(O$1:O$997),ROW(O$1:O$997)/ISNUMBER('Měsíční rekapitulace'!$L$1:$L$997),'Měsíční rekapitulace'!$L$1:$L$997)=O$4)*('Měsíční rekapitulace'!$A$3:$A$999=$A26)*TEXT('Měsíční rekapitulace'!$Q$3:$Q$999,"0,0;0;0;\0")))</f>
        <v>0</v>
      </c>
      <c r="P26" s="24">
        <f t="shared" si="0"/>
        <v>0</v>
      </c>
    </row>
    <row r="27" spans="1:18" ht="12.95" customHeight="1" thickBot="1" x14ac:dyDescent="0.25">
      <c r="A27" s="18" t="str">
        <f t="array" ref="A27">IFERROR(INDEX('Měsíční rekapitulace'!A$3:A$999,SMALL(IF(('Měsíční rekapitulace'!A$3:A$999&lt;&gt;"")*('Měsíční rekapitulace'!A$3:A$999&lt;&gt;'Měsíční rekapitulace'!$A$2)*(COUNTIF(A$5:A26,'Měsíční rekapitulace'!A$3:A$999)=0),ROW('Měsíční rekapitulace'!A$3:A$999)-2),1)),"")</f>
        <v>S-2024</v>
      </c>
      <c r="B27" s="19" t="str">
        <f>IFERROR(INDEX('Měsíční rekapitulace'!E$3:E$999,MATCH(A27,'Měsíční rekapitulace'!A$3:A$999,)),"")</f>
        <v>Doplnění SSY do seznamu závazků</v>
      </c>
      <c r="C27" s="19"/>
      <c r="D27" s="76">
        <f>IF($A27="",,SUMPRODUCT((LOOKUP(ROW(D$1:D$997),ROW(D$1:D$997)/ISNUMBER('Měsíční rekapitulace'!$L$1:$L$997),'Měsíční rekapitulace'!$L$1:$L$997)=D$4)*('Měsíční rekapitulace'!$A$3:$A$999=$A27)*TEXT('Měsíční rekapitulace'!$Q$3:$Q$999,"0,0;0;0;\0")))</f>
        <v>0</v>
      </c>
      <c r="E27" s="76">
        <f>IF($A27="",,SUMPRODUCT((LOOKUP(ROW(E$1:E$997),ROW(E$1:E$997)/ISNUMBER('Měsíční rekapitulace'!$L$1:$L$997),'Měsíční rekapitulace'!$L$1:$L$997)=E$4)*('Měsíční rekapitulace'!$A$3:$A$999=$A27)*TEXT('Měsíční rekapitulace'!$Q$3:$Q$999,"0,0;0;0;\0")))</f>
        <v>0</v>
      </c>
      <c r="F27" s="76">
        <f>IF($A27="",,SUMPRODUCT((LOOKUP(ROW(F$1:F$997),ROW(F$1:F$997)/ISNUMBER('Měsíční rekapitulace'!$L$1:$L$997),'Měsíční rekapitulace'!$L$1:$L$997)=F$4)*('Měsíční rekapitulace'!$A$3:$A$999=$A27)*TEXT('Měsíční rekapitulace'!$Q$3:$Q$999,"0,0;0;0;\0")))</f>
        <v>0</v>
      </c>
      <c r="G27" s="76">
        <f>IF($A27="",,SUMPRODUCT((LOOKUP(ROW(G$1:G$997),ROW(G$1:G$997)/ISNUMBER('Měsíční rekapitulace'!$L$1:$L$997),'Měsíční rekapitulace'!$L$1:$L$997)=G$4)*('Měsíční rekapitulace'!$A$3:$A$999=$A27)*TEXT('Měsíční rekapitulace'!$Q$3:$Q$999,"0,0;0;0;\0")))</f>
        <v>0</v>
      </c>
      <c r="H27" s="76">
        <f>IF($A27="",,SUMPRODUCT((LOOKUP(ROW(H$1:H$997),ROW(H$1:H$997)/ISNUMBER('Měsíční rekapitulace'!$L$1:$L$997),'Měsíční rekapitulace'!$L$1:$L$997)=H$4)*('Měsíční rekapitulace'!$A$3:$A$999=$A27)*TEXT('Měsíční rekapitulace'!$Q$3:$Q$999,"0,0;0;0;\0")))</f>
        <v>0</v>
      </c>
      <c r="I27" s="76">
        <f>IF($A27="",,SUMPRODUCT((LOOKUP(ROW(I$1:I$997),ROW(I$1:I$997)/ISNUMBER('Měsíční rekapitulace'!$L$1:$L$997),'Měsíční rekapitulace'!$L$1:$L$997)=I$4)*('Měsíční rekapitulace'!$A$3:$A$999=$A27)*TEXT('Měsíční rekapitulace'!$Q$3:$Q$999,"0,0;0;0;\0")))</f>
        <v>0</v>
      </c>
      <c r="J27" s="76">
        <f>IF($A27="",,SUMPRODUCT((LOOKUP(ROW(J$1:J$997),ROW(J$1:J$997)/ISNUMBER('Měsíční rekapitulace'!$L$1:$L$997),'Měsíční rekapitulace'!$L$1:$L$997)=J$4)*('Měsíční rekapitulace'!$A$3:$A$999=$A27)*TEXT('Měsíční rekapitulace'!$Q$3:$Q$999,"0,0;0;0;\0")))</f>
        <v>0</v>
      </c>
      <c r="K27" s="76">
        <f>IF($A27="",,SUMPRODUCT((LOOKUP(ROW(K$1:K$997),ROW(K$1:K$997)/ISNUMBER('Měsíční rekapitulace'!$L$1:$L$997),'Měsíční rekapitulace'!$L$1:$L$997)=K$4)*('Měsíční rekapitulace'!$A$3:$A$999=$A27)*TEXT('Měsíční rekapitulace'!$Q$3:$Q$999,"0,0;0;0;\0")))</f>
        <v>0</v>
      </c>
      <c r="L27" s="76">
        <f>IF($A27="",,SUMPRODUCT((LOOKUP(ROW(L$1:L$997),ROW(L$1:L$997)/ISNUMBER('Měsíční rekapitulace'!$L$1:$L$997),'Měsíční rekapitulace'!$L$1:$L$997)=L$4)*('Měsíční rekapitulace'!$A$3:$A$999=$A27)*TEXT('Měsíční rekapitulace'!$Q$3:$Q$999,"0,0;0;0;\0")))</f>
        <v>0</v>
      </c>
      <c r="M27" s="76">
        <f>IF($A27="",,SUMPRODUCT((LOOKUP(ROW(M$1:M$997),ROW(M$1:M$997)/ISNUMBER('Měsíční rekapitulace'!$L$1:$L$997),'Měsíční rekapitulace'!$L$1:$L$997)=M$4)*('Měsíční rekapitulace'!$A$3:$A$999=$A27)*TEXT('Měsíční rekapitulace'!$Q$3:$Q$999,"0,0;0;0;\0")))</f>
        <v>0</v>
      </c>
      <c r="N27" s="76">
        <f>IF($A27="",,SUMPRODUCT((LOOKUP(ROW(N$1:N$997),ROW(N$1:N$997)/ISNUMBER('Měsíční rekapitulace'!$L$1:$L$997),'Měsíční rekapitulace'!$L$1:$L$997)=N$4)*('Měsíční rekapitulace'!$A$3:$A$999=$A27)*TEXT('Měsíční rekapitulace'!$Q$3:$Q$999,"0,0;0;0;\0")))</f>
        <v>0</v>
      </c>
      <c r="O27" s="76">
        <f>IF($A27="",,SUMPRODUCT((LOOKUP(ROW(O$1:O$997),ROW(O$1:O$997)/ISNUMBER('Měsíční rekapitulace'!$L$1:$L$997),'Měsíční rekapitulace'!$L$1:$L$997)=O$4)*('Měsíční rekapitulace'!$A$3:$A$999=$A27)*TEXT('Měsíční rekapitulace'!$Q$3:$Q$999,"0,0;0;0;\0")))</f>
        <v>0</v>
      </c>
      <c r="P27" s="24">
        <f t="shared" si="0"/>
        <v>0</v>
      </c>
    </row>
    <row r="28" spans="1:18" ht="12.95" customHeight="1" thickBot="1" x14ac:dyDescent="0.25">
      <c r="A28" s="18" t="str">
        <f t="array" ref="A28">IFERROR(INDEX('Měsíční rekapitulace'!A$3:A$999,SMALL(IF(('Měsíční rekapitulace'!A$3:A$999&lt;&gt;"")*('Měsíční rekapitulace'!A$3:A$999&lt;&gt;'Měsíční rekapitulace'!$A$2)*(COUNTIF(A$5:A27,'Měsíční rekapitulace'!A$3:A$999)=0),ROW('Měsíční rekapitulace'!A$3:A$999)-2),1)),"")</f>
        <v>Servis2014</v>
      </c>
      <c r="B28" s="19" t="str">
        <f>IFERROR(INDEX('Měsíční rekapitulace'!E$3:E$999,MATCH(A28,'Měsíční rekapitulace'!A$3:A$999,)),"")</f>
        <v>Práce podle servisní smlouvy na rok 2014</v>
      </c>
      <c r="C28" s="19"/>
      <c r="D28" s="76">
        <f>IF($A28="",,SUMPRODUCT((LOOKUP(ROW(D$1:D$997),ROW(D$1:D$997)/ISNUMBER('Měsíční rekapitulace'!$L$1:$L$997),'Měsíční rekapitulace'!$L$1:$L$997)=D$4)*('Měsíční rekapitulace'!$A$3:$A$999=$A28)*TEXT('Měsíční rekapitulace'!$Q$3:$Q$999,"0,0;0;0;\0")))</f>
        <v>0</v>
      </c>
      <c r="E28" s="76">
        <f>IF($A28="",,SUMPRODUCT((LOOKUP(ROW(E$1:E$997),ROW(E$1:E$997)/ISNUMBER('Měsíční rekapitulace'!$L$1:$L$997),'Měsíční rekapitulace'!$L$1:$L$997)=E$4)*('Měsíční rekapitulace'!$A$3:$A$999=$A28)*TEXT('Měsíční rekapitulace'!$Q$3:$Q$999,"0,0;0;0;\0")))</f>
        <v>0</v>
      </c>
      <c r="F28" s="76">
        <f>IF($A28="",,SUMPRODUCT((LOOKUP(ROW(F$1:F$997),ROW(F$1:F$997)/ISNUMBER('Měsíční rekapitulace'!$L$1:$L$997),'Měsíční rekapitulace'!$L$1:$L$997)=F$4)*('Měsíční rekapitulace'!$A$3:$A$999=$A28)*TEXT('Měsíční rekapitulace'!$Q$3:$Q$999,"0,0;0;0;\0")))</f>
        <v>0</v>
      </c>
      <c r="G28" s="76">
        <f>IF($A28="",,SUMPRODUCT((LOOKUP(ROW(G$1:G$997),ROW(G$1:G$997)/ISNUMBER('Měsíční rekapitulace'!$L$1:$L$997),'Měsíční rekapitulace'!$L$1:$L$997)=G$4)*('Měsíční rekapitulace'!$A$3:$A$999=$A28)*TEXT('Měsíční rekapitulace'!$Q$3:$Q$999,"0,0;0;0;\0")))</f>
        <v>0</v>
      </c>
      <c r="H28" s="76">
        <f>IF($A28="",,SUMPRODUCT((LOOKUP(ROW(H$1:H$997),ROW(H$1:H$997)/ISNUMBER('Měsíční rekapitulace'!$L$1:$L$997),'Měsíční rekapitulace'!$L$1:$L$997)=H$4)*('Měsíční rekapitulace'!$A$3:$A$999=$A28)*TEXT('Měsíční rekapitulace'!$Q$3:$Q$999,"0,0;0;0;\0")))</f>
        <v>0</v>
      </c>
      <c r="I28" s="76">
        <f>IF($A28="",,SUMPRODUCT((LOOKUP(ROW(I$1:I$997),ROW(I$1:I$997)/ISNUMBER('Měsíční rekapitulace'!$L$1:$L$997),'Měsíční rekapitulace'!$L$1:$L$997)=I$4)*('Měsíční rekapitulace'!$A$3:$A$999=$A28)*TEXT('Měsíční rekapitulace'!$Q$3:$Q$999,"0,0;0;0;\0")))</f>
        <v>0</v>
      </c>
      <c r="J28" s="76">
        <f>IF($A28="",,SUMPRODUCT((LOOKUP(ROW(J$1:J$997),ROW(J$1:J$997)/ISNUMBER('Měsíční rekapitulace'!$L$1:$L$997),'Měsíční rekapitulace'!$L$1:$L$997)=J$4)*('Měsíční rekapitulace'!$A$3:$A$999=$A28)*TEXT('Měsíční rekapitulace'!$Q$3:$Q$999,"0,0;0;0;\0")))</f>
        <v>0</v>
      </c>
      <c r="K28" s="76">
        <f>IF($A28="",,SUMPRODUCT((LOOKUP(ROW(K$1:K$997),ROW(K$1:K$997)/ISNUMBER('Měsíční rekapitulace'!$L$1:$L$997),'Měsíční rekapitulace'!$L$1:$L$997)=K$4)*('Měsíční rekapitulace'!$A$3:$A$999=$A28)*TEXT('Měsíční rekapitulace'!$Q$3:$Q$999,"0,0;0;0;\0")))</f>
        <v>0</v>
      </c>
      <c r="L28" s="76">
        <f>IF($A28="",,SUMPRODUCT((LOOKUP(ROW(L$1:L$997),ROW(L$1:L$997)/ISNUMBER('Měsíční rekapitulace'!$L$1:$L$997),'Měsíční rekapitulace'!$L$1:$L$997)=L$4)*('Měsíční rekapitulace'!$A$3:$A$999=$A28)*TEXT('Měsíční rekapitulace'!$Q$3:$Q$999,"0,0;0;0;\0")))</f>
        <v>0</v>
      </c>
      <c r="M28" s="76">
        <f>IF($A28="",,SUMPRODUCT((LOOKUP(ROW(M$1:M$997),ROW(M$1:M$997)/ISNUMBER('Měsíční rekapitulace'!$L$1:$L$997),'Měsíční rekapitulace'!$L$1:$L$997)=M$4)*('Měsíční rekapitulace'!$A$3:$A$999=$A28)*TEXT('Měsíční rekapitulace'!$Q$3:$Q$999,"0,0;0;0;\0")))</f>
        <v>0</v>
      </c>
      <c r="N28" s="76">
        <f>IF($A28="",,SUMPRODUCT((LOOKUP(ROW(N$1:N$997),ROW(N$1:N$997)/ISNUMBER('Měsíční rekapitulace'!$L$1:$L$997),'Měsíční rekapitulace'!$L$1:$L$997)=N$4)*('Měsíční rekapitulace'!$A$3:$A$999=$A28)*TEXT('Měsíční rekapitulace'!$Q$3:$Q$999,"0,0;0;0;\0")))</f>
        <v>0</v>
      </c>
      <c r="O28" s="76">
        <f>IF($A28="",,SUMPRODUCT((LOOKUP(ROW(O$1:O$997),ROW(O$1:O$997)/ISNUMBER('Měsíční rekapitulace'!$L$1:$L$997),'Měsíční rekapitulace'!$L$1:$L$997)=O$4)*('Měsíční rekapitulace'!$A$3:$A$999=$A28)*TEXT('Měsíční rekapitulace'!$Q$3:$Q$999,"0,0;0;0;\0")))</f>
        <v>0</v>
      </c>
      <c r="P28" s="24">
        <f t="shared" si="0"/>
        <v>0</v>
      </c>
    </row>
    <row r="29" spans="1:18" ht="12.95" customHeight="1" thickBot="1" x14ac:dyDescent="0.25">
      <c r="A29" s="18" t="str">
        <f t="array" ref="A29">IFERROR(INDEX('Měsíční rekapitulace'!A$3:A$999,SMALL(IF(('Měsíční rekapitulace'!A$3:A$999&lt;&gt;"")*('Měsíční rekapitulace'!A$3:A$999&lt;&gt;'Měsíční rekapitulace'!$A$2)*(COUNTIF(A$5:A28,'Měsíční rekapitulace'!A$3:A$999)=0),ROW('Měsíční rekapitulace'!A$3:A$999)-2),1)),"")</f>
        <v>S-1394</v>
      </c>
      <c r="B29" s="19" t="str">
        <f>IFERROR(INDEX('Měsíční rekapitulace'!E$3:E$999,MATCH(A29,'Měsíční rekapitulace'!A$3:A$999,)),"")</f>
        <v>Změna chování WS B1 ve vztahu k velkým objemům dat</v>
      </c>
      <c r="C29" s="19"/>
      <c r="D29" s="76">
        <f>IF($A29="",,SUMPRODUCT((LOOKUP(ROW(D$1:D$997),ROW(D$1:D$997)/ISNUMBER('Měsíční rekapitulace'!$L$1:$L$997),'Měsíční rekapitulace'!$L$1:$L$997)=D$4)*('Měsíční rekapitulace'!$A$3:$A$999=$A29)*TEXT('Měsíční rekapitulace'!$Q$3:$Q$999,"0,0;0;0;\0")))</f>
        <v>0</v>
      </c>
      <c r="E29" s="76">
        <f>IF($A29="",,SUMPRODUCT((LOOKUP(ROW(E$1:E$997),ROW(E$1:E$997)/ISNUMBER('Měsíční rekapitulace'!$L$1:$L$997),'Měsíční rekapitulace'!$L$1:$L$997)=E$4)*('Měsíční rekapitulace'!$A$3:$A$999=$A29)*TEXT('Měsíční rekapitulace'!$Q$3:$Q$999,"0,0;0;0;\0")))</f>
        <v>0</v>
      </c>
      <c r="F29" s="76">
        <f>IF($A29="",,SUMPRODUCT((LOOKUP(ROW(F$1:F$997),ROW(F$1:F$997)/ISNUMBER('Měsíční rekapitulace'!$L$1:$L$997),'Měsíční rekapitulace'!$L$1:$L$997)=F$4)*('Měsíční rekapitulace'!$A$3:$A$999=$A29)*TEXT('Měsíční rekapitulace'!$Q$3:$Q$999,"0,0;0;0;\0")))</f>
        <v>0</v>
      </c>
      <c r="G29" s="76">
        <f>IF($A29="",,SUMPRODUCT((LOOKUP(ROW(G$1:G$997),ROW(G$1:G$997)/ISNUMBER('Měsíční rekapitulace'!$L$1:$L$997),'Měsíční rekapitulace'!$L$1:$L$997)=G$4)*('Měsíční rekapitulace'!$A$3:$A$999=$A29)*TEXT('Měsíční rekapitulace'!$Q$3:$Q$999,"0,0;0;0;\0")))</f>
        <v>0</v>
      </c>
      <c r="H29" s="76">
        <f>IF($A29="",,SUMPRODUCT((LOOKUP(ROW(H$1:H$997),ROW(H$1:H$997)/ISNUMBER('Měsíční rekapitulace'!$L$1:$L$997),'Měsíční rekapitulace'!$L$1:$L$997)=H$4)*('Měsíční rekapitulace'!$A$3:$A$999=$A29)*TEXT('Měsíční rekapitulace'!$Q$3:$Q$999,"0,0;0;0;\0")))</f>
        <v>0</v>
      </c>
      <c r="I29" s="76">
        <f>IF($A29="",,SUMPRODUCT((LOOKUP(ROW(I$1:I$997),ROW(I$1:I$997)/ISNUMBER('Měsíční rekapitulace'!$L$1:$L$997),'Měsíční rekapitulace'!$L$1:$L$997)=I$4)*('Měsíční rekapitulace'!$A$3:$A$999=$A29)*TEXT('Měsíční rekapitulace'!$Q$3:$Q$999,"0,0;0;0;\0")))</f>
        <v>0</v>
      </c>
      <c r="J29" s="76">
        <f>IF($A29="",,SUMPRODUCT((LOOKUP(ROW(J$1:J$997),ROW(J$1:J$997)/ISNUMBER('Měsíční rekapitulace'!$L$1:$L$997),'Měsíční rekapitulace'!$L$1:$L$997)=J$4)*('Měsíční rekapitulace'!$A$3:$A$999=$A29)*TEXT('Měsíční rekapitulace'!$Q$3:$Q$999,"0,0;0;0;\0")))</f>
        <v>0</v>
      </c>
      <c r="K29" s="76">
        <f>IF($A29="",,SUMPRODUCT((LOOKUP(ROW(K$1:K$997),ROW(K$1:K$997)/ISNUMBER('Měsíční rekapitulace'!$L$1:$L$997),'Měsíční rekapitulace'!$L$1:$L$997)=K$4)*('Měsíční rekapitulace'!$A$3:$A$999=$A29)*TEXT('Měsíční rekapitulace'!$Q$3:$Q$999,"0,0;0;0;\0")))</f>
        <v>0</v>
      </c>
      <c r="L29" s="76">
        <f>IF($A29="",,SUMPRODUCT((LOOKUP(ROW(L$1:L$997),ROW(L$1:L$997)/ISNUMBER('Měsíční rekapitulace'!$L$1:$L$997),'Měsíční rekapitulace'!$L$1:$L$997)=L$4)*('Měsíční rekapitulace'!$A$3:$A$999=$A29)*TEXT('Měsíční rekapitulace'!$Q$3:$Q$999,"0,0;0;0;\0")))</f>
        <v>0</v>
      </c>
      <c r="M29" s="76">
        <f>IF($A29="",,SUMPRODUCT((LOOKUP(ROW(M$1:M$997),ROW(M$1:M$997)/ISNUMBER('Měsíční rekapitulace'!$L$1:$L$997),'Měsíční rekapitulace'!$L$1:$L$997)=M$4)*('Měsíční rekapitulace'!$A$3:$A$999=$A29)*TEXT('Měsíční rekapitulace'!$Q$3:$Q$999,"0,0;0;0;\0")))</f>
        <v>0</v>
      </c>
      <c r="N29" s="76">
        <f>IF($A29="",,SUMPRODUCT((LOOKUP(ROW(N$1:N$997),ROW(N$1:N$997)/ISNUMBER('Měsíční rekapitulace'!$L$1:$L$997),'Měsíční rekapitulace'!$L$1:$L$997)=N$4)*('Měsíční rekapitulace'!$A$3:$A$999=$A29)*TEXT('Měsíční rekapitulace'!$Q$3:$Q$999,"0,0;0;0;\0")))</f>
        <v>0</v>
      </c>
      <c r="O29" s="76">
        <f>IF($A29="",,SUMPRODUCT((LOOKUP(ROW(O$1:O$997),ROW(O$1:O$997)/ISNUMBER('Měsíční rekapitulace'!$L$1:$L$997),'Měsíční rekapitulace'!$L$1:$L$997)=O$4)*('Měsíční rekapitulace'!$A$3:$A$999=$A29)*TEXT('Měsíční rekapitulace'!$Q$3:$Q$999,"0,0;0;0;\0")))</f>
        <v>0</v>
      </c>
      <c r="P29" s="24">
        <f t="shared" si="0"/>
        <v>0</v>
      </c>
    </row>
    <row r="30" spans="1:18" ht="12.95" customHeight="1" thickBot="1" x14ac:dyDescent="0.25">
      <c r="A30" s="18" t="str">
        <f t="array" ref="A30">IFERROR(INDEX('Měsíční rekapitulace'!A$3:A$999,SMALL(IF(('Měsíční rekapitulace'!A$3:A$999&lt;&gt;"")*('Měsíční rekapitulace'!A$3:A$999&lt;&gt;'Měsíční rekapitulace'!$A$2)*(COUNTIF(A$5:A29,'Měsíční rekapitulace'!A$3:A$999)=0),ROW('Měsíční rekapitulace'!A$3:A$999)-2),1)),"")</f>
        <v>S-1549</v>
      </c>
      <c r="B30" s="19" t="str">
        <f>IFERROR(INDEX('Měsíční rekapitulace'!E$3:E$999,MATCH(A30,'Měsíční rekapitulace'!A$3:A$999,)),"")</f>
        <v>Kontrola tarifní skupiny „Tahač“</v>
      </c>
      <c r="C30" s="19"/>
      <c r="D30" s="76">
        <f>IF($A30="",,SUMPRODUCT((LOOKUP(ROW(D$1:D$997),ROW(D$1:D$997)/ISNUMBER('Měsíční rekapitulace'!$L$1:$L$997),'Měsíční rekapitulace'!$L$1:$L$997)=D$4)*('Měsíční rekapitulace'!$A$3:$A$999=$A30)*TEXT('Měsíční rekapitulace'!$Q$3:$Q$999,"0,0;0;0;\0")))</f>
        <v>0</v>
      </c>
      <c r="E30" s="76">
        <f>IF($A30="",,SUMPRODUCT((LOOKUP(ROW(E$1:E$997),ROW(E$1:E$997)/ISNUMBER('Měsíční rekapitulace'!$L$1:$L$997),'Měsíční rekapitulace'!$L$1:$L$997)=E$4)*('Měsíční rekapitulace'!$A$3:$A$999=$A30)*TEXT('Měsíční rekapitulace'!$Q$3:$Q$999,"0,0;0;0;\0")))</f>
        <v>0</v>
      </c>
      <c r="F30" s="76">
        <f>IF($A30="",,SUMPRODUCT((LOOKUP(ROW(F$1:F$997),ROW(F$1:F$997)/ISNUMBER('Měsíční rekapitulace'!$L$1:$L$997),'Měsíční rekapitulace'!$L$1:$L$997)=F$4)*('Měsíční rekapitulace'!$A$3:$A$999=$A30)*TEXT('Měsíční rekapitulace'!$Q$3:$Q$999,"0,0;0;0;\0")))</f>
        <v>0</v>
      </c>
      <c r="G30" s="76">
        <f>IF($A30="",,SUMPRODUCT((LOOKUP(ROW(G$1:G$997),ROW(G$1:G$997)/ISNUMBER('Měsíční rekapitulace'!$L$1:$L$997),'Měsíční rekapitulace'!$L$1:$L$997)=G$4)*('Měsíční rekapitulace'!$A$3:$A$999=$A30)*TEXT('Měsíční rekapitulace'!$Q$3:$Q$999,"0,0;0;0;\0")))</f>
        <v>0</v>
      </c>
      <c r="H30" s="76">
        <f>IF($A30="",,SUMPRODUCT((LOOKUP(ROW(H$1:H$997),ROW(H$1:H$997)/ISNUMBER('Měsíční rekapitulace'!$L$1:$L$997),'Měsíční rekapitulace'!$L$1:$L$997)=H$4)*('Měsíční rekapitulace'!$A$3:$A$999=$A30)*TEXT('Měsíční rekapitulace'!$Q$3:$Q$999,"0,0;0;0;\0")))</f>
        <v>0</v>
      </c>
      <c r="I30" s="76">
        <f>IF($A30="",,SUMPRODUCT((LOOKUP(ROW(I$1:I$997),ROW(I$1:I$997)/ISNUMBER('Měsíční rekapitulace'!$L$1:$L$997),'Měsíční rekapitulace'!$L$1:$L$997)=I$4)*('Měsíční rekapitulace'!$A$3:$A$999=$A30)*TEXT('Měsíční rekapitulace'!$Q$3:$Q$999,"0,0;0;0;\0")))</f>
        <v>0</v>
      </c>
      <c r="J30" s="76">
        <f>IF($A30="",,SUMPRODUCT((LOOKUP(ROW(J$1:J$997),ROW(J$1:J$997)/ISNUMBER('Měsíční rekapitulace'!$L$1:$L$997),'Měsíční rekapitulace'!$L$1:$L$997)=J$4)*('Měsíční rekapitulace'!$A$3:$A$999=$A30)*TEXT('Měsíční rekapitulace'!$Q$3:$Q$999,"0,0;0;0;\0")))</f>
        <v>0</v>
      </c>
      <c r="K30" s="76">
        <f>IF($A30="",,SUMPRODUCT((LOOKUP(ROW(K$1:K$997),ROW(K$1:K$997)/ISNUMBER('Měsíční rekapitulace'!$L$1:$L$997),'Měsíční rekapitulace'!$L$1:$L$997)=K$4)*('Měsíční rekapitulace'!$A$3:$A$999=$A30)*TEXT('Měsíční rekapitulace'!$Q$3:$Q$999,"0,0;0;0;\0")))</f>
        <v>0</v>
      </c>
      <c r="L30" s="76">
        <f>IF($A30="",,SUMPRODUCT((LOOKUP(ROW(L$1:L$997),ROW(L$1:L$997)/ISNUMBER('Měsíční rekapitulace'!$L$1:$L$997),'Měsíční rekapitulace'!$L$1:$L$997)=L$4)*('Měsíční rekapitulace'!$A$3:$A$999=$A30)*TEXT('Měsíční rekapitulace'!$Q$3:$Q$999,"0,0;0;0;\0")))</f>
        <v>0</v>
      </c>
      <c r="M30" s="76">
        <f>IF($A30="",,SUMPRODUCT((LOOKUP(ROW(M$1:M$997),ROW(M$1:M$997)/ISNUMBER('Měsíční rekapitulace'!$L$1:$L$997),'Měsíční rekapitulace'!$L$1:$L$997)=M$4)*('Měsíční rekapitulace'!$A$3:$A$999=$A30)*TEXT('Měsíční rekapitulace'!$Q$3:$Q$999,"0,0;0;0;\0")))</f>
        <v>0</v>
      </c>
      <c r="N30" s="76">
        <f>IF($A30="",,SUMPRODUCT((LOOKUP(ROW(N$1:N$997),ROW(N$1:N$997)/ISNUMBER('Měsíční rekapitulace'!$L$1:$L$997),'Měsíční rekapitulace'!$L$1:$L$997)=N$4)*('Měsíční rekapitulace'!$A$3:$A$999=$A30)*TEXT('Měsíční rekapitulace'!$Q$3:$Q$999,"0,0;0;0;\0")))</f>
        <v>0</v>
      </c>
      <c r="O30" s="76">
        <f>IF($A30="",,SUMPRODUCT((LOOKUP(ROW(O$1:O$997),ROW(O$1:O$997)/ISNUMBER('Měsíční rekapitulace'!$L$1:$L$997),'Měsíční rekapitulace'!$L$1:$L$997)=O$4)*('Měsíční rekapitulace'!$A$3:$A$999=$A30)*TEXT('Měsíční rekapitulace'!$Q$3:$Q$999,"0,0;0;0;\0")))</f>
        <v>0</v>
      </c>
      <c r="P30" s="24">
        <f t="shared" si="0"/>
        <v>0</v>
      </c>
    </row>
    <row r="31" spans="1:18" ht="12.95" customHeight="1" thickBot="1" x14ac:dyDescent="0.25">
      <c r="A31" s="18" t="str">
        <f t="array" ref="A31">IFERROR(INDEX('Měsíční rekapitulace'!A$3:A$999,SMALL(IF(('Měsíční rekapitulace'!A$3:A$999&lt;&gt;"")*('Měsíční rekapitulace'!A$3:A$999&lt;&gt;'Měsíční rekapitulace'!$A$2)*(COUNTIF(A$5:A30,'Měsíční rekapitulace'!A$3:A$999)=0),ROW('Měsíční rekapitulace'!A$3:A$999)-2),1)),"")</f>
        <v>S-2058</v>
      </c>
      <c r="B31" s="19" t="str">
        <f>IFERROR(INDEX('Měsíční rekapitulace'!E$3:E$999,MATCH(A31,'Měsíční rekapitulace'!A$3:A$999,)),"")</f>
        <v>Úprava systému VR pro externí subsystém</v>
      </c>
      <c r="C31" s="19"/>
      <c r="D31" s="76">
        <f>IF($A31="",,SUMPRODUCT((LOOKUP(ROW(D$1:D$997),ROW(D$1:D$997)/ISNUMBER('Měsíční rekapitulace'!$L$1:$L$997),'Měsíční rekapitulace'!$L$1:$L$997)=D$4)*('Měsíční rekapitulace'!$A$3:$A$999=$A31)*TEXT('Měsíční rekapitulace'!$Q$3:$Q$999,"0,0;0;0;\0")))</f>
        <v>0</v>
      </c>
      <c r="E31" s="76">
        <f>IF($A31="",,SUMPRODUCT((LOOKUP(ROW(E$1:E$997),ROW(E$1:E$997)/ISNUMBER('Měsíční rekapitulace'!$L$1:$L$997),'Měsíční rekapitulace'!$L$1:$L$997)=E$4)*('Měsíční rekapitulace'!$A$3:$A$999=$A31)*TEXT('Měsíční rekapitulace'!$Q$3:$Q$999,"0,0;0;0;\0")))</f>
        <v>0</v>
      </c>
      <c r="F31" s="76">
        <f>IF($A31="",,SUMPRODUCT((LOOKUP(ROW(F$1:F$997),ROW(F$1:F$997)/ISNUMBER('Měsíční rekapitulace'!$L$1:$L$997),'Měsíční rekapitulace'!$L$1:$L$997)=F$4)*('Měsíční rekapitulace'!$A$3:$A$999=$A31)*TEXT('Měsíční rekapitulace'!$Q$3:$Q$999,"0,0;0;0;\0")))</f>
        <v>0</v>
      </c>
      <c r="G31" s="76">
        <f>IF($A31="",,SUMPRODUCT((LOOKUP(ROW(G$1:G$997),ROW(G$1:G$997)/ISNUMBER('Měsíční rekapitulace'!$L$1:$L$997),'Měsíční rekapitulace'!$L$1:$L$997)=G$4)*('Měsíční rekapitulace'!$A$3:$A$999=$A31)*TEXT('Měsíční rekapitulace'!$Q$3:$Q$999,"0,0;0;0;\0")))</f>
        <v>0</v>
      </c>
      <c r="H31" s="76">
        <f>IF($A31="",,SUMPRODUCT((LOOKUP(ROW(H$1:H$997),ROW(H$1:H$997)/ISNUMBER('Měsíční rekapitulace'!$L$1:$L$997),'Měsíční rekapitulace'!$L$1:$L$997)=H$4)*('Měsíční rekapitulace'!$A$3:$A$999=$A31)*TEXT('Měsíční rekapitulace'!$Q$3:$Q$999,"0,0;0;0;\0")))</f>
        <v>0</v>
      </c>
      <c r="I31" s="76">
        <f>IF($A31="",,SUMPRODUCT((LOOKUP(ROW(I$1:I$997),ROW(I$1:I$997)/ISNUMBER('Měsíční rekapitulace'!$L$1:$L$997),'Měsíční rekapitulace'!$L$1:$L$997)=I$4)*('Měsíční rekapitulace'!$A$3:$A$999=$A31)*TEXT('Měsíční rekapitulace'!$Q$3:$Q$999,"0,0;0;0;\0")))</f>
        <v>0</v>
      </c>
      <c r="J31" s="76">
        <f>IF($A31="",,SUMPRODUCT((LOOKUP(ROW(J$1:J$997),ROW(J$1:J$997)/ISNUMBER('Měsíční rekapitulace'!$L$1:$L$997),'Měsíční rekapitulace'!$L$1:$L$997)=J$4)*('Měsíční rekapitulace'!$A$3:$A$999=$A31)*TEXT('Měsíční rekapitulace'!$Q$3:$Q$999,"0,0;0;0;\0")))</f>
        <v>0</v>
      </c>
      <c r="K31" s="76">
        <f>IF($A31="",,SUMPRODUCT((LOOKUP(ROW(K$1:K$997),ROW(K$1:K$997)/ISNUMBER('Měsíční rekapitulace'!$L$1:$L$997),'Měsíční rekapitulace'!$L$1:$L$997)=K$4)*('Měsíční rekapitulace'!$A$3:$A$999=$A31)*TEXT('Měsíční rekapitulace'!$Q$3:$Q$999,"0,0;0;0;\0")))</f>
        <v>0</v>
      </c>
      <c r="L31" s="76">
        <f>IF($A31="",,SUMPRODUCT((LOOKUP(ROW(L$1:L$997),ROW(L$1:L$997)/ISNUMBER('Měsíční rekapitulace'!$L$1:$L$997),'Měsíční rekapitulace'!$L$1:$L$997)=L$4)*('Měsíční rekapitulace'!$A$3:$A$999=$A31)*TEXT('Měsíční rekapitulace'!$Q$3:$Q$999,"0,0;0;0;\0")))</f>
        <v>0</v>
      </c>
      <c r="M31" s="76">
        <f>IF($A31="",,SUMPRODUCT((LOOKUP(ROW(M$1:M$997),ROW(M$1:M$997)/ISNUMBER('Měsíční rekapitulace'!$L$1:$L$997),'Měsíční rekapitulace'!$L$1:$L$997)=M$4)*('Měsíční rekapitulace'!$A$3:$A$999=$A31)*TEXT('Měsíční rekapitulace'!$Q$3:$Q$999,"0,0;0;0;\0")))</f>
        <v>0</v>
      </c>
      <c r="N31" s="76">
        <f>IF($A31="",,SUMPRODUCT((LOOKUP(ROW(N$1:N$997),ROW(N$1:N$997)/ISNUMBER('Měsíční rekapitulace'!$L$1:$L$997),'Měsíční rekapitulace'!$L$1:$L$997)=N$4)*('Měsíční rekapitulace'!$A$3:$A$999=$A31)*TEXT('Měsíční rekapitulace'!$Q$3:$Q$999,"0,0;0;0;\0")))</f>
        <v>0</v>
      </c>
      <c r="O31" s="76">
        <f>IF($A31="",,SUMPRODUCT((LOOKUP(ROW(O$1:O$997),ROW(O$1:O$997)/ISNUMBER('Měsíční rekapitulace'!$L$1:$L$997),'Měsíční rekapitulace'!$L$1:$L$997)=O$4)*('Měsíční rekapitulace'!$A$3:$A$999=$A31)*TEXT('Měsíční rekapitulace'!$Q$3:$Q$999,"0,0;0;0;\0")))</f>
        <v>0</v>
      </c>
      <c r="P31" s="24">
        <f t="shared" si="0"/>
        <v>0</v>
      </c>
    </row>
    <row r="32" spans="1:18" ht="12.95" customHeight="1" thickBot="1" x14ac:dyDescent="0.25">
      <c r="A32" s="18" t="str">
        <f t="array" ref="A32">IFERROR(INDEX('Měsíční rekapitulace'!A$3:A$999,SMALL(IF(('Měsíční rekapitulace'!A$3:A$999&lt;&gt;"")*('Měsíční rekapitulace'!A$3:A$999&lt;&gt;'Měsíční rekapitulace'!$A$2)*(COUNTIF(A$5:A31,'Měsíční rekapitulace'!A$3:A$999)=0),ROW('Měsíční rekapitulace'!A$3:A$999)-2),1)),"")</f>
        <v>S-559</v>
      </c>
      <c r="B32" s="19" t="str">
        <f>IFERROR(INDEX('Měsíční rekapitulace'!E$3:E$999,MATCH(A32,'Měsíční rekapitulace'!A$3:A$999,)),"")</f>
        <v>Revize restriktivních pravidel u záznamu SetPrenosPSP (B1/L1)</v>
      </c>
      <c r="C32" s="19"/>
      <c r="D32" s="76">
        <f>IF($A32="",,SUMPRODUCT((LOOKUP(ROW(D$1:D$997),ROW(D$1:D$997)/ISNUMBER('Měsíční rekapitulace'!$L$1:$L$997),'Měsíční rekapitulace'!$L$1:$L$997)=D$4)*('Měsíční rekapitulace'!$A$3:$A$999=$A32)*TEXT('Měsíční rekapitulace'!$Q$3:$Q$999,"0,0;0;0;\0")))</f>
        <v>0</v>
      </c>
      <c r="E32" s="76">
        <f>IF($A32="",,SUMPRODUCT((LOOKUP(ROW(E$1:E$997),ROW(E$1:E$997)/ISNUMBER('Měsíční rekapitulace'!$L$1:$L$997),'Měsíční rekapitulace'!$L$1:$L$997)=E$4)*('Měsíční rekapitulace'!$A$3:$A$999=$A32)*TEXT('Měsíční rekapitulace'!$Q$3:$Q$999,"0,0;0;0;\0")))</f>
        <v>0</v>
      </c>
      <c r="F32" s="76">
        <f>IF($A32="",,SUMPRODUCT((LOOKUP(ROW(F$1:F$997),ROW(F$1:F$997)/ISNUMBER('Měsíční rekapitulace'!$L$1:$L$997),'Měsíční rekapitulace'!$L$1:$L$997)=F$4)*('Měsíční rekapitulace'!$A$3:$A$999=$A32)*TEXT('Měsíční rekapitulace'!$Q$3:$Q$999,"0,0;0;0;\0")))</f>
        <v>0</v>
      </c>
      <c r="G32" s="76">
        <f>IF($A32="",,SUMPRODUCT((LOOKUP(ROW(G$1:G$997),ROW(G$1:G$997)/ISNUMBER('Měsíční rekapitulace'!$L$1:$L$997),'Měsíční rekapitulace'!$L$1:$L$997)=G$4)*('Měsíční rekapitulace'!$A$3:$A$999=$A32)*TEXT('Měsíční rekapitulace'!$Q$3:$Q$999,"0,0;0;0;\0")))</f>
        <v>0</v>
      </c>
      <c r="H32" s="76">
        <f>IF($A32="",,SUMPRODUCT((LOOKUP(ROW(H$1:H$997),ROW(H$1:H$997)/ISNUMBER('Měsíční rekapitulace'!$L$1:$L$997),'Měsíční rekapitulace'!$L$1:$L$997)=H$4)*('Měsíční rekapitulace'!$A$3:$A$999=$A32)*TEXT('Měsíční rekapitulace'!$Q$3:$Q$999,"0,0;0;0;\0")))</f>
        <v>0</v>
      </c>
      <c r="I32" s="76">
        <f>IF($A32="",,SUMPRODUCT((LOOKUP(ROW(I$1:I$997),ROW(I$1:I$997)/ISNUMBER('Měsíční rekapitulace'!$L$1:$L$997),'Měsíční rekapitulace'!$L$1:$L$997)=I$4)*('Měsíční rekapitulace'!$A$3:$A$999=$A32)*TEXT('Měsíční rekapitulace'!$Q$3:$Q$999,"0,0;0;0;\0")))</f>
        <v>0</v>
      </c>
      <c r="J32" s="76">
        <f>IF($A32="",,SUMPRODUCT((LOOKUP(ROW(J$1:J$997),ROW(J$1:J$997)/ISNUMBER('Měsíční rekapitulace'!$L$1:$L$997),'Měsíční rekapitulace'!$L$1:$L$997)=J$4)*('Měsíční rekapitulace'!$A$3:$A$999=$A32)*TEXT('Měsíční rekapitulace'!$Q$3:$Q$999,"0,0;0;0;\0")))</f>
        <v>0</v>
      </c>
      <c r="K32" s="76">
        <f>IF($A32="",,SUMPRODUCT((LOOKUP(ROW(K$1:K$997),ROW(K$1:K$997)/ISNUMBER('Měsíční rekapitulace'!$L$1:$L$997),'Měsíční rekapitulace'!$L$1:$L$997)=K$4)*('Měsíční rekapitulace'!$A$3:$A$999=$A32)*TEXT('Měsíční rekapitulace'!$Q$3:$Q$999,"0,0;0;0;\0")))</f>
        <v>0</v>
      </c>
      <c r="L32" s="76">
        <f>IF($A32="",,SUMPRODUCT((LOOKUP(ROW(L$1:L$997),ROW(L$1:L$997)/ISNUMBER('Měsíční rekapitulace'!$L$1:$L$997),'Měsíční rekapitulace'!$L$1:$L$997)=L$4)*('Měsíční rekapitulace'!$A$3:$A$999=$A32)*TEXT('Měsíční rekapitulace'!$Q$3:$Q$999,"0,0;0;0;\0")))</f>
        <v>0</v>
      </c>
      <c r="M32" s="76">
        <f>IF($A32="",,SUMPRODUCT((LOOKUP(ROW(M$1:M$997),ROW(M$1:M$997)/ISNUMBER('Měsíční rekapitulace'!$L$1:$L$997),'Měsíční rekapitulace'!$L$1:$L$997)=M$4)*('Měsíční rekapitulace'!$A$3:$A$999=$A32)*TEXT('Měsíční rekapitulace'!$Q$3:$Q$999,"0,0;0;0;\0")))</f>
        <v>0</v>
      </c>
      <c r="N32" s="76">
        <f>IF($A32="",,SUMPRODUCT((LOOKUP(ROW(N$1:N$997),ROW(N$1:N$997)/ISNUMBER('Měsíční rekapitulace'!$L$1:$L$997),'Měsíční rekapitulace'!$L$1:$L$997)=N$4)*('Měsíční rekapitulace'!$A$3:$A$999=$A32)*TEXT('Měsíční rekapitulace'!$Q$3:$Q$999,"0,0;0;0;\0")))</f>
        <v>0</v>
      </c>
      <c r="O32" s="76">
        <f>IF($A32="",,SUMPRODUCT((LOOKUP(ROW(O$1:O$997),ROW(O$1:O$997)/ISNUMBER('Měsíční rekapitulace'!$L$1:$L$997),'Měsíční rekapitulace'!$L$1:$L$997)=O$4)*('Měsíční rekapitulace'!$A$3:$A$999=$A32)*TEXT('Měsíční rekapitulace'!$Q$3:$Q$999,"0,0;0;0;\0")))</f>
        <v>0</v>
      </c>
      <c r="P32" s="24">
        <f t="shared" si="0"/>
        <v>0</v>
      </c>
    </row>
    <row r="33" spans="1:16" ht="12.95" customHeight="1" thickBot="1" x14ac:dyDescent="0.25">
      <c r="A33" s="18" t="str">
        <f t="array" ref="A33">IFERROR(INDEX('Měsíční rekapitulace'!A$3:A$999,SMALL(IF(('Měsíční rekapitulace'!A$3:A$999&lt;&gt;"")*('Měsíční rekapitulace'!A$3:A$999&lt;&gt;'Měsíční rekapitulace'!$A$2)*(COUNTIF(A$5:A32,'Měsíční rekapitulace'!A$3:A$999)=0),ROW('Měsíční rekapitulace'!A$3:A$999)-2),1)),"")</f>
        <v>S-633</v>
      </c>
      <c r="B33" s="19" t="str">
        <f>IFERROR(INDEX('Měsíční rekapitulace'!E$3:E$999,MATCH(A33,'Měsíční rekapitulace'!A$3:A$999,)),"")</f>
        <v>(SLP) Předání svědka Salipu</v>
      </c>
      <c r="C33" s="19"/>
      <c r="D33" s="76">
        <f>IF($A33="",,SUMPRODUCT((LOOKUP(ROW(D$1:D$997),ROW(D$1:D$997)/ISNUMBER('Měsíční rekapitulace'!$L$1:$L$997),'Měsíční rekapitulace'!$L$1:$L$997)=D$4)*('Měsíční rekapitulace'!$A$3:$A$999=$A33)*TEXT('Měsíční rekapitulace'!$Q$3:$Q$999,"0,0;0;0;\0")))</f>
        <v>0</v>
      </c>
      <c r="E33" s="76">
        <f>IF($A33="",,SUMPRODUCT((LOOKUP(ROW(E$1:E$997),ROW(E$1:E$997)/ISNUMBER('Měsíční rekapitulace'!$L$1:$L$997),'Měsíční rekapitulace'!$L$1:$L$997)=E$4)*('Měsíční rekapitulace'!$A$3:$A$999=$A33)*TEXT('Měsíční rekapitulace'!$Q$3:$Q$999,"0,0;0;0;\0")))</f>
        <v>0</v>
      </c>
      <c r="F33" s="76">
        <f>IF($A33="",,SUMPRODUCT((LOOKUP(ROW(F$1:F$997),ROW(F$1:F$997)/ISNUMBER('Měsíční rekapitulace'!$L$1:$L$997),'Měsíční rekapitulace'!$L$1:$L$997)=F$4)*('Měsíční rekapitulace'!$A$3:$A$999=$A33)*TEXT('Měsíční rekapitulace'!$Q$3:$Q$999,"0,0;0;0;\0")))</f>
        <v>0</v>
      </c>
      <c r="G33" s="76">
        <f>IF($A33="",,SUMPRODUCT((LOOKUP(ROW(G$1:G$997),ROW(G$1:G$997)/ISNUMBER('Měsíční rekapitulace'!$L$1:$L$997),'Měsíční rekapitulace'!$L$1:$L$997)=G$4)*('Měsíční rekapitulace'!$A$3:$A$999=$A33)*TEXT('Měsíční rekapitulace'!$Q$3:$Q$999,"0,0;0;0;\0")))</f>
        <v>0</v>
      </c>
      <c r="H33" s="76">
        <f>IF($A33="",,SUMPRODUCT((LOOKUP(ROW(H$1:H$997),ROW(H$1:H$997)/ISNUMBER('Měsíční rekapitulace'!$L$1:$L$997),'Měsíční rekapitulace'!$L$1:$L$997)=H$4)*('Měsíční rekapitulace'!$A$3:$A$999=$A33)*TEXT('Měsíční rekapitulace'!$Q$3:$Q$999,"0,0;0;0;\0")))</f>
        <v>0</v>
      </c>
      <c r="I33" s="76">
        <f>IF($A33="",,SUMPRODUCT((LOOKUP(ROW(I$1:I$997),ROW(I$1:I$997)/ISNUMBER('Měsíční rekapitulace'!$L$1:$L$997),'Měsíční rekapitulace'!$L$1:$L$997)=I$4)*('Měsíční rekapitulace'!$A$3:$A$999=$A33)*TEXT('Měsíční rekapitulace'!$Q$3:$Q$999,"0,0;0;0;\0")))</f>
        <v>0</v>
      </c>
      <c r="J33" s="76">
        <f>IF($A33="",,SUMPRODUCT((LOOKUP(ROW(J$1:J$997),ROW(J$1:J$997)/ISNUMBER('Měsíční rekapitulace'!$L$1:$L$997),'Měsíční rekapitulace'!$L$1:$L$997)=J$4)*('Měsíční rekapitulace'!$A$3:$A$999=$A33)*TEXT('Měsíční rekapitulace'!$Q$3:$Q$999,"0,0;0;0;\0")))</f>
        <v>0</v>
      </c>
      <c r="K33" s="76">
        <f>IF($A33="",,SUMPRODUCT((LOOKUP(ROW(K$1:K$997),ROW(K$1:K$997)/ISNUMBER('Měsíční rekapitulace'!$L$1:$L$997),'Měsíční rekapitulace'!$L$1:$L$997)=K$4)*('Měsíční rekapitulace'!$A$3:$A$999=$A33)*TEXT('Měsíční rekapitulace'!$Q$3:$Q$999,"0,0;0;0;\0")))</f>
        <v>0</v>
      </c>
      <c r="L33" s="76">
        <f>IF($A33="",,SUMPRODUCT((LOOKUP(ROW(L$1:L$997),ROW(L$1:L$997)/ISNUMBER('Měsíční rekapitulace'!$L$1:$L$997),'Měsíční rekapitulace'!$L$1:$L$997)=L$4)*('Měsíční rekapitulace'!$A$3:$A$999=$A33)*TEXT('Měsíční rekapitulace'!$Q$3:$Q$999,"0,0;0;0;\0")))</f>
        <v>0</v>
      </c>
      <c r="M33" s="76">
        <f>IF($A33="",,SUMPRODUCT((LOOKUP(ROW(M$1:M$997),ROW(M$1:M$997)/ISNUMBER('Měsíční rekapitulace'!$L$1:$L$997),'Měsíční rekapitulace'!$L$1:$L$997)=M$4)*('Měsíční rekapitulace'!$A$3:$A$999=$A33)*TEXT('Měsíční rekapitulace'!$Q$3:$Q$999,"0,0;0;0;\0")))</f>
        <v>0</v>
      </c>
      <c r="N33" s="76">
        <f>IF($A33="",,SUMPRODUCT((LOOKUP(ROW(N$1:N$997),ROW(N$1:N$997)/ISNUMBER('Měsíční rekapitulace'!$L$1:$L$997),'Měsíční rekapitulace'!$L$1:$L$997)=N$4)*('Měsíční rekapitulace'!$A$3:$A$999=$A33)*TEXT('Měsíční rekapitulace'!$Q$3:$Q$999,"0,0;0;0;\0")))</f>
        <v>0</v>
      </c>
      <c r="O33" s="76">
        <f>IF($A33="",,SUMPRODUCT((LOOKUP(ROW(O$1:O$997),ROW(O$1:O$997)/ISNUMBER('Měsíční rekapitulace'!$L$1:$L$997),'Měsíční rekapitulace'!$L$1:$L$997)=O$4)*('Měsíční rekapitulace'!$A$3:$A$999=$A33)*TEXT('Měsíční rekapitulace'!$Q$3:$Q$999,"0,0;0;0;\0")))</f>
        <v>0</v>
      </c>
      <c r="P33" s="24">
        <f t="shared" si="0"/>
        <v>0</v>
      </c>
    </row>
    <row r="34" spans="1:16" ht="12.95" customHeight="1" thickBot="1" x14ac:dyDescent="0.25">
      <c r="A34" s="18" t="str">
        <f t="array" ref="A34">IFERROR(INDEX('Měsíční rekapitulace'!A$3:A$999,SMALL(IF(('Měsíční rekapitulace'!A$3:A$999&lt;&gt;"")*('Měsíční rekapitulace'!A$3:A$999&lt;&gt;'Měsíční rekapitulace'!$A$2)*(COUNTIF(A$5:A33,'Měsíční rekapitulace'!A$3:A$999)=0),ROW('Měsíční rekapitulace'!A$3:A$999)-2),1)),"")</f>
        <v>S-1322</v>
      </c>
      <c r="B34" s="19" t="str">
        <f>IFERROR(INDEX('Měsíční rekapitulace'!E$3:E$999,MATCH(A34,'Měsíční rekapitulace'!A$3:A$999,)),"")</f>
        <v>Úprava zpracování nároků pro L6</v>
      </c>
      <c r="C34" s="19"/>
      <c r="D34" s="76">
        <f>IF($A34="",,SUMPRODUCT((LOOKUP(ROW(D$1:D$997),ROW(D$1:D$997)/ISNUMBER('Měsíční rekapitulace'!$L$1:$L$997),'Měsíční rekapitulace'!$L$1:$L$997)=D$4)*('Měsíční rekapitulace'!$A$3:$A$999=$A34)*TEXT('Měsíční rekapitulace'!$Q$3:$Q$999,"0,0;0;0;\0")))</f>
        <v>0</v>
      </c>
      <c r="E34" s="76">
        <f>IF($A34="",,SUMPRODUCT((LOOKUP(ROW(E$1:E$997),ROW(E$1:E$997)/ISNUMBER('Měsíční rekapitulace'!$L$1:$L$997),'Měsíční rekapitulace'!$L$1:$L$997)=E$4)*('Měsíční rekapitulace'!$A$3:$A$999=$A34)*TEXT('Měsíční rekapitulace'!$Q$3:$Q$999,"0,0;0;0;\0")))</f>
        <v>0</v>
      </c>
      <c r="F34" s="76">
        <f>IF($A34="",,SUMPRODUCT((LOOKUP(ROW(F$1:F$997),ROW(F$1:F$997)/ISNUMBER('Měsíční rekapitulace'!$L$1:$L$997),'Měsíční rekapitulace'!$L$1:$L$997)=F$4)*('Měsíční rekapitulace'!$A$3:$A$999=$A34)*TEXT('Měsíční rekapitulace'!$Q$3:$Q$999,"0,0;0;0;\0")))</f>
        <v>0</v>
      </c>
      <c r="G34" s="76">
        <f>IF($A34="",,SUMPRODUCT((LOOKUP(ROW(G$1:G$997),ROW(G$1:G$997)/ISNUMBER('Měsíční rekapitulace'!$L$1:$L$997),'Měsíční rekapitulace'!$L$1:$L$997)=G$4)*('Měsíční rekapitulace'!$A$3:$A$999=$A34)*TEXT('Měsíční rekapitulace'!$Q$3:$Q$999,"0,0;0;0;\0")))</f>
        <v>0</v>
      </c>
      <c r="H34" s="76">
        <f>IF($A34="",,SUMPRODUCT((LOOKUP(ROW(H$1:H$997),ROW(H$1:H$997)/ISNUMBER('Měsíční rekapitulace'!$L$1:$L$997),'Měsíční rekapitulace'!$L$1:$L$997)=H$4)*('Měsíční rekapitulace'!$A$3:$A$999=$A34)*TEXT('Měsíční rekapitulace'!$Q$3:$Q$999,"0,0;0;0;\0")))</f>
        <v>0</v>
      </c>
      <c r="I34" s="76">
        <f>IF($A34="",,SUMPRODUCT((LOOKUP(ROW(I$1:I$997),ROW(I$1:I$997)/ISNUMBER('Měsíční rekapitulace'!$L$1:$L$997),'Měsíční rekapitulace'!$L$1:$L$997)=I$4)*('Měsíční rekapitulace'!$A$3:$A$999=$A34)*TEXT('Měsíční rekapitulace'!$Q$3:$Q$999,"0,0;0;0;\0")))</f>
        <v>0</v>
      </c>
      <c r="J34" s="76">
        <f>IF($A34="",,SUMPRODUCT((LOOKUP(ROW(J$1:J$997),ROW(J$1:J$997)/ISNUMBER('Měsíční rekapitulace'!$L$1:$L$997),'Měsíční rekapitulace'!$L$1:$L$997)=J$4)*('Měsíční rekapitulace'!$A$3:$A$999=$A34)*TEXT('Měsíční rekapitulace'!$Q$3:$Q$999,"0,0;0;0;\0")))</f>
        <v>0</v>
      </c>
      <c r="K34" s="76">
        <f>IF($A34="",,SUMPRODUCT((LOOKUP(ROW(K$1:K$997),ROW(K$1:K$997)/ISNUMBER('Měsíční rekapitulace'!$L$1:$L$997),'Měsíční rekapitulace'!$L$1:$L$997)=K$4)*('Měsíční rekapitulace'!$A$3:$A$999=$A34)*TEXT('Měsíční rekapitulace'!$Q$3:$Q$999,"0,0;0;0;\0")))</f>
        <v>0</v>
      </c>
      <c r="L34" s="76">
        <f>IF($A34="",,SUMPRODUCT((LOOKUP(ROW(L$1:L$997),ROW(L$1:L$997)/ISNUMBER('Měsíční rekapitulace'!$L$1:$L$997),'Měsíční rekapitulace'!$L$1:$L$997)=L$4)*('Měsíční rekapitulace'!$A$3:$A$999=$A34)*TEXT('Měsíční rekapitulace'!$Q$3:$Q$999,"0,0;0;0;\0")))</f>
        <v>0</v>
      </c>
      <c r="M34" s="76">
        <f>IF($A34="",,SUMPRODUCT((LOOKUP(ROW(M$1:M$997),ROW(M$1:M$997)/ISNUMBER('Měsíční rekapitulace'!$L$1:$L$997),'Měsíční rekapitulace'!$L$1:$L$997)=M$4)*('Měsíční rekapitulace'!$A$3:$A$999=$A34)*TEXT('Měsíční rekapitulace'!$Q$3:$Q$999,"0,0;0;0;\0")))</f>
        <v>0</v>
      </c>
      <c r="N34" s="76">
        <f>IF($A34="",,SUMPRODUCT((LOOKUP(ROW(N$1:N$997),ROW(N$1:N$997)/ISNUMBER('Měsíční rekapitulace'!$L$1:$L$997),'Měsíční rekapitulace'!$L$1:$L$997)=N$4)*('Měsíční rekapitulace'!$A$3:$A$999=$A34)*TEXT('Měsíční rekapitulace'!$Q$3:$Q$999,"0,0;0;0;\0")))</f>
        <v>0</v>
      </c>
      <c r="O34" s="76">
        <f>IF($A34="",,SUMPRODUCT((LOOKUP(ROW(O$1:O$997),ROW(O$1:O$997)/ISNUMBER('Měsíční rekapitulace'!$L$1:$L$997),'Měsíční rekapitulace'!$L$1:$L$997)=O$4)*('Měsíční rekapitulace'!$A$3:$A$999=$A34)*TEXT('Měsíční rekapitulace'!$Q$3:$Q$999,"0,0;0;0;\0")))</f>
        <v>0</v>
      </c>
      <c r="P34" s="24">
        <f t="shared" si="0"/>
        <v>0</v>
      </c>
    </row>
    <row r="35" spans="1:16" ht="12.95" customHeight="1" thickBot="1" x14ac:dyDescent="0.25">
      <c r="A35" s="18" t="str">
        <f t="array" ref="A35">IFERROR(INDEX('Měsíční rekapitulace'!A$3:A$999,SMALL(IF(('Měsíční rekapitulace'!A$3:A$999&lt;&gt;"")*('Měsíční rekapitulace'!A$3:A$999&lt;&gt;'Měsíční rekapitulace'!$A$2)*(COUNTIF(A$5:A34,'Měsíční rekapitulace'!A$3:A$999)=0),ROW('Měsíční rekapitulace'!A$3:A$999)-2),1)),"")</f>
        <v>S-1954</v>
      </c>
      <c r="B35" s="19" t="str">
        <f>IFERROR(INDEX('Měsíční rekapitulace'!E$3:E$999,MATCH(A35,'Měsíční rekapitulace'!A$3:A$999,)),"")</f>
        <v>Původní záznamy adres</v>
      </c>
      <c r="C35" s="19"/>
      <c r="D35" s="76">
        <f>IF($A35="",,SUMPRODUCT((LOOKUP(ROW(D$1:D$997),ROW(D$1:D$997)/ISNUMBER('Měsíční rekapitulace'!$L$1:$L$997),'Měsíční rekapitulace'!$L$1:$L$997)=D$4)*('Měsíční rekapitulace'!$A$3:$A$999=$A35)*TEXT('Měsíční rekapitulace'!$Q$3:$Q$999,"0,0;0;0;\0")))</f>
        <v>0</v>
      </c>
      <c r="E35" s="76">
        <f>IF($A35="",,SUMPRODUCT((LOOKUP(ROW(E$1:E$997),ROW(E$1:E$997)/ISNUMBER('Měsíční rekapitulace'!$L$1:$L$997),'Měsíční rekapitulace'!$L$1:$L$997)=E$4)*('Měsíční rekapitulace'!$A$3:$A$999=$A35)*TEXT('Měsíční rekapitulace'!$Q$3:$Q$999,"0,0;0;0;\0")))</f>
        <v>0</v>
      </c>
      <c r="F35" s="76">
        <f>IF($A35="",,SUMPRODUCT((LOOKUP(ROW(F$1:F$997),ROW(F$1:F$997)/ISNUMBER('Měsíční rekapitulace'!$L$1:$L$997),'Měsíční rekapitulace'!$L$1:$L$997)=F$4)*('Měsíční rekapitulace'!$A$3:$A$999=$A35)*TEXT('Měsíční rekapitulace'!$Q$3:$Q$999,"0,0;0;0;\0")))</f>
        <v>0</v>
      </c>
      <c r="G35" s="76">
        <f>IF($A35="",,SUMPRODUCT((LOOKUP(ROW(G$1:G$997),ROW(G$1:G$997)/ISNUMBER('Měsíční rekapitulace'!$L$1:$L$997),'Měsíční rekapitulace'!$L$1:$L$997)=G$4)*('Měsíční rekapitulace'!$A$3:$A$999=$A35)*TEXT('Měsíční rekapitulace'!$Q$3:$Q$999,"0,0;0;0;\0")))</f>
        <v>0</v>
      </c>
      <c r="H35" s="76">
        <f>IF($A35="",,SUMPRODUCT((LOOKUP(ROW(H$1:H$997),ROW(H$1:H$997)/ISNUMBER('Měsíční rekapitulace'!$L$1:$L$997),'Měsíční rekapitulace'!$L$1:$L$997)=H$4)*('Měsíční rekapitulace'!$A$3:$A$999=$A35)*TEXT('Měsíční rekapitulace'!$Q$3:$Q$999,"0,0;0;0;\0")))</f>
        <v>0</v>
      </c>
      <c r="I35" s="76">
        <f>IF($A35="",,SUMPRODUCT((LOOKUP(ROW(I$1:I$997),ROW(I$1:I$997)/ISNUMBER('Měsíční rekapitulace'!$L$1:$L$997),'Měsíční rekapitulace'!$L$1:$L$997)=I$4)*('Měsíční rekapitulace'!$A$3:$A$999=$A35)*TEXT('Měsíční rekapitulace'!$Q$3:$Q$999,"0,0;0;0;\0")))</f>
        <v>0</v>
      </c>
      <c r="J35" s="76">
        <f>IF($A35="",,SUMPRODUCT((LOOKUP(ROW(J$1:J$997),ROW(J$1:J$997)/ISNUMBER('Měsíční rekapitulace'!$L$1:$L$997),'Měsíční rekapitulace'!$L$1:$L$997)=J$4)*('Měsíční rekapitulace'!$A$3:$A$999=$A35)*TEXT('Měsíční rekapitulace'!$Q$3:$Q$999,"0,0;0;0;\0")))</f>
        <v>0</v>
      </c>
      <c r="K35" s="76">
        <f>IF($A35="",,SUMPRODUCT((LOOKUP(ROW(K$1:K$997),ROW(K$1:K$997)/ISNUMBER('Měsíční rekapitulace'!$L$1:$L$997),'Měsíční rekapitulace'!$L$1:$L$997)=K$4)*('Měsíční rekapitulace'!$A$3:$A$999=$A35)*TEXT('Měsíční rekapitulace'!$Q$3:$Q$999,"0,0;0;0;\0")))</f>
        <v>0</v>
      </c>
      <c r="L35" s="76">
        <f>IF($A35="",,SUMPRODUCT((LOOKUP(ROW(L$1:L$997),ROW(L$1:L$997)/ISNUMBER('Měsíční rekapitulace'!$L$1:$L$997),'Měsíční rekapitulace'!$L$1:$L$997)=L$4)*('Měsíční rekapitulace'!$A$3:$A$999=$A35)*TEXT('Měsíční rekapitulace'!$Q$3:$Q$999,"0,0;0;0;\0")))</f>
        <v>0</v>
      </c>
      <c r="M35" s="76">
        <f>IF($A35="",,SUMPRODUCT((LOOKUP(ROW(M$1:M$997),ROW(M$1:M$997)/ISNUMBER('Měsíční rekapitulace'!$L$1:$L$997),'Měsíční rekapitulace'!$L$1:$L$997)=M$4)*('Měsíční rekapitulace'!$A$3:$A$999=$A35)*TEXT('Měsíční rekapitulace'!$Q$3:$Q$999,"0,0;0;0;\0")))</f>
        <v>0</v>
      </c>
      <c r="N35" s="76">
        <f>IF($A35="",,SUMPRODUCT((LOOKUP(ROW(N$1:N$997),ROW(N$1:N$997)/ISNUMBER('Měsíční rekapitulace'!$L$1:$L$997),'Měsíční rekapitulace'!$L$1:$L$997)=N$4)*('Měsíční rekapitulace'!$A$3:$A$999=$A35)*TEXT('Měsíční rekapitulace'!$Q$3:$Q$999,"0,0;0;0;\0")))</f>
        <v>0</v>
      </c>
      <c r="O35" s="76">
        <f>IF($A35="",,SUMPRODUCT((LOOKUP(ROW(O$1:O$997),ROW(O$1:O$997)/ISNUMBER('Měsíční rekapitulace'!$L$1:$L$997),'Měsíční rekapitulace'!$L$1:$L$997)=O$4)*('Měsíční rekapitulace'!$A$3:$A$999=$A35)*TEXT('Měsíční rekapitulace'!$Q$3:$Q$999,"0,0;0;0;\0")))</f>
        <v>0</v>
      </c>
      <c r="P35" s="24">
        <f t="shared" si="0"/>
        <v>0</v>
      </c>
    </row>
    <row r="36" spans="1:16" ht="12.95" customHeight="1" thickBot="1" x14ac:dyDescent="0.25">
      <c r="A36" s="18" t="str">
        <f t="array" ref="A36">IFERROR(INDEX('Měsíční rekapitulace'!A$3:A$999,SMALL(IF(('Měsíční rekapitulace'!A$3:A$999&lt;&gt;"")*('Měsíční rekapitulace'!A$3:A$999&lt;&gt;'Měsíční rekapitulace'!$A$2)*(COUNTIF(A$5:A35,'Měsíční rekapitulace'!A$3:A$999)=0),ROW('Měsíční rekapitulace'!A$3:A$999)-2),1)),"")</f>
        <v>S-2126</v>
      </c>
      <c r="B36" s="19" t="str">
        <f>IFERROR(INDEX('Měsíční rekapitulace'!E$3:E$999,MATCH(A36,'Měsíční rekapitulace'!A$3:A$999,)),"")</f>
        <v>Logování změněných přenesených znaků do FIS CODA</v>
      </c>
      <c r="C36" s="19"/>
      <c r="D36" s="76">
        <f>IF($A36="",,SUMPRODUCT((LOOKUP(ROW(D$1:D$997),ROW(D$1:D$997)/ISNUMBER('Měsíční rekapitulace'!$L$1:$L$997),'Měsíční rekapitulace'!$L$1:$L$997)=D$4)*('Měsíční rekapitulace'!$A$3:$A$999=$A36)*TEXT('Měsíční rekapitulace'!$Q$3:$Q$999,"0,0;0;0;\0")))</f>
        <v>0</v>
      </c>
      <c r="E36" s="76">
        <f>IF($A36="",,SUMPRODUCT((LOOKUP(ROW(E$1:E$997),ROW(E$1:E$997)/ISNUMBER('Měsíční rekapitulace'!$L$1:$L$997),'Měsíční rekapitulace'!$L$1:$L$997)=E$4)*('Měsíční rekapitulace'!$A$3:$A$999=$A36)*TEXT('Měsíční rekapitulace'!$Q$3:$Q$999,"0,0;0;0;\0")))</f>
        <v>0</v>
      </c>
      <c r="F36" s="76">
        <f>IF($A36="",,SUMPRODUCT((LOOKUP(ROW(F$1:F$997),ROW(F$1:F$997)/ISNUMBER('Měsíční rekapitulace'!$L$1:$L$997),'Měsíční rekapitulace'!$L$1:$L$997)=F$4)*('Měsíční rekapitulace'!$A$3:$A$999=$A36)*TEXT('Měsíční rekapitulace'!$Q$3:$Q$999,"0,0;0;0;\0")))</f>
        <v>0</v>
      </c>
      <c r="G36" s="76">
        <f>IF($A36="",,SUMPRODUCT((LOOKUP(ROW(G$1:G$997),ROW(G$1:G$997)/ISNUMBER('Měsíční rekapitulace'!$L$1:$L$997),'Měsíční rekapitulace'!$L$1:$L$997)=G$4)*('Měsíční rekapitulace'!$A$3:$A$999=$A36)*TEXT('Měsíční rekapitulace'!$Q$3:$Q$999,"0,0;0;0;\0")))</f>
        <v>0</v>
      </c>
      <c r="H36" s="76">
        <f>IF($A36="",,SUMPRODUCT((LOOKUP(ROW(H$1:H$997),ROW(H$1:H$997)/ISNUMBER('Měsíční rekapitulace'!$L$1:$L$997),'Měsíční rekapitulace'!$L$1:$L$997)=H$4)*('Měsíční rekapitulace'!$A$3:$A$999=$A36)*TEXT('Měsíční rekapitulace'!$Q$3:$Q$999,"0,0;0;0;\0")))</f>
        <v>0</v>
      </c>
      <c r="I36" s="76">
        <f>IF($A36="",,SUMPRODUCT((LOOKUP(ROW(I$1:I$997),ROW(I$1:I$997)/ISNUMBER('Měsíční rekapitulace'!$L$1:$L$997),'Měsíční rekapitulace'!$L$1:$L$997)=I$4)*('Měsíční rekapitulace'!$A$3:$A$999=$A36)*TEXT('Měsíční rekapitulace'!$Q$3:$Q$999,"0,0;0;0;\0")))</f>
        <v>0</v>
      </c>
      <c r="J36" s="76">
        <f>IF($A36="",,SUMPRODUCT((LOOKUP(ROW(J$1:J$997),ROW(J$1:J$997)/ISNUMBER('Měsíční rekapitulace'!$L$1:$L$997),'Měsíční rekapitulace'!$L$1:$L$997)=J$4)*('Měsíční rekapitulace'!$A$3:$A$999=$A36)*TEXT('Měsíční rekapitulace'!$Q$3:$Q$999,"0,0;0;0;\0")))</f>
        <v>0</v>
      </c>
      <c r="K36" s="76">
        <f>IF($A36="",,SUMPRODUCT((LOOKUP(ROW(K$1:K$997),ROW(K$1:K$997)/ISNUMBER('Měsíční rekapitulace'!$L$1:$L$997),'Měsíční rekapitulace'!$L$1:$L$997)=K$4)*('Měsíční rekapitulace'!$A$3:$A$999=$A36)*TEXT('Měsíční rekapitulace'!$Q$3:$Q$999,"0,0;0;0;\0")))</f>
        <v>0</v>
      </c>
      <c r="L36" s="76">
        <f>IF($A36="",,SUMPRODUCT((LOOKUP(ROW(L$1:L$997),ROW(L$1:L$997)/ISNUMBER('Měsíční rekapitulace'!$L$1:$L$997),'Měsíční rekapitulace'!$L$1:$L$997)=L$4)*('Měsíční rekapitulace'!$A$3:$A$999=$A36)*TEXT('Měsíční rekapitulace'!$Q$3:$Q$999,"0,0;0;0;\0")))</f>
        <v>0</v>
      </c>
      <c r="M36" s="76">
        <f>IF($A36="",,SUMPRODUCT((LOOKUP(ROW(M$1:M$997),ROW(M$1:M$997)/ISNUMBER('Měsíční rekapitulace'!$L$1:$L$997),'Měsíční rekapitulace'!$L$1:$L$997)=M$4)*('Měsíční rekapitulace'!$A$3:$A$999=$A36)*TEXT('Měsíční rekapitulace'!$Q$3:$Q$999,"0,0;0;0;\0")))</f>
        <v>0</v>
      </c>
      <c r="N36" s="76">
        <f>IF($A36="",,SUMPRODUCT((LOOKUP(ROW(N$1:N$997),ROW(N$1:N$997)/ISNUMBER('Měsíční rekapitulace'!$L$1:$L$997),'Měsíční rekapitulace'!$L$1:$L$997)=N$4)*('Měsíční rekapitulace'!$A$3:$A$999=$A36)*TEXT('Měsíční rekapitulace'!$Q$3:$Q$999,"0,0;0;0;\0")))</f>
        <v>0</v>
      </c>
      <c r="O36" s="76">
        <f>IF($A36="",,SUMPRODUCT((LOOKUP(ROW(O$1:O$997),ROW(O$1:O$997)/ISNUMBER('Měsíční rekapitulace'!$L$1:$L$997),'Měsíční rekapitulace'!$L$1:$L$997)=O$4)*('Měsíční rekapitulace'!$A$3:$A$999=$A36)*TEXT('Měsíční rekapitulace'!$Q$3:$Q$999,"0,0;0;0;\0")))</f>
        <v>0</v>
      </c>
      <c r="P36" s="24">
        <f t="shared" si="0"/>
        <v>0</v>
      </c>
    </row>
    <row r="37" spans="1:16" ht="12.95" customHeight="1" thickBot="1" x14ac:dyDescent="0.25">
      <c r="A37" s="18" t="str">
        <f t="array" ref="A37">IFERROR(INDEX('Měsíční rekapitulace'!A$3:A$999,SMALL(IF(('Měsíční rekapitulace'!A$3:A$999&lt;&gt;"")*('Měsíční rekapitulace'!A$3:A$999&lt;&gt;'Měsíční rekapitulace'!$A$2)*(COUNTIF(A$5:A36,'Měsíční rekapitulace'!A$3:A$999)=0),ROW('Měsíční rekapitulace'!A$3:A$999)-2),1)),"")</f>
        <v>S-2162</v>
      </c>
      <c r="B37" s="19" t="str">
        <f>IFERROR(INDEX('Měsíční rekapitulace'!E$3:E$999,MATCH(A37,'Měsíční rekapitulace'!A$3:A$999,)),"")</f>
        <v>Úprava APV pro zrychlení zpracování dávek L1 a P1</v>
      </c>
      <c r="C37" s="19"/>
      <c r="D37" s="76">
        <f>IF($A37="",,SUMPRODUCT((LOOKUP(ROW(D$1:D$997),ROW(D$1:D$997)/ISNUMBER('Měsíční rekapitulace'!$L$1:$L$997),'Měsíční rekapitulace'!$L$1:$L$997)=D$4)*('Měsíční rekapitulace'!$A$3:$A$999=$A37)*TEXT('Měsíční rekapitulace'!$Q$3:$Q$999,"0,0;0;0;\0")))</f>
        <v>0</v>
      </c>
      <c r="E37" s="76">
        <f>IF($A37="",,SUMPRODUCT((LOOKUP(ROW(E$1:E$997),ROW(E$1:E$997)/ISNUMBER('Měsíční rekapitulace'!$L$1:$L$997),'Měsíční rekapitulace'!$L$1:$L$997)=E$4)*('Měsíční rekapitulace'!$A$3:$A$999=$A37)*TEXT('Měsíční rekapitulace'!$Q$3:$Q$999,"0,0;0;0;\0")))</f>
        <v>0</v>
      </c>
      <c r="F37" s="76">
        <f>IF($A37="",,SUMPRODUCT((LOOKUP(ROW(F$1:F$997),ROW(F$1:F$997)/ISNUMBER('Měsíční rekapitulace'!$L$1:$L$997),'Měsíční rekapitulace'!$L$1:$L$997)=F$4)*('Měsíční rekapitulace'!$A$3:$A$999=$A37)*TEXT('Měsíční rekapitulace'!$Q$3:$Q$999,"0,0;0;0;\0")))</f>
        <v>0</v>
      </c>
      <c r="G37" s="76">
        <f>IF($A37="",,SUMPRODUCT((LOOKUP(ROW(G$1:G$997),ROW(G$1:G$997)/ISNUMBER('Měsíční rekapitulace'!$L$1:$L$997),'Měsíční rekapitulace'!$L$1:$L$997)=G$4)*('Měsíční rekapitulace'!$A$3:$A$999=$A37)*TEXT('Měsíční rekapitulace'!$Q$3:$Q$999,"0,0;0;0;\0")))</f>
        <v>0</v>
      </c>
      <c r="H37" s="76">
        <f>IF($A37="",,SUMPRODUCT((LOOKUP(ROW(H$1:H$997),ROW(H$1:H$997)/ISNUMBER('Měsíční rekapitulace'!$L$1:$L$997),'Měsíční rekapitulace'!$L$1:$L$997)=H$4)*('Měsíční rekapitulace'!$A$3:$A$999=$A37)*TEXT('Měsíční rekapitulace'!$Q$3:$Q$999,"0,0;0;0;\0")))</f>
        <v>0</v>
      </c>
      <c r="I37" s="76">
        <f>IF($A37="",,SUMPRODUCT((LOOKUP(ROW(I$1:I$997),ROW(I$1:I$997)/ISNUMBER('Měsíční rekapitulace'!$L$1:$L$997),'Měsíční rekapitulace'!$L$1:$L$997)=I$4)*('Měsíční rekapitulace'!$A$3:$A$999=$A37)*TEXT('Měsíční rekapitulace'!$Q$3:$Q$999,"0,0;0;0;\0")))</f>
        <v>0</v>
      </c>
      <c r="J37" s="76">
        <f>IF($A37="",,SUMPRODUCT((LOOKUP(ROW(J$1:J$997),ROW(J$1:J$997)/ISNUMBER('Měsíční rekapitulace'!$L$1:$L$997),'Měsíční rekapitulace'!$L$1:$L$997)=J$4)*('Měsíční rekapitulace'!$A$3:$A$999=$A37)*TEXT('Měsíční rekapitulace'!$Q$3:$Q$999,"0,0;0;0;\0")))</f>
        <v>0</v>
      </c>
      <c r="K37" s="76">
        <f>IF($A37="",,SUMPRODUCT((LOOKUP(ROW(K$1:K$997),ROW(K$1:K$997)/ISNUMBER('Měsíční rekapitulace'!$L$1:$L$997),'Měsíční rekapitulace'!$L$1:$L$997)=K$4)*('Měsíční rekapitulace'!$A$3:$A$999=$A37)*TEXT('Měsíční rekapitulace'!$Q$3:$Q$999,"0,0;0;0;\0")))</f>
        <v>0</v>
      </c>
      <c r="L37" s="76">
        <f>IF($A37="",,SUMPRODUCT((LOOKUP(ROW(L$1:L$997),ROW(L$1:L$997)/ISNUMBER('Měsíční rekapitulace'!$L$1:$L$997),'Měsíční rekapitulace'!$L$1:$L$997)=L$4)*('Měsíční rekapitulace'!$A$3:$A$999=$A37)*TEXT('Měsíční rekapitulace'!$Q$3:$Q$999,"0,0;0;0;\0")))</f>
        <v>0</v>
      </c>
      <c r="M37" s="76">
        <f>IF($A37="",,SUMPRODUCT((LOOKUP(ROW(M$1:M$997),ROW(M$1:M$997)/ISNUMBER('Měsíční rekapitulace'!$L$1:$L$997),'Měsíční rekapitulace'!$L$1:$L$997)=M$4)*('Měsíční rekapitulace'!$A$3:$A$999=$A37)*TEXT('Měsíční rekapitulace'!$Q$3:$Q$999,"0,0;0;0;\0")))</f>
        <v>0</v>
      </c>
      <c r="N37" s="76">
        <f>IF($A37="",,SUMPRODUCT((LOOKUP(ROW(N$1:N$997),ROW(N$1:N$997)/ISNUMBER('Měsíční rekapitulace'!$L$1:$L$997),'Měsíční rekapitulace'!$L$1:$L$997)=N$4)*('Měsíční rekapitulace'!$A$3:$A$999=$A37)*TEXT('Měsíční rekapitulace'!$Q$3:$Q$999,"0,0;0;0;\0")))</f>
        <v>0</v>
      </c>
      <c r="O37" s="76">
        <f>IF($A37="",,SUMPRODUCT((LOOKUP(ROW(O$1:O$997),ROW(O$1:O$997)/ISNUMBER('Měsíční rekapitulace'!$L$1:$L$997),'Měsíční rekapitulace'!$L$1:$L$997)=O$4)*('Měsíční rekapitulace'!$A$3:$A$999=$A37)*TEXT('Měsíční rekapitulace'!$Q$3:$Q$999,"0,0;0;0;\0")))</f>
        <v>0</v>
      </c>
      <c r="P37" s="24">
        <f t="shared" si="0"/>
        <v>0</v>
      </c>
    </row>
    <row r="38" spans="1:16" ht="12.95" customHeight="1" thickBot="1" x14ac:dyDescent="0.25">
      <c r="A38" s="18" t="str">
        <f t="array" ref="A38">IFERROR(INDEX('Měsíční rekapitulace'!A$3:A$999,SMALL(IF(('Měsíční rekapitulace'!A$3:A$999&lt;&gt;"")*('Měsíční rekapitulace'!A$3:A$999&lt;&gt;'Měsíční rekapitulace'!$A$2)*(COUNTIF(A$5:A37,'Měsíční rekapitulace'!A$3:A$999)=0),ROW('Měsíční rekapitulace'!A$3:A$999)-2),1)),"")</f>
        <v>S-1154</v>
      </c>
      <c r="B38" s="19" t="str">
        <f>IFERROR(INDEX('Měsíční rekapitulace'!E$3:E$999,MATCH(A38,'Měsíční rekapitulace'!A$3:A$999,)),"")</f>
        <v>Automatická kontrola POV</v>
      </c>
      <c r="C38" s="19"/>
      <c r="D38" s="76">
        <f>IF($A38="",,SUMPRODUCT((LOOKUP(ROW(D$1:D$997),ROW(D$1:D$997)/ISNUMBER('Měsíční rekapitulace'!$L$1:$L$997),'Měsíční rekapitulace'!$L$1:$L$997)=D$4)*('Měsíční rekapitulace'!$A$3:$A$999=$A38)*TEXT('Měsíční rekapitulace'!$Q$3:$Q$999,"0,0;0;0;\0")))</f>
        <v>0</v>
      </c>
      <c r="E38" s="76">
        <f>IF($A38="",,SUMPRODUCT((LOOKUP(ROW(E$1:E$997),ROW(E$1:E$997)/ISNUMBER('Měsíční rekapitulace'!$L$1:$L$997),'Měsíční rekapitulace'!$L$1:$L$997)=E$4)*('Měsíční rekapitulace'!$A$3:$A$999=$A38)*TEXT('Měsíční rekapitulace'!$Q$3:$Q$999,"0,0;0;0;\0")))</f>
        <v>0</v>
      </c>
      <c r="F38" s="76">
        <f>IF($A38="",,SUMPRODUCT((LOOKUP(ROW(F$1:F$997),ROW(F$1:F$997)/ISNUMBER('Měsíční rekapitulace'!$L$1:$L$997),'Měsíční rekapitulace'!$L$1:$L$997)=F$4)*('Měsíční rekapitulace'!$A$3:$A$999=$A38)*TEXT('Měsíční rekapitulace'!$Q$3:$Q$999,"0,0;0;0;\0")))</f>
        <v>0</v>
      </c>
      <c r="G38" s="76">
        <f>IF($A38="",,SUMPRODUCT((LOOKUP(ROW(G$1:G$997),ROW(G$1:G$997)/ISNUMBER('Měsíční rekapitulace'!$L$1:$L$997),'Měsíční rekapitulace'!$L$1:$L$997)=G$4)*('Měsíční rekapitulace'!$A$3:$A$999=$A38)*TEXT('Měsíční rekapitulace'!$Q$3:$Q$999,"0,0;0;0;\0")))</f>
        <v>0</v>
      </c>
      <c r="H38" s="76">
        <f>IF($A38="",,SUMPRODUCT((LOOKUP(ROW(H$1:H$997),ROW(H$1:H$997)/ISNUMBER('Měsíční rekapitulace'!$L$1:$L$997),'Měsíční rekapitulace'!$L$1:$L$997)=H$4)*('Měsíční rekapitulace'!$A$3:$A$999=$A38)*TEXT('Měsíční rekapitulace'!$Q$3:$Q$999,"0,0;0;0;\0")))</f>
        <v>0</v>
      </c>
      <c r="I38" s="76">
        <f>IF($A38="",,SUMPRODUCT((LOOKUP(ROW(I$1:I$997),ROW(I$1:I$997)/ISNUMBER('Měsíční rekapitulace'!$L$1:$L$997),'Měsíční rekapitulace'!$L$1:$L$997)=I$4)*('Měsíční rekapitulace'!$A$3:$A$999=$A38)*TEXT('Měsíční rekapitulace'!$Q$3:$Q$999,"0,0;0;0;\0")))</f>
        <v>0</v>
      </c>
      <c r="J38" s="76">
        <f>IF($A38="",,SUMPRODUCT((LOOKUP(ROW(J$1:J$997),ROW(J$1:J$997)/ISNUMBER('Měsíční rekapitulace'!$L$1:$L$997),'Měsíční rekapitulace'!$L$1:$L$997)=J$4)*('Měsíční rekapitulace'!$A$3:$A$999=$A38)*TEXT('Měsíční rekapitulace'!$Q$3:$Q$999,"0,0;0;0;\0")))</f>
        <v>0</v>
      </c>
      <c r="K38" s="76">
        <f>IF($A38="",,SUMPRODUCT((LOOKUP(ROW(K$1:K$997),ROW(K$1:K$997)/ISNUMBER('Měsíční rekapitulace'!$L$1:$L$997),'Měsíční rekapitulace'!$L$1:$L$997)=K$4)*('Měsíční rekapitulace'!$A$3:$A$999=$A38)*TEXT('Měsíční rekapitulace'!$Q$3:$Q$999,"0,0;0;0;\0")))</f>
        <v>0</v>
      </c>
      <c r="L38" s="76">
        <f>IF($A38="",,SUMPRODUCT((LOOKUP(ROW(L$1:L$997),ROW(L$1:L$997)/ISNUMBER('Měsíční rekapitulace'!$L$1:$L$997),'Měsíční rekapitulace'!$L$1:$L$997)=L$4)*('Měsíční rekapitulace'!$A$3:$A$999=$A38)*TEXT('Měsíční rekapitulace'!$Q$3:$Q$999,"0,0;0;0;\0")))</f>
        <v>0</v>
      </c>
      <c r="M38" s="76">
        <f>IF($A38="",,SUMPRODUCT((LOOKUP(ROW(M$1:M$997),ROW(M$1:M$997)/ISNUMBER('Měsíční rekapitulace'!$L$1:$L$997),'Měsíční rekapitulace'!$L$1:$L$997)=M$4)*('Měsíční rekapitulace'!$A$3:$A$999=$A38)*TEXT('Měsíční rekapitulace'!$Q$3:$Q$999,"0,0;0;0;\0")))</f>
        <v>0</v>
      </c>
      <c r="N38" s="76">
        <f>IF($A38="",,SUMPRODUCT((LOOKUP(ROW(N$1:N$997),ROW(N$1:N$997)/ISNUMBER('Měsíční rekapitulace'!$L$1:$L$997),'Měsíční rekapitulace'!$L$1:$L$997)=N$4)*('Měsíční rekapitulace'!$A$3:$A$999=$A38)*TEXT('Měsíční rekapitulace'!$Q$3:$Q$999,"0,0;0;0;\0")))</f>
        <v>0</v>
      </c>
      <c r="O38" s="76">
        <f>IF($A38="",,SUMPRODUCT((LOOKUP(ROW(O$1:O$997),ROW(O$1:O$997)/ISNUMBER('Měsíční rekapitulace'!$L$1:$L$997),'Měsíční rekapitulace'!$L$1:$L$997)=O$4)*('Měsíční rekapitulace'!$A$3:$A$999=$A38)*TEXT('Měsíční rekapitulace'!$Q$3:$Q$999,"0,0;0;0;\0")))</f>
        <v>0</v>
      </c>
      <c r="P38" s="24">
        <f t="shared" si="0"/>
        <v>0</v>
      </c>
    </row>
    <row r="39" spans="1:16" ht="12.95" customHeight="1" thickBot="1" x14ac:dyDescent="0.25">
      <c r="A39" s="18" t="str">
        <f t="array" ref="A39">IFERROR(INDEX('Měsíční rekapitulace'!A$3:A$999,SMALL(IF(('Měsíční rekapitulace'!A$3:A$999&lt;&gt;"")*('Měsíční rekapitulace'!A$3:A$999&lt;&gt;'Měsíční rekapitulace'!$A$2)*(COUNTIF(A$5:A38,'Měsíční rekapitulace'!A$3:A$999)=0),ROW('Měsíční rekapitulace'!A$3:A$999)-2),1)),"")</f>
        <v>S-2259</v>
      </c>
      <c r="B39" s="19" t="str">
        <f>IFERROR(INDEX('Měsíční rekapitulace'!E$3:E$999,MATCH(A39,'Měsíční rekapitulace'!A$3:A$999,)),"")</f>
        <v>Administrace plánovaných řídících operací</v>
      </c>
      <c r="C39" s="22"/>
      <c r="D39" s="76">
        <f>IF($A39="",,SUMPRODUCT((LOOKUP(ROW(D$1:D$997),ROW(D$1:D$997)/ISNUMBER('Měsíční rekapitulace'!$L$1:$L$997),'Měsíční rekapitulace'!$L$1:$L$997)=D$4)*('Měsíční rekapitulace'!$A$3:$A$999=$A39)*TEXT('Měsíční rekapitulace'!$Q$3:$Q$999,"0,0;0;0;\0")))</f>
        <v>0</v>
      </c>
      <c r="E39" s="76">
        <f>IF($A39="",,SUMPRODUCT((LOOKUP(ROW(E$1:E$997),ROW(E$1:E$997)/ISNUMBER('Měsíční rekapitulace'!$L$1:$L$997),'Měsíční rekapitulace'!$L$1:$L$997)=E$4)*('Měsíční rekapitulace'!$A$3:$A$999=$A39)*TEXT('Měsíční rekapitulace'!$Q$3:$Q$999,"0,0;0;0;\0")))</f>
        <v>0</v>
      </c>
      <c r="F39" s="76">
        <f>IF($A39="",,SUMPRODUCT((LOOKUP(ROW(F$1:F$997),ROW(F$1:F$997)/ISNUMBER('Měsíční rekapitulace'!$L$1:$L$997),'Měsíční rekapitulace'!$L$1:$L$997)=F$4)*('Měsíční rekapitulace'!$A$3:$A$999=$A39)*TEXT('Měsíční rekapitulace'!$Q$3:$Q$999,"0,0;0;0;\0")))</f>
        <v>0</v>
      </c>
      <c r="G39" s="76">
        <f>IF($A39="",,SUMPRODUCT((LOOKUP(ROW(G$1:G$997),ROW(G$1:G$997)/ISNUMBER('Měsíční rekapitulace'!$L$1:$L$997),'Měsíční rekapitulace'!$L$1:$L$997)=G$4)*('Měsíční rekapitulace'!$A$3:$A$999=$A39)*TEXT('Měsíční rekapitulace'!$Q$3:$Q$999,"0,0;0;0;\0")))</f>
        <v>0</v>
      </c>
      <c r="H39" s="76">
        <f>IF($A39="",,SUMPRODUCT((LOOKUP(ROW(H$1:H$997),ROW(H$1:H$997)/ISNUMBER('Měsíční rekapitulace'!$L$1:$L$997),'Měsíční rekapitulace'!$L$1:$L$997)=H$4)*('Měsíční rekapitulace'!$A$3:$A$999=$A39)*TEXT('Měsíční rekapitulace'!$Q$3:$Q$999,"0,0;0;0;\0")))</f>
        <v>0</v>
      </c>
      <c r="I39" s="76">
        <f>IF($A39="",,SUMPRODUCT((LOOKUP(ROW(I$1:I$997),ROW(I$1:I$997)/ISNUMBER('Měsíční rekapitulace'!$L$1:$L$997),'Měsíční rekapitulace'!$L$1:$L$997)=I$4)*('Měsíční rekapitulace'!$A$3:$A$999=$A39)*TEXT('Měsíční rekapitulace'!$Q$3:$Q$999,"0,0;0;0;\0")))</f>
        <v>0</v>
      </c>
      <c r="J39" s="76">
        <f>IF($A39="",,SUMPRODUCT((LOOKUP(ROW(J$1:J$997),ROW(J$1:J$997)/ISNUMBER('Měsíční rekapitulace'!$L$1:$L$997),'Měsíční rekapitulace'!$L$1:$L$997)=J$4)*('Měsíční rekapitulace'!$A$3:$A$999=$A39)*TEXT('Měsíční rekapitulace'!$Q$3:$Q$999,"0,0;0;0;\0")))</f>
        <v>0</v>
      </c>
      <c r="K39" s="76">
        <f>IF($A39="",,SUMPRODUCT((LOOKUP(ROW(K$1:K$997),ROW(K$1:K$997)/ISNUMBER('Měsíční rekapitulace'!$L$1:$L$997),'Měsíční rekapitulace'!$L$1:$L$997)=K$4)*('Měsíční rekapitulace'!$A$3:$A$999=$A39)*TEXT('Měsíční rekapitulace'!$Q$3:$Q$999,"0,0;0;0;\0")))</f>
        <v>0</v>
      </c>
      <c r="L39" s="76">
        <f>IF($A39="",,SUMPRODUCT((LOOKUP(ROW(L$1:L$997),ROW(L$1:L$997)/ISNUMBER('Měsíční rekapitulace'!$L$1:$L$997),'Měsíční rekapitulace'!$L$1:$L$997)=L$4)*('Měsíční rekapitulace'!$A$3:$A$999=$A39)*TEXT('Měsíční rekapitulace'!$Q$3:$Q$999,"0,0;0;0;\0")))</f>
        <v>0</v>
      </c>
      <c r="M39" s="76">
        <f>IF($A39="",,SUMPRODUCT((LOOKUP(ROW(M$1:M$997),ROW(M$1:M$997)/ISNUMBER('Měsíční rekapitulace'!$L$1:$L$997),'Měsíční rekapitulace'!$L$1:$L$997)=M$4)*('Měsíční rekapitulace'!$A$3:$A$999=$A39)*TEXT('Měsíční rekapitulace'!$Q$3:$Q$999,"0,0;0;0;\0")))</f>
        <v>0</v>
      </c>
      <c r="N39" s="76">
        <f>IF($A39="",,SUMPRODUCT((LOOKUP(ROW(N$1:N$997),ROW(N$1:N$997)/ISNUMBER('Měsíční rekapitulace'!$L$1:$L$997),'Měsíční rekapitulace'!$L$1:$L$997)=N$4)*('Měsíční rekapitulace'!$A$3:$A$999=$A39)*TEXT('Měsíční rekapitulace'!$Q$3:$Q$999,"0,0;0;0;\0")))</f>
        <v>0</v>
      </c>
      <c r="O39" s="76">
        <f>IF($A39="",,SUMPRODUCT((LOOKUP(ROW(O$1:O$997),ROW(O$1:O$997)/ISNUMBER('Měsíční rekapitulace'!$L$1:$L$997),'Měsíční rekapitulace'!$L$1:$L$997)=O$4)*('Měsíční rekapitulace'!$A$3:$A$999=$A39)*TEXT('Měsíční rekapitulace'!$Q$3:$Q$999,"0,0;0;0;\0")))</f>
        <v>0</v>
      </c>
      <c r="P39" s="24">
        <f>SUM(D39:O39)</f>
        <v>0</v>
      </c>
    </row>
    <row r="40" spans="1:16" ht="12.95" customHeight="1" thickBot="1" x14ac:dyDescent="0.25">
      <c r="A40" s="18" t="str">
        <f t="array" ref="A40">IFERROR(INDEX('Měsíční rekapitulace'!A$3:A$999,SMALL(IF(('Měsíční rekapitulace'!A$3:A$999&lt;&gt;"")*('Měsíční rekapitulace'!A$3:A$999&lt;&gt;'Měsíční rekapitulace'!$A$2)*(COUNTIF(A$5:A39,'Měsíční rekapitulace'!A$3:A$999)=0),ROW('Měsíční rekapitulace'!A$3:A$999)-2),1)),"")</f>
        <v>S-2260</v>
      </c>
      <c r="B40" s="19" t="str">
        <f>IFERROR(INDEX('Měsíční rekapitulace'!E$3:E$999,MATCH(A40,'Měsíční rekapitulace'!A$3:A$999,)),"")</f>
        <v>Zrušené smlouvy a program XDSg</v>
      </c>
      <c r="C40" s="22"/>
      <c r="D40" s="76">
        <f>IF($A40="",,SUMPRODUCT((LOOKUP(ROW(D$1:D$997),ROW(D$1:D$997)/ISNUMBER('Měsíční rekapitulace'!$L$1:$L$997),'Měsíční rekapitulace'!$L$1:$L$997)=D$4)*('Měsíční rekapitulace'!$A$3:$A$999=$A40)*TEXT('Měsíční rekapitulace'!$Q$3:$Q$999,"0,0;0;0;\0")))</f>
        <v>0</v>
      </c>
      <c r="E40" s="76">
        <f>IF($A40="",,SUMPRODUCT((LOOKUP(ROW(E$1:E$997),ROW(E$1:E$997)/ISNUMBER('Měsíční rekapitulace'!$L$1:$L$997),'Měsíční rekapitulace'!$L$1:$L$997)=E$4)*('Měsíční rekapitulace'!$A$3:$A$999=$A40)*TEXT('Měsíční rekapitulace'!$Q$3:$Q$999,"0,0;0;0;\0")))</f>
        <v>0</v>
      </c>
      <c r="F40" s="76">
        <f>IF($A40="",,SUMPRODUCT((LOOKUP(ROW(F$1:F$997),ROW(F$1:F$997)/ISNUMBER('Měsíční rekapitulace'!$L$1:$L$997),'Měsíční rekapitulace'!$L$1:$L$997)=F$4)*('Měsíční rekapitulace'!$A$3:$A$999=$A40)*TEXT('Měsíční rekapitulace'!$Q$3:$Q$999,"0,0;0;0;\0")))</f>
        <v>0</v>
      </c>
      <c r="G40" s="76">
        <f>IF($A40="",,SUMPRODUCT((LOOKUP(ROW(G$1:G$997),ROW(G$1:G$997)/ISNUMBER('Měsíční rekapitulace'!$L$1:$L$997),'Měsíční rekapitulace'!$L$1:$L$997)=G$4)*('Měsíční rekapitulace'!$A$3:$A$999=$A40)*TEXT('Měsíční rekapitulace'!$Q$3:$Q$999,"0,0;0;0;\0")))</f>
        <v>0</v>
      </c>
      <c r="H40" s="76">
        <f>IF($A40="",,SUMPRODUCT((LOOKUP(ROW(H$1:H$997),ROW(H$1:H$997)/ISNUMBER('Měsíční rekapitulace'!$L$1:$L$997),'Měsíční rekapitulace'!$L$1:$L$997)=H$4)*('Měsíční rekapitulace'!$A$3:$A$999=$A40)*TEXT('Měsíční rekapitulace'!$Q$3:$Q$999,"0,0;0;0;\0")))</f>
        <v>0</v>
      </c>
      <c r="I40" s="76">
        <f>IF($A40="",,SUMPRODUCT((LOOKUP(ROW(I$1:I$997),ROW(I$1:I$997)/ISNUMBER('Měsíční rekapitulace'!$L$1:$L$997),'Měsíční rekapitulace'!$L$1:$L$997)=I$4)*('Měsíční rekapitulace'!$A$3:$A$999=$A40)*TEXT('Měsíční rekapitulace'!$Q$3:$Q$999,"0,0;0;0;\0")))</f>
        <v>0</v>
      </c>
      <c r="J40" s="76">
        <f>IF($A40="",,SUMPRODUCT((LOOKUP(ROW(J$1:J$997),ROW(J$1:J$997)/ISNUMBER('Měsíční rekapitulace'!$L$1:$L$997),'Měsíční rekapitulace'!$L$1:$L$997)=J$4)*('Měsíční rekapitulace'!$A$3:$A$999=$A40)*TEXT('Měsíční rekapitulace'!$Q$3:$Q$999,"0,0;0;0;\0")))</f>
        <v>0</v>
      </c>
      <c r="K40" s="76">
        <f>IF($A40="",,SUMPRODUCT((LOOKUP(ROW(K$1:K$997),ROW(K$1:K$997)/ISNUMBER('Měsíční rekapitulace'!$L$1:$L$997),'Měsíční rekapitulace'!$L$1:$L$997)=K$4)*('Měsíční rekapitulace'!$A$3:$A$999=$A40)*TEXT('Měsíční rekapitulace'!$Q$3:$Q$999,"0,0;0;0;\0")))</f>
        <v>0</v>
      </c>
      <c r="L40" s="76">
        <f>IF($A40="",,SUMPRODUCT((LOOKUP(ROW(L$1:L$997),ROW(L$1:L$997)/ISNUMBER('Měsíční rekapitulace'!$L$1:$L$997),'Měsíční rekapitulace'!$L$1:$L$997)=L$4)*('Měsíční rekapitulace'!$A$3:$A$999=$A40)*TEXT('Měsíční rekapitulace'!$Q$3:$Q$999,"0,0;0;0;\0")))</f>
        <v>0</v>
      </c>
      <c r="M40" s="76">
        <f>IF($A40="",,SUMPRODUCT((LOOKUP(ROW(M$1:M$997),ROW(M$1:M$997)/ISNUMBER('Měsíční rekapitulace'!$L$1:$L$997),'Měsíční rekapitulace'!$L$1:$L$997)=M$4)*('Měsíční rekapitulace'!$A$3:$A$999=$A40)*TEXT('Měsíční rekapitulace'!$Q$3:$Q$999,"0,0;0;0;\0")))</f>
        <v>0</v>
      </c>
      <c r="N40" s="76">
        <f>IF($A40="",,SUMPRODUCT((LOOKUP(ROW(N$1:N$997),ROW(N$1:N$997)/ISNUMBER('Měsíční rekapitulace'!$L$1:$L$997),'Měsíční rekapitulace'!$L$1:$L$997)=N$4)*('Měsíční rekapitulace'!$A$3:$A$999=$A40)*TEXT('Měsíční rekapitulace'!$Q$3:$Q$999,"0,0;0;0;\0")))</f>
        <v>0</v>
      </c>
      <c r="O40" s="76">
        <f>IF($A40="",,SUMPRODUCT((LOOKUP(ROW(O$1:O$997),ROW(O$1:O$997)/ISNUMBER('Měsíční rekapitulace'!$L$1:$L$997),'Měsíční rekapitulace'!$L$1:$L$997)=O$4)*('Měsíční rekapitulace'!$A$3:$A$999=$A40)*TEXT('Měsíční rekapitulace'!$Q$3:$Q$999,"0,0;0;0;\0")))</f>
        <v>0</v>
      </c>
      <c r="P40" s="24">
        <f t="shared" ref="P40:P49" si="1">SUM(D40:O40)</f>
        <v>0</v>
      </c>
    </row>
    <row r="41" spans="1:16" ht="12.95" customHeight="1" thickBot="1" x14ac:dyDescent="0.25">
      <c r="A41" s="18" t="str">
        <f t="array" ref="A41">IFERROR(INDEX('Měsíční rekapitulace'!A$3:A$999,SMALL(IF(('Měsíční rekapitulace'!A$3:A$999&lt;&gt;"")*('Měsíční rekapitulace'!A$3:A$999&lt;&gt;'Měsíční rekapitulace'!$A$2)*(COUNTIF(A$5:A40,'Měsíční rekapitulace'!A$3:A$999)=0),ROW('Měsíční rekapitulace'!A$3:A$999)-2),1)),"")</f>
        <v>S-2263</v>
      </c>
      <c r="B41" s="19" t="str">
        <f>IFERROR(INDEX('Měsíční rekapitulace'!E$3:E$999,MATCH(A41,'Měsíční rekapitulace'!A$3:A$999,)),"")</f>
        <v>Číselník SLP: "Hromadný přenos metadat" omezit právem</v>
      </c>
      <c r="C41" s="22"/>
      <c r="D41" s="76">
        <f>IF($A41="",,SUMPRODUCT((LOOKUP(ROW(D$1:D$997),ROW(D$1:D$997)/ISNUMBER('Měsíční rekapitulace'!$L$1:$L$997),'Měsíční rekapitulace'!$L$1:$L$997)=D$4)*('Měsíční rekapitulace'!$A$3:$A$999=$A41)*TEXT('Měsíční rekapitulace'!$Q$3:$Q$999,"0,0;0;0;\0")))</f>
        <v>0</v>
      </c>
      <c r="E41" s="76">
        <f>IF($A41="",,SUMPRODUCT((LOOKUP(ROW(E$1:E$997),ROW(E$1:E$997)/ISNUMBER('Měsíční rekapitulace'!$L$1:$L$997),'Měsíční rekapitulace'!$L$1:$L$997)=E$4)*('Měsíční rekapitulace'!$A$3:$A$999=$A41)*TEXT('Měsíční rekapitulace'!$Q$3:$Q$999,"0,0;0;0;\0")))</f>
        <v>0</v>
      </c>
      <c r="F41" s="76">
        <f>IF($A41="",,SUMPRODUCT((LOOKUP(ROW(F$1:F$997),ROW(F$1:F$997)/ISNUMBER('Měsíční rekapitulace'!$L$1:$L$997),'Měsíční rekapitulace'!$L$1:$L$997)=F$4)*('Měsíční rekapitulace'!$A$3:$A$999=$A41)*TEXT('Měsíční rekapitulace'!$Q$3:$Q$999,"0,0;0;0;\0")))</f>
        <v>0</v>
      </c>
      <c r="G41" s="76">
        <f>IF($A41="",,SUMPRODUCT((LOOKUP(ROW(G$1:G$997),ROW(G$1:G$997)/ISNUMBER('Měsíční rekapitulace'!$L$1:$L$997),'Měsíční rekapitulace'!$L$1:$L$997)=G$4)*('Měsíční rekapitulace'!$A$3:$A$999=$A41)*TEXT('Měsíční rekapitulace'!$Q$3:$Q$999,"0,0;0;0;\0")))</f>
        <v>0</v>
      </c>
      <c r="H41" s="76">
        <f>IF($A41="",,SUMPRODUCT((LOOKUP(ROW(H$1:H$997),ROW(H$1:H$997)/ISNUMBER('Měsíční rekapitulace'!$L$1:$L$997),'Měsíční rekapitulace'!$L$1:$L$997)=H$4)*('Měsíční rekapitulace'!$A$3:$A$999=$A41)*TEXT('Měsíční rekapitulace'!$Q$3:$Q$999,"0,0;0;0;\0")))</f>
        <v>0</v>
      </c>
      <c r="I41" s="76">
        <f>IF($A41="",,SUMPRODUCT((LOOKUP(ROW(I$1:I$997),ROW(I$1:I$997)/ISNUMBER('Měsíční rekapitulace'!$L$1:$L$997),'Měsíční rekapitulace'!$L$1:$L$997)=I$4)*('Měsíční rekapitulace'!$A$3:$A$999=$A41)*TEXT('Měsíční rekapitulace'!$Q$3:$Q$999,"0,0;0;0;\0")))</f>
        <v>0</v>
      </c>
      <c r="J41" s="76">
        <f>IF($A41="",,SUMPRODUCT((LOOKUP(ROW(J$1:J$997),ROW(J$1:J$997)/ISNUMBER('Měsíční rekapitulace'!$L$1:$L$997),'Měsíční rekapitulace'!$L$1:$L$997)=J$4)*('Měsíční rekapitulace'!$A$3:$A$999=$A41)*TEXT('Měsíční rekapitulace'!$Q$3:$Q$999,"0,0;0;0;\0")))</f>
        <v>0</v>
      </c>
      <c r="K41" s="76">
        <f>IF($A41="",,SUMPRODUCT((LOOKUP(ROW(K$1:K$997),ROW(K$1:K$997)/ISNUMBER('Měsíční rekapitulace'!$L$1:$L$997),'Měsíční rekapitulace'!$L$1:$L$997)=K$4)*('Měsíční rekapitulace'!$A$3:$A$999=$A41)*TEXT('Měsíční rekapitulace'!$Q$3:$Q$999,"0,0;0;0;\0")))</f>
        <v>0</v>
      </c>
      <c r="L41" s="76">
        <f>IF($A41="",,SUMPRODUCT((LOOKUP(ROW(L$1:L$997),ROW(L$1:L$997)/ISNUMBER('Měsíční rekapitulace'!$L$1:$L$997),'Měsíční rekapitulace'!$L$1:$L$997)=L$4)*('Měsíční rekapitulace'!$A$3:$A$999=$A41)*TEXT('Měsíční rekapitulace'!$Q$3:$Q$999,"0,0;0;0;\0")))</f>
        <v>0</v>
      </c>
      <c r="M41" s="76">
        <f>IF($A41="",,SUMPRODUCT((LOOKUP(ROW(M$1:M$997),ROW(M$1:M$997)/ISNUMBER('Měsíční rekapitulace'!$L$1:$L$997),'Měsíční rekapitulace'!$L$1:$L$997)=M$4)*('Měsíční rekapitulace'!$A$3:$A$999=$A41)*TEXT('Měsíční rekapitulace'!$Q$3:$Q$999,"0,0;0;0;\0")))</f>
        <v>0</v>
      </c>
      <c r="N41" s="76">
        <f>IF($A41="",,SUMPRODUCT((LOOKUP(ROW(N$1:N$997),ROW(N$1:N$997)/ISNUMBER('Měsíční rekapitulace'!$L$1:$L$997),'Měsíční rekapitulace'!$L$1:$L$997)=N$4)*('Měsíční rekapitulace'!$A$3:$A$999=$A41)*TEXT('Měsíční rekapitulace'!$Q$3:$Q$999,"0,0;0;0;\0")))</f>
        <v>0</v>
      </c>
      <c r="O41" s="76">
        <f>IF($A41="",,SUMPRODUCT((LOOKUP(ROW(O$1:O$997),ROW(O$1:O$997)/ISNUMBER('Měsíční rekapitulace'!$L$1:$L$997),'Měsíční rekapitulace'!$L$1:$L$997)=O$4)*('Měsíční rekapitulace'!$A$3:$A$999=$A41)*TEXT('Měsíční rekapitulace'!$Q$3:$Q$999,"0,0;0;0;\0")))</f>
        <v>0</v>
      </c>
      <c r="P41" s="24">
        <f t="shared" si="1"/>
        <v>0</v>
      </c>
    </row>
    <row r="42" spans="1:16" ht="12.95" customHeight="1" thickBot="1" x14ac:dyDescent="0.25">
      <c r="A42" s="18" t="str">
        <f t="array" ref="A42">IFERROR(INDEX('Měsíční rekapitulace'!A$3:A$999,SMALL(IF(('Měsíční rekapitulace'!A$3:A$999&lt;&gt;"")*('Měsíční rekapitulace'!A$3:A$999&lt;&gt;'Měsíční rekapitulace'!$A$2)*(COUNTIF(A$5:A41,'Měsíční rekapitulace'!A$3:A$999)=0),ROW('Měsíční rekapitulace'!A$3:A$999)-2),1)),"")</f>
        <v>S-1975SYPO</v>
      </c>
      <c r="B42" s="19" t="str">
        <f>IFERROR(INDEX('Měsíční rekapitulace'!E$3:E$999,MATCH(A42,'Měsíční rekapitulace'!A$3:A$999,)),"")</f>
        <v>Úprava výdeje dat o ŠU – Protokol L6</v>
      </c>
      <c r="C42" s="22"/>
      <c r="D42" s="76">
        <f>IF($A42="",,SUMPRODUCT((LOOKUP(ROW(D$1:D$997),ROW(D$1:D$997)/ISNUMBER('Měsíční rekapitulace'!$L$1:$L$997),'Měsíční rekapitulace'!$L$1:$L$997)=D$4)*('Měsíční rekapitulace'!$A$3:$A$999=$A42)*TEXT('Měsíční rekapitulace'!$Q$3:$Q$999,"0,0;0;0;\0")))</f>
        <v>0</v>
      </c>
      <c r="E42" s="76">
        <f>IF($A42="",,SUMPRODUCT((LOOKUP(ROW(E$1:E$997),ROW(E$1:E$997)/ISNUMBER('Měsíční rekapitulace'!$L$1:$L$997),'Měsíční rekapitulace'!$L$1:$L$997)=E$4)*('Měsíční rekapitulace'!$A$3:$A$999=$A42)*TEXT('Měsíční rekapitulace'!$Q$3:$Q$999,"0,0;0;0;\0")))</f>
        <v>0</v>
      </c>
      <c r="F42" s="76">
        <f>IF($A42="",,SUMPRODUCT((LOOKUP(ROW(F$1:F$997),ROW(F$1:F$997)/ISNUMBER('Měsíční rekapitulace'!$L$1:$L$997),'Měsíční rekapitulace'!$L$1:$L$997)=F$4)*('Měsíční rekapitulace'!$A$3:$A$999=$A42)*TEXT('Měsíční rekapitulace'!$Q$3:$Q$999,"0,0;0;0;\0")))</f>
        <v>0</v>
      </c>
      <c r="G42" s="76">
        <f>IF($A42="",,SUMPRODUCT((LOOKUP(ROW(G$1:G$997),ROW(G$1:G$997)/ISNUMBER('Měsíční rekapitulace'!$L$1:$L$997),'Měsíční rekapitulace'!$L$1:$L$997)=G$4)*('Měsíční rekapitulace'!$A$3:$A$999=$A42)*TEXT('Měsíční rekapitulace'!$Q$3:$Q$999,"0,0;0;0;\0")))</f>
        <v>0</v>
      </c>
      <c r="H42" s="76">
        <f>IF($A42="",,SUMPRODUCT((LOOKUP(ROW(H$1:H$997),ROW(H$1:H$997)/ISNUMBER('Měsíční rekapitulace'!$L$1:$L$997),'Měsíční rekapitulace'!$L$1:$L$997)=H$4)*('Měsíční rekapitulace'!$A$3:$A$999=$A42)*TEXT('Měsíční rekapitulace'!$Q$3:$Q$999,"0,0;0;0;\0")))</f>
        <v>0</v>
      </c>
      <c r="I42" s="76">
        <f>IF($A42="",,SUMPRODUCT((LOOKUP(ROW(I$1:I$997),ROW(I$1:I$997)/ISNUMBER('Měsíční rekapitulace'!$L$1:$L$997),'Měsíční rekapitulace'!$L$1:$L$997)=I$4)*('Měsíční rekapitulace'!$A$3:$A$999=$A42)*TEXT('Měsíční rekapitulace'!$Q$3:$Q$999,"0,0;0;0;\0")))</f>
        <v>0</v>
      </c>
      <c r="J42" s="76">
        <f>IF($A42="",,SUMPRODUCT((LOOKUP(ROW(J$1:J$997),ROW(J$1:J$997)/ISNUMBER('Měsíční rekapitulace'!$L$1:$L$997),'Měsíční rekapitulace'!$L$1:$L$997)=J$4)*('Měsíční rekapitulace'!$A$3:$A$999=$A42)*TEXT('Měsíční rekapitulace'!$Q$3:$Q$999,"0,0;0;0;\0")))</f>
        <v>0</v>
      </c>
      <c r="K42" s="76">
        <f>IF($A42="",,SUMPRODUCT((LOOKUP(ROW(K$1:K$997),ROW(K$1:K$997)/ISNUMBER('Měsíční rekapitulace'!$L$1:$L$997),'Měsíční rekapitulace'!$L$1:$L$997)=K$4)*('Měsíční rekapitulace'!$A$3:$A$999=$A42)*TEXT('Měsíční rekapitulace'!$Q$3:$Q$999,"0,0;0;0;\0")))</f>
        <v>0</v>
      </c>
      <c r="L42" s="76">
        <f>IF($A42="",,SUMPRODUCT((LOOKUP(ROW(L$1:L$997),ROW(L$1:L$997)/ISNUMBER('Měsíční rekapitulace'!$L$1:$L$997),'Měsíční rekapitulace'!$L$1:$L$997)=L$4)*('Měsíční rekapitulace'!$A$3:$A$999=$A42)*TEXT('Měsíční rekapitulace'!$Q$3:$Q$999,"0,0;0;0;\0")))</f>
        <v>0</v>
      </c>
      <c r="M42" s="76">
        <f>IF($A42="",,SUMPRODUCT((LOOKUP(ROW(M$1:M$997),ROW(M$1:M$997)/ISNUMBER('Měsíční rekapitulace'!$L$1:$L$997),'Měsíční rekapitulace'!$L$1:$L$997)=M$4)*('Měsíční rekapitulace'!$A$3:$A$999=$A42)*TEXT('Měsíční rekapitulace'!$Q$3:$Q$999,"0,0;0;0;\0")))</f>
        <v>0</v>
      </c>
      <c r="N42" s="76">
        <f>IF($A42="",,SUMPRODUCT((LOOKUP(ROW(N$1:N$997),ROW(N$1:N$997)/ISNUMBER('Měsíční rekapitulace'!$L$1:$L$997),'Měsíční rekapitulace'!$L$1:$L$997)=N$4)*('Měsíční rekapitulace'!$A$3:$A$999=$A42)*TEXT('Měsíční rekapitulace'!$Q$3:$Q$999,"0,0;0;0;\0")))</f>
        <v>0</v>
      </c>
      <c r="O42" s="76">
        <f>IF($A42="",,SUMPRODUCT((LOOKUP(ROW(O$1:O$997),ROW(O$1:O$997)/ISNUMBER('Měsíční rekapitulace'!$L$1:$L$997),'Měsíční rekapitulace'!$L$1:$L$997)=O$4)*('Měsíční rekapitulace'!$A$3:$A$999=$A42)*TEXT('Měsíční rekapitulace'!$Q$3:$Q$999,"0,0;0;0;\0")))</f>
        <v>0</v>
      </c>
      <c r="P42" s="24">
        <f t="shared" si="1"/>
        <v>0</v>
      </c>
    </row>
    <row r="43" spans="1:16" ht="12.95" customHeight="1" thickBot="1" x14ac:dyDescent="0.25">
      <c r="A43" s="18" t="str">
        <f t="array" ref="A43">IFERROR(INDEX('Měsíční rekapitulace'!A$3:A$999,SMALL(IF(('Měsíční rekapitulace'!A$3:A$999&lt;&gt;"")*('Měsíční rekapitulace'!A$3:A$999&lt;&gt;'Měsíční rekapitulace'!$A$2)*(COUNTIF(A$5:A42,'Měsíční rekapitulace'!A$3:A$999)=0),ROW('Měsíční rekapitulace'!A$3:A$999)-2),1)),"")</f>
        <v>S-2170</v>
      </c>
      <c r="B43" s="19" t="str">
        <f>IFERROR(INDEX('Měsíční rekapitulace'!E$3:E$999,MATCH(A43,'Měsíční rekapitulace'!A$3:A$999,)),"")</f>
        <v>Zavedení přesnějších podtypů škody</v>
      </c>
      <c r="C43" s="22"/>
      <c r="D43" s="76">
        <f>IF($A43="",,SUMPRODUCT((LOOKUP(ROW(D$1:D$997),ROW(D$1:D$997)/ISNUMBER('Měsíční rekapitulace'!$L$1:$L$997),'Měsíční rekapitulace'!$L$1:$L$997)=D$4)*('Měsíční rekapitulace'!$A$3:$A$999=$A43)*TEXT('Měsíční rekapitulace'!$Q$3:$Q$999,"0,0;0;0;\0")))</f>
        <v>0</v>
      </c>
      <c r="E43" s="76">
        <f>IF($A43="",,SUMPRODUCT((LOOKUP(ROW(E$1:E$997),ROW(E$1:E$997)/ISNUMBER('Měsíční rekapitulace'!$L$1:$L$997),'Měsíční rekapitulace'!$L$1:$L$997)=E$4)*('Měsíční rekapitulace'!$A$3:$A$999=$A43)*TEXT('Měsíční rekapitulace'!$Q$3:$Q$999,"0,0;0;0;\0")))</f>
        <v>0</v>
      </c>
      <c r="F43" s="76">
        <f>IF($A43="",,SUMPRODUCT((LOOKUP(ROW(F$1:F$997),ROW(F$1:F$997)/ISNUMBER('Měsíční rekapitulace'!$L$1:$L$997),'Měsíční rekapitulace'!$L$1:$L$997)=F$4)*('Měsíční rekapitulace'!$A$3:$A$999=$A43)*TEXT('Měsíční rekapitulace'!$Q$3:$Q$999,"0,0;0;0;\0")))</f>
        <v>0</v>
      </c>
      <c r="G43" s="76">
        <f>IF($A43="",,SUMPRODUCT((LOOKUP(ROW(G$1:G$997),ROW(G$1:G$997)/ISNUMBER('Měsíční rekapitulace'!$L$1:$L$997),'Měsíční rekapitulace'!$L$1:$L$997)=G$4)*('Měsíční rekapitulace'!$A$3:$A$999=$A43)*TEXT('Měsíční rekapitulace'!$Q$3:$Q$999,"0,0;0;0;\0")))</f>
        <v>0</v>
      </c>
      <c r="H43" s="76">
        <f>IF($A43="",,SUMPRODUCT((LOOKUP(ROW(H$1:H$997),ROW(H$1:H$997)/ISNUMBER('Měsíční rekapitulace'!$L$1:$L$997),'Měsíční rekapitulace'!$L$1:$L$997)=H$4)*('Měsíční rekapitulace'!$A$3:$A$999=$A43)*TEXT('Měsíční rekapitulace'!$Q$3:$Q$999,"0,0;0;0;\0")))</f>
        <v>0</v>
      </c>
      <c r="I43" s="76">
        <f>IF($A43="",,SUMPRODUCT((LOOKUP(ROW(I$1:I$997),ROW(I$1:I$997)/ISNUMBER('Měsíční rekapitulace'!$L$1:$L$997),'Měsíční rekapitulace'!$L$1:$L$997)=I$4)*('Měsíční rekapitulace'!$A$3:$A$999=$A43)*TEXT('Měsíční rekapitulace'!$Q$3:$Q$999,"0,0;0;0;\0")))</f>
        <v>0</v>
      </c>
      <c r="J43" s="76">
        <f>IF($A43="",,SUMPRODUCT((LOOKUP(ROW(J$1:J$997),ROW(J$1:J$997)/ISNUMBER('Měsíční rekapitulace'!$L$1:$L$997),'Měsíční rekapitulace'!$L$1:$L$997)=J$4)*('Měsíční rekapitulace'!$A$3:$A$999=$A43)*TEXT('Měsíční rekapitulace'!$Q$3:$Q$999,"0,0;0;0;\0")))</f>
        <v>0</v>
      </c>
      <c r="K43" s="76">
        <f>IF($A43="",,SUMPRODUCT((LOOKUP(ROW(K$1:K$997),ROW(K$1:K$997)/ISNUMBER('Měsíční rekapitulace'!$L$1:$L$997),'Měsíční rekapitulace'!$L$1:$L$997)=K$4)*('Měsíční rekapitulace'!$A$3:$A$999=$A43)*TEXT('Měsíční rekapitulace'!$Q$3:$Q$999,"0,0;0;0;\0")))</f>
        <v>0</v>
      </c>
      <c r="L43" s="76">
        <f>IF($A43="",,SUMPRODUCT((LOOKUP(ROW(L$1:L$997),ROW(L$1:L$997)/ISNUMBER('Měsíční rekapitulace'!$L$1:$L$997),'Měsíční rekapitulace'!$L$1:$L$997)=L$4)*('Měsíční rekapitulace'!$A$3:$A$999=$A43)*TEXT('Měsíční rekapitulace'!$Q$3:$Q$999,"0,0;0;0;\0")))</f>
        <v>0</v>
      </c>
      <c r="M43" s="76">
        <f>IF($A43="",,SUMPRODUCT((LOOKUP(ROW(M$1:M$997),ROW(M$1:M$997)/ISNUMBER('Měsíční rekapitulace'!$L$1:$L$997),'Měsíční rekapitulace'!$L$1:$L$997)=M$4)*('Měsíční rekapitulace'!$A$3:$A$999=$A43)*TEXT('Měsíční rekapitulace'!$Q$3:$Q$999,"0,0;0;0;\0")))</f>
        <v>0</v>
      </c>
      <c r="N43" s="76">
        <f>IF($A43="",,SUMPRODUCT((LOOKUP(ROW(N$1:N$997),ROW(N$1:N$997)/ISNUMBER('Měsíční rekapitulace'!$L$1:$L$997),'Měsíční rekapitulace'!$L$1:$L$997)=N$4)*('Měsíční rekapitulace'!$A$3:$A$999=$A43)*TEXT('Měsíční rekapitulace'!$Q$3:$Q$999,"0,0;0;0;\0")))</f>
        <v>0</v>
      </c>
      <c r="O43" s="76">
        <f>IF($A43="",,SUMPRODUCT((LOOKUP(ROW(O$1:O$997),ROW(O$1:O$997)/ISNUMBER('Měsíční rekapitulace'!$L$1:$L$997),'Měsíční rekapitulace'!$L$1:$L$997)=O$4)*('Měsíční rekapitulace'!$A$3:$A$999=$A43)*TEXT('Měsíční rekapitulace'!$Q$3:$Q$999,"0,0;0;0;\0")))</f>
        <v>0</v>
      </c>
      <c r="P43" s="24">
        <f t="shared" si="1"/>
        <v>0</v>
      </c>
    </row>
    <row r="44" spans="1:16" ht="12.95" customHeight="1" thickBot="1" x14ac:dyDescent="0.25">
      <c r="A44" s="18" t="str">
        <f t="array" ref="A44">IFERROR(INDEX('Měsíční rekapitulace'!A$3:A$999,SMALL(IF(('Měsíční rekapitulace'!A$3:A$999&lt;&gt;"")*('Měsíční rekapitulace'!A$3:A$999&lt;&gt;'Měsíční rekapitulace'!$A$2)*(COUNTIF(A$5:A43,'Měsíční rekapitulace'!A$3:A$999)=0),ROW('Měsíční rekapitulace'!A$3:A$999)-2),1)),"")</f>
        <v>S-2213</v>
      </c>
      <c r="B44" s="19" t="str">
        <f>IFERROR(INDEX('Měsíční rekapitulace'!E$3:E$999,MATCH(A44,'Měsíční rekapitulace'!A$3:A$999,)),"")</f>
        <v>Změna autentikace</v>
      </c>
      <c r="C44" s="22"/>
      <c r="D44" s="76">
        <f>IF($A44="",,SUMPRODUCT((LOOKUP(ROW(D$1:D$997),ROW(D$1:D$997)/ISNUMBER('Měsíční rekapitulace'!$L$1:$L$997),'Měsíční rekapitulace'!$L$1:$L$997)=D$4)*('Měsíční rekapitulace'!$A$3:$A$999=$A44)*TEXT('Měsíční rekapitulace'!$Q$3:$Q$999,"0,0;0;0;\0")))</f>
        <v>0</v>
      </c>
      <c r="E44" s="76">
        <f>IF($A44="",,SUMPRODUCT((LOOKUP(ROW(E$1:E$997),ROW(E$1:E$997)/ISNUMBER('Měsíční rekapitulace'!$L$1:$L$997),'Měsíční rekapitulace'!$L$1:$L$997)=E$4)*('Měsíční rekapitulace'!$A$3:$A$999=$A44)*TEXT('Měsíční rekapitulace'!$Q$3:$Q$999,"0,0;0;0;\0")))</f>
        <v>0</v>
      </c>
      <c r="F44" s="76">
        <f>IF($A44="",,SUMPRODUCT((LOOKUP(ROW(F$1:F$997),ROW(F$1:F$997)/ISNUMBER('Měsíční rekapitulace'!$L$1:$L$997),'Měsíční rekapitulace'!$L$1:$L$997)=F$4)*('Měsíční rekapitulace'!$A$3:$A$999=$A44)*TEXT('Měsíční rekapitulace'!$Q$3:$Q$999,"0,0;0;0;\0")))</f>
        <v>0</v>
      </c>
      <c r="G44" s="76">
        <f>IF($A44="",,SUMPRODUCT((LOOKUP(ROW(G$1:G$997),ROW(G$1:G$997)/ISNUMBER('Měsíční rekapitulace'!$L$1:$L$997),'Měsíční rekapitulace'!$L$1:$L$997)=G$4)*('Měsíční rekapitulace'!$A$3:$A$999=$A44)*TEXT('Měsíční rekapitulace'!$Q$3:$Q$999,"0,0;0;0;\0")))</f>
        <v>0</v>
      </c>
      <c r="H44" s="76">
        <f>IF($A44="",,SUMPRODUCT((LOOKUP(ROW(H$1:H$997),ROW(H$1:H$997)/ISNUMBER('Měsíční rekapitulace'!$L$1:$L$997),'Měsíční rekapitulace'!$L$1:$L$997)=H$4)*('Měsíční rekapitulace'!$A$3:$A$999=$A44)*TEXT('Měsíční rekapitulace'!$Q$3:$Q$999,"0,0;0;0;\0")))</f>
        <v>0</v>
      </c>
      <c r="I44" s="76">
        <f>IF($A44="",,SUMPRODUCT((LOOKUP(ROW(I$1:I$997),ROW(I$1:I$997)/ISNUMBER('Měsíční rekapitulace'!$L$1:$L$997),'Měsíční rekapitulace'!$L$1:$L$997)=I$4)*('Měsíční rekapitulace'!$A$3:$A$999=$A44)*TEXT('Měsíční rekapitulace'!$Q$3:$Q$999,"0,0;0;0;\0")))</f>
        <v>0</v>
      </c>
      <c r="J44" s="76">
        <f>IF($A44="",,SUMPRODUCT((LOOKUP(ROW(J$1:J$997),ROW(J$1:J$997)/ISNUMBER('Měsíční rekapitulace'!$L$1:$L$997),'Měsíční rekapitulace'!$L$1:$L$997)=J$4)*('Měsíční rekapitulace'!$A$3:$A$999=$A44)*TEXT('Měsíční rekapitulace'!$Q$3:$Q$999,"0,0;0;0;\0")))</f>
        <v>0</v>
      </c>
      <c r="K44" s="76">
        <f>IF($A44="",,SUMPRODUCT((LOOKUP(ROW(K$1:K$997),ROW(K$1:K$997)/ISNUMBER('Měsíční rekapitulace'!$L$1:$L$997),'Měsíční rekapitulace'!$L$1:$L$997)=K$4)*('Měsíční rekapitulace'!$A$3:$A$999=$A44)*TEXT('Měsíční rekapitulace'!$Q$3:$Q$999,"0,0;0;0;\0")))</f>
        <v>0</v>
      </c>
      <c r="L44" s="76">
        <f>IF($A44="",,SUMPRODUCT((LOOKUP(ROW(L$1:L$997),ROW(L$1:L$997)/ISNUMBER('Měsíční rekapitulace'!$L$1:$L$997),'Měsíční rekapitulace'!$L$1:$L$997)=L$4)*('Měsíční rekapitulace'!$A$3:$A$999=$A44)*TEXT('Měsíční rekapitulace'!$Q$3:$Q$999,"0,0;0;0;\0")))</f>
        <v>0</v>
      </c>
      <c r="M44" s="76">
        <f>IF($A44="",,SUMPRODUCT((LOOKUP(ROW(M$1:M$997),ROW(M$1:M$997)/ISNUMBER('Měsíční rekapitulace'!$L$1:$L$997),'Měsíční rekapitulace'!$L$1:$L$997)=M$4)*('Měsíční rekapitulace'!$A$3:$A$999=$A44)*TEXT('Měsíční rekapitulace'!$Q$3:$Q$999,"0,0;0;0;\0")))</f>
        <v>0</v>
      </c>
      <c r="N44" s="76">
        <f>IF($A44="",,SUMPRODUCT((LOOKUP(ROW(N$1:N$997),ROW(N$1:N$997)/ISNUMBER('Měsíční rekapitulace'!$L$1:$L$997),'Měsíční rekapitulace'!$L$1:$L$997)=N$4)*('Měsíční rekapitulace'!$A$3:$A$999=$A44)*TEXT('Měsíční rekapitulace'!$Q$3:$Q$999,"0,0;0;0;\0")))</f>
        <v>0</v>
      </c>
      <c r="O44" s="76">
        <f>IF($A44="",,SUMPRODUCT((LOOKUP(ROW(O$1:O$997),ROW(O$1:O$997)/ISNUMBER('Měsíční rekapitulace'!$L$1:$L$997),'Měsíční rekapitulace'!$L$1:$L$997)=O$4)*('Měsíční rekapitulace'!$A$3:$A$999=$A44)*TEXT('Měsíční rekapitulace'!$Q$3:$Q$999,"0,0;0;0;\0")))</f>
        <v>0</v>
      </c>
      <c r="P44" s="24">
        <f t="shared" si="1"/>
        <v>0</v>
      </c>
    </row>
    <row r="45" spans="1:16" s="14" customFormat="1" ht="12.95" customHeight="1" thickBot="1" x14ac:dyDescent="0.25">
      <c r="A45" s="18" t="str">
        <f t="array" ref="A45">IFERROR(INDEX('Měsíční rekapitulace'!A$3:A$999,SMALL(IF(('Měsíční rekapitulace'!A$3:A$999&lt;&gt;"")*('Měsíční rekapitulace'!A$3:A$999&lt;&gt;'Měsíční rekapitulace'!$A$2)*(COUNTIF(A$5:A44,'Měsíční rekapitulace'!A$3:A$999)=0),ROW('Měsíční rekapitulace'!A$3:A$999)-2),1)),"")</f>
        <v>S-2344</v>
      </c>
      <c r="B45" s="19" t="str">
        <f>IFERROR(INDEX('Měsíční rekapitulace'!E$3:E$999,MATCH(A45,'Měsíční rekapitulace'!A$3:A$999,)),"")</f>
        <v>V1: Uvolnění vazby „KodFazeVymahani“ s nákladovými položkami</v>
      </c>
      <c r="C45" s="23"/>
      <c r="D45" s="76">
        <f>IF($A45="",,SUMPRODUCT((LOOKUP(ROW(D$1:D$997),ROW(D$1:D$997)/ISNUMBER('Měsíční rekapitulace'!$L$1:$L$997),'Měsíční rekapitulace'!$L$1:$L$997)=D$4)*('Měsíční rekapitulace'!$A$3:$A$999=$A45)*TEXT('Měsíční rekapitulace'!$Q$3:$Q$999,"0,0;0;0;\0")))</f>
        <v>0</v>
      </c>
      <c r="E45" s="76">
        <f>IF($A45="",,SUMPRODUCT((LOOKUP(ROW(E$1:E$997),ROW(E$1:E$997)/ISNUMBER('Měsíční rekapitulace'!$L$1:$L$997),'Měsíční rekapitulace'!$L$1:$L$997)=E$4)*('Měsíční rekapitulace'!$A$3:$A$999=$A45)*TEXT('Měsíční rekapitulace'!$Q$3:$Q$999,"0,0;0;0;\0")))</f>
        <v>0</v>
      </c>
      <c r="F45" s="76">
        <f>IF($A45="",,SUMPRODUCT((LOOKUP(ROW(F$1:F$997),ROW(F$1:F$997)/ISNUMBER('Měsíční rekapitulace'!$L$1:$L$997),'Měsíční rekapitulace'!$L$1:$L$997)=F$4)*('Měsíční rekapitulace'!$A$3:$A$999=$A45)*TEXT('Měsíční rekapitulace'!$Q$3:$Q$999,"0,0;0;0;\0")))</f>
        <v>0</v>
      </c>
      <c r="G45" s="76">
        <f>IF($A45="",,SUMPRODUCT((LOOKUP(ROW(G$1:G$997),ROW(G$1:G$997)/ISNUMBER('Měsíční rekapitulace'!$L$1:$L$997),'Měsíční rekapitulace'!$L$1:$L$997)=G$4)*('Měsíční rekapitulace'!$A$3:$A$999=$A45)*TEXT('Měsíční rekapitulace'!$Q$3:$Q$999,"0,0;0;0;\0")))</f>
        <v>0</v>
      </c>
      <c r="H45" s="76">
        <f>IF($A45="",,SUMPRODUCT((LOOKUP(ROW(H$1:H$997),ROW(H$1:H$997)/ISNUMBER('Měsíční rekapitulace'!$L$1:$L$997),'Měsíční rekapitulace'!$L$1:$L$997)=H$4)*('Měsíční rekapitulace'!$A$3:$A$999=$A45)*TEXT('Měsíční rekapitulace'!$Q$3:$Q$999,"0,0;0;0;\0")))</f>
        <v>0</v>
      </c>
      <c r="I45" s="76">
        <f>IF($A45="",,SUMPRODUCT((LOOKUP(ROW(I$1:I$997),ROW(I$1:I$997)/ISNUMBER('Měsíční rekapitulace'!$L$1:$L$997),'Měsíční rekapitulace'!$L$1:$L$997)=I$4)*('Měsíční rekapitulace'!$A$3:$A$999=$A45)*TEXT('Měsíční rekapitulace'!$Q$3:$Q$999,"0,0;0;0;\0")))</f>
        <v>0</v>
      </c>
      <c r="J45" s="76">
        <f>IF($A45="",,SUMPRODUCT((LOOKUP(ROW(J$1:J$997),ROW(J$1:J$997)/ISNUMBER('Měsíční rekapitulace'!$L$1:$L$997),'Měsíční rekapitulace'!$L$1:$L$997)=J$4)*('Měsíční rekapitulace'!$A$3:$A$999=$A45)*TEXT('Měsíční rekapitulace'!$Q$3:$Q$999,"0,0;0;0;\0")))</f>
        <v>0</v>
      </c>
      <c r="K45" s="76">
        <f>IF($A45="",,SUMPRODUCT((LOOKUP(ROW(K$1:K$997),ROW(K$1:K$997)/ISNUMBER('Měsíční rekapitulace'!$L$1:$L$997),'Měsíční rekapitulace'!$L$1:$L$997)=K$4)*('Měsíční rekapitulace'!$A$3:$A$999=$A45)*TEXT('Měsíční rekapitulace'!$Q$3:$Q$999,"0,0;0;0;\0")))</f>
        <v>0</v>
      </c>
      <c r="L45" s="76">
        <f>IF($A45="",,SUMPRODUCT((LOOKUP(ROW(L$1:L$997),ROW(L$1:L$997)/ISNUMBER('Měsíční rekapitulace'!$L$1:$L$997),'Měsíční rekapitulace'!$L$1:$L$997)=L$4)*('Měsíční rekapitulace'!$A$3:$A$999=$A45)*TEXT('Měsíční rekapitulace'!$Q$3:$Q$999,"0,0;0;0;\0")))</f>
        <v>0</v>
      </c>
      <c r="M45" s="76">
        <f>IF($A45="",,SUMPRODUCT((LOOKUP(ROW(M$1:M$997),ROW(M$1:M$997)/ISNUMBER('Měsíční rekapitulace'!$L$1:$L$997),'Měsíční rekapitulace'!$L$1:$L$997)=M$4)*('Měsíční rekapitulace'!$A$3:$A$999=$A45)*TEXT('Měsíční rekapitulace'!$Q$3:$Q$999,"0,0;0;0;\0")))</f>
        <v>0</v>
      </c>
      <c r="N45" s="76">
        <f>IF($A45="",,SUMPRODUCT((LOOKUP(ROW(N$1:N$997),ROW(N$1:N$997)/ISNUMBER('Měsíční rekapitulace'!$L$1:$L$997),'Měsíční rekapitulace'!$L$1:$L$997)=N$4)*('Měsíční rekapitulace'!$A$3:$A$999=$A45)*TEXT('Měsíční rekapitulace'!$Q$3:$Q$999,"0,0;0;0;\0")))</f>
        <v>0</v>
      </c>
      <c r="O45" s="76">
        <f>IF($A45="",,SUMPRODUCT((LOOKUP(ROW(O$1:O$997),ROW(O$1:O$997)/ISNUMBER('Měsíční rekapitulace'!$L$1:$L$997),'Měsíční rekapitulace'!$L$1:$L$997)=O$4)*('Měsíční rekapitulace'!$A$3:$A$999=$A45)*TEXT('Měsíční rekapitulace'!$Q$3:$Q$999,"0,0;0;0;\0")))</f>
        <v>0</v>
      </c>
      <c r="P45" s="24">
        <f t="shared" si="1"/>
        <v>0</v>
      </c>
    </row>
    <row r="46" spans="1:16" s="14" customFormat="1" ht="12.95" customHeight="1" thickBot="1" x14ac:dyDescent="0.25">
      <c r="A46" s="18" t="str">
        <f t="array" ref="A46">IFERROR(INDEX('Měsíční rekapitulace'!A$3:A$999,SMALL(IF(('Měsíční rekapitulace'!A$3:A$999&lt;&gt;"")*('Měsíční rekapitulace'!A$3:A$999&lt;&gt;'Měsíční rekapitulace'!$A$2)*(COUNTIF(A$5:A45,'Měsíční rekapitulace'!A$3:A$999)=0),ROW('Měsíční rekapitulace'!A$3:A$999)-2),1)),"")</f>
        <v>S-2370</v>
      </c>
      <c r="B46" s="19" t="str">
        <f>IFERROR(INDEX('Měsíční rekapitulace'!E$3:E$999,MATCH(A46,'Měsíční rekapitulace'!A$3:A$999,)),"")</f>
        <v>PIS/DS Zrušení vozidla</v>
      </c>
      <c r="C46" s="23"/>
      <c r="D46" s="76">
        <f>IF($A46="",,SUMPRODUCT((LOOKUP(ROW(D$1:D$997),ROW(D$1:D$997)/ISNUMBER('Měsíční rekapitulace'!$L$1:$L$997),'Měsíční rekapitulace'!$L$1:$L$997)=D$4)*('Měsíční rekapitulace'!$A$3:$A$999=$A46)*TEXT('Měsíční rekapitulace'!$Q$3:$Q$999,"0,0;0;0;\0")))</f>
        <v>0</v>
      </c>
      <c r="E46" s="76">
        <f>IF($A46="",,SUMPRODUCT((LOOKUP(ROW(E$1:E$997),ROW(E$1:E$997)/ISNUMBER('Měsíční rekapitulace'!$L$1:$L$997),'Měsíční rekapitulace'!$L$1:$L$997)=E$4)*('Měsíční rekapitulace'!$A$3:$A$999=$A46)*TEXT('Měsíční rekapitulace'!$Q$3:$Q$999,"0,0;0;0;\0")))</f>
        <v>0</v>
      </c>
      <c r="F46" s="76">
        <f>IF($A46="",,SUMPRODUCT((LOOKUP(ROW(F$1:F$997),ROW(F$1:F$997)/ISNUMBER('Měsíční rekapitulace'!$L$1:$L$997),'Měsíční rekapitulace'!$L$1:$L$997)=F$4)*('Měsíční rekapitulace'!$A$3:$A$999=$A46)*TEXT('Měsíční rekapitulace'!$Q$3:$Q$999,"0,0;0;0;\0")))</f>
        <v>0</v>
      </c>
      <c r="G46" s="76">
        <f>IF($A46="",,SUMPRODUCT((LOOKUP(ROW(G$1:G$997),ROW(G$1:G$997)/ISNUMBER('Měsíční rekapitulace'!$L$1:$L$997),'Měsíční rekapitulace'!$L$1:$L$997)=G$4)*('Měsíční rekapitulace'!$A$3:$A$999=$A46)*TEXT('Měsíční rekapitulace'!$Q$3:$Q$999,"0,0;0;0;\0")))</f>
        <v>0</v>
      </c>
      <c r="H46" s="76">
        <f>IF($A46="",,SUMPRODUCT((LOOKUP(ROW(H$1:H$997),ROW(H$1:H$997)/ISNUMBER('Měsíční rekapitulace'!$L$1:$L$997),'Měsíční rekapitulace'!$L$1:$L$997)=H$4)*('Měsíční rekapitulace'!$A$3:$A$999=$A46)*TEXT('Měsíční rekapitulace'!$Q$3:$Q$999,"0,0;0;0;\0")))</f>
        <v>0</v>
      </c>
      <c r="I46" s="76">
        <f>IF($A46="",,SUMPRODUCT((LOOKUP(ROW(I$1:I$997),ROW(I$1:I$997)/ISNUMBER('Měsíční rekapitulace'!$L$1:$L$997),'Měsíční rekapitulace'!$L$1:$L$997)=I$4)*('Měsíční rekapitulace'!$A$3:$A$999=$A46)*TEXT('Měsíční rekapitulace'!$Q$3:$Q$999,"0,0;0;0;\0")))</f>
        <v>0</v>
      </c>
      <c r="J46" s="76">
        <f>IF($A46="",,SUMPRODUCT((LOOKUP(ROW(J$1:J$997),ROW(J$1:J$997)/ISNUMBER('Měsíční rekapitulace'!$L$1:$L$997),'Měsíční rekapitulace'!$L$1:$L$997)=J$4)*('Měsíční rekapitulace'!$A$3:$A$999=$A46)*TEXT('Měsíční rekapitulace'!$Q$3:$Q$999,"0,0;0;0;\0")))</f>
        <v>0</v>
      </c>
      <c r="K46" s="76">
        <f>IF($A46="",,SUMPRODUCT((LOOKUP(ROW(K$1:K$997),ROW(K$1:K$997)/ISNUMBER('Měsíční rekapitulace'!$L$1:$L$997),'Měsíční rekapitulace'!$L$1:$L$997)=K$4)*('Měsíční rekapitulace'!$A$3:$A$999=$A46)*TEXT('Měsíční rekapitulace'!$Q$3:$Q$999,"0,0;0;0;\0")))</f>
        <v>0</v>
      </c>
      <c r="L46" s="76">
        <f>IF($A46="",,SUMPRODUCT((LOOKUP(ROW(L$1:L$997),ROW(L$1:L$997)/ISNUMBER('Měsíční rekapitulace'!$L$1:$L$997),'Měsíční rekapitulace'!$L$1:$L$997)=L$4)*('Měsíční rekapitulace'!$A$3:$A$999=$A46)*TEXT('Měsíční rekapitulace'!$Q$3:$Q$999,"0,0;0;0;\0")))</f>
        <v>0</v>
      </c>
      <c r="M46" s="76">
        <f>IF($A46="",,SUMPRODUCT((LOOKUP(ROW(M$1:M$997),ROW(M$1:M$997)/ISNUMBER('Měsíční rekapitulace'!$L$1:$L$997),'Měsíční rekapitulace'!$L$1:$L$997)=M$4)*('Měsíční rekapitulace'!$A$3:$A$999=$A46)*TEXT('Měsíční rekapitulace'!$Q$3:$Q$999,"0,0;0;0;\0")))</f>
        <v>0</v>
      </c>
      <c r="N46" s="76">
        <f>IF($A46="",,SUMPRODUCT((LOOKUP(ROW(N$1:N$997),ROW(N$1:N$997)/ISNUMBER('Měsíční rekapitulace'!$L$1:$L$997),'Měsíční rekapitulace'!$L$1:$L$997)=N$4)*('Měsíční rekapitulace'!$A$3:$A$999=$A46)*TEXT('Měsíční rekapitulace'!$Q$3:$Q$999,"0,0;0;0;\0")))</f>
        <v>0</v>
      </c>
      <c r="O46" s="76">
        <f>IF($A46="",,SUMPRODUCT((LOOKUP(ROW(O$1:O$997),ROW(O$1:O$997)/ISNUMBER('Měsíční rekapitulace'!$L$1:$L$997),'Měsíční rekapitulace'!$L$1:$L$997)=O$4)*('Měsíční rekapitulace'!$A$3:$A$999=$A46)*TEXT('Měsíční rekapitulace'!$Q$3:$Q$999,"0,0;0;0;\0")))</f>
        <v>0</v>
      </c>
      <c r="P46" s="24">
        <f t="shared" si="1"/>
        <v>0</v>
      </c>
    </row>
    <row r="47" spans="1:16" s="14" customFormat="1" ht="12.95" customHeight="1" thickBot="1" x14ac:dyDescent="0.25">
      <c r="A47" s="18" t="str">
        <f t="array" ref="A47">IFERROR(INDEX('Měsíční rekapitulace'!A$3:A$999,SMALL(IF(('Měsíční rekapitulace'!A$3:A$999&lt;&gt;"")*('Měsíční rekapitulace'!A$3:A$999&lt;&gt;'Měsíční rekapitulace'!$A$2)*(COUNTIF(A$5:A46,'Měsíční rekapitulace'!A$3:A$999)=0),ROW('Měsíční rekapitulace'!A$3:A$999)-2),1)),"")</f>
        <v>S-2151</v>
      </c>
      <c r="B47" s="19" t="str">
        <f>IFERROR(INDEX('Měsíční rekapitulace'!E$3:E$999,MATCH(A47,'Měsíční rekapitulace'!A$3:A$999,)),"")</f>
        <v>Tvorba rezervy na odměnu Salipu</v>
      </c>
      <c r="C47" s="23"/>
      <c r="D47" s="76">
        <f>IF($A47="",,SUMPRODUCT((LOOKUP(ROW(D$1:D$997),ROW(D$1:D$997)/ISNUMBER('Měsíční rekapitulace'!$L$1:$L$997),'Měsíční rekapitulace'!$L$1:$L$997)=D$4)*('Měsíční rekapitulace'!$A$3:$A$999=$A47)*TEXT('Měsíční rekapitulace'!$Q$3:$Q$999,"0,0;0;0;\0")))</f>
        <v>0</v>
      </c>
      <c r="E47" s="76">
        <f>IF($A47="",,SUMPRODUCT((LOOKUP(ROW(E$1:E$997),ROW(E$1:E$997)/ISNUMBER('Měsíční rekapitulace'!$L$1:$L$997),'Měsíční rekapitulace'!$L$1:$L$997)=E$4)*('Měsíční rekapitulace'!$A$3:$A$999=$A47)*TEXT('Měsíční rekapitulace'!$Q$3:$Q$999,"0,0;0;0;\0")))</f>
        <v>0</v>
      </c>
      <c r="F47" s="76">
        <f>IF($A47="",,SUMPRODUCT((LOOKUP(ROW(F$1:F$997),ROW(F$1:F$997)/ISNUMBER('Měsíční rekapitulace'!$L$1:$L$997),'Měsíční rekapitulace'!$L$1:$L$997)=F$4)*('Měsíční rekapitulace'!$A$3:$A$999=$A47)*TEXT('Měsíční rekapitulace'!$Q$3:$Q$999,"0,0;0;0;\0")))</f>
        <v>0</v>
      </c>
      <c r="G47" s="76">
        <f>IF($A47="",,SUMPRODUCT((LOOKUP(ROW(G$1:G$997),ROW(G$1:G$997)/ISNUMBER('Měsíční rekapitulace'!$L$1:$L$997),'Měsíční rekapitulace'!$L$1:$L$997)=G$4)*('Měsíční rekapitulace'!$A$3:$A$999=$A47)*TEXT('Měsíční rekapitulace'!$Q$3:$Q$999,"0,0;0;0;\0")))</f>
        <v>0</v>
      </c>
      <c r="H47" s="76">
        <f>IF($A47="",,SUMPRODUCT((LOOKUP(ROW(H$1:H$997),ROW(H$1:H$997)/ISNUMBER('Měsíční rekapitulace'!$L$1:$L$997),'Měsíční rekapitulace'!$L$1:$L$997)=H$4)*('Měsíční rekapitulace'!$A$3:$A$999=$A47)*TEXT('Měsíční rekapitulace'!$Q$3:$Q$999,"0,0;0;0;\0")))</f>
        <v>0</v>
      </c>
      <c r="I47" s="76">
        <f>IF($A47="",,SUMPRODUCT((LOOKUP(ROW(I$1:I$997),ROW(I$1:I$997)/ISNUMBER('Měsíční rekapitulace'!$L$1:$L$997),'Měsíční rekapitulace'!$L$1:$L$997)=I$4)*('Měsíční rekapitulace'!$A$3:$A$999=$A47)*TEXT('Měsíční rekapitulace'!$Q$3:$Q$999,"0,0;0;0;\0")))</f>
        <v>0</v>
      </c>
      <c r="J47" s="76">
        <f>IF($A47="",,SUMPRODUCT((LOOKUP(ROW(J$1:J$997),ROW(J$1:J$997)/ISNUMBER('Měsíční rekapitulace'!$L$1:$L$997),'Měsíční rekapitulace'!$L$1:$L$997)=J$4)*('Měsíční rekapitulace'!$A$3:$A$999=$A47)*TEXT('Měsíční rekapitulace'!$Q$3:$Q$999,"0,0;0;0;\0")))</f>
        <v>0</v>
      </c>
      <c r="K47" s="76">
        <f>IF($A47="",,SUMPRODUCT((LOOKUP(ROW(K$1:K$997),ROW(K$1:K$997)/ISNUMBER('Měsíční rekapitulace'!$L$1:$L$997),'Měsíční rekapitulace'!$L$1:$L$997)=K$4)*('Měsíční rekapitulace'!$A$3:$A$999=$A47)*TEXT('Měsíční rekapitulace'!$Q$3:$Q$999,"0,0;0;0;\0")))</f>
        <v>0</v>
      </c>
      <c r="L47" s="76">
        <f>IF($A47="",,SUMPRODUCT((LOOKUP(ROW(L$1:L$997),ROW(L$1:L$997)/ISNUMBER('Měsíční rekapitulace'!$L$1:$L$997),'Měsíční rekapitulace'!$L$1:$L$997)=L$4)*('Měsíční rekapitulace'!$A$3:$A$999=$A47)*TEXT('Měsíční rekapitulace'!$Q$3:$Q$999,"0,0;0;0;\0")))</f>
        <v>0</v>
      </c>
      <c r="M47" s="76">
        <f>IF($A47="",,SUMPRODUCT((LOOKUP(ROW(M$1:M$997),ROW(M$1:M$997)/ISNUMBER('Měsíční rekapitulace'!$L$1:$L$997),'Měsíční rekapitulace'!$L$1:$L$997)=M$4)*('Měsíční rekapitulace'!$A$3:$A$999=$A47)*TEXT('Měsíční rekapitulace'!$Q$3:$Q$999,"0,0;0;0;\0")))</f>
        <v>0</v>
      </c>
      <c r="N47" s="76">
        <f>IF($A47="",,SUMPRODUCT((LOOKUP(ROW(N$1:N$997),ROW(N$1:N$997)/ISNUMBER('Měsíční rekapitulace'!$L$1:$L$997),'Měsíční rekapitulace'!$L$1:$L$997)=N$4)*('Měsíční rekapitulace'!$A$3:$A$999=$A47)*TEXT('Měsíční rekapitulace'!$Q$3:$Q$999,"0,0;0;0;\0")))</f>
        <v>0</v>
      </c>
      <c r="O47" s="76">
        <f>IF($A47="",,SUMPRODUCT((LOOKUP(ROW(O$1:O$997),ROW(O$1:O$997)/ISNUMBER('Měsíční rekapitulace'!$L$1:$L$997),'Měsíční rekapitulace'!$L$1:$L$997)=O$4)*('Měsíční rekapitulace'!$A$3:$A$999=$A47)*TEXT('Měsíční rekapitulace'!$Q$3:$Q$999,"0,0;0;0;\0")))</f>
        <v>0</v>
      </c>
      <c r="P47" s="24">
        <f t="shared" si="1"/>
        <v>0</v>
      </c>
    </row>
    <row r="48" spans="1:16" s="14" customFormat="1" ht="12.95" customHeight="1" thickBot="1" x14ac:dyDescent="0.25">
      <c r="A48" s="18" t="str">
        <f t="array" ref="A48">IFERROR(INDEX('Měsíční rekapitulace'!A$3:A$999,SMALL(IF(('Měsíční rekapitulace'!A$3:A$999&lt;&gt;"")*('Měsíční rekapitulace'!A$3:A$999&lt;&gt;'Měsíční rekapitulace'!$A$2)*(COUNTIF(A$5:A47,'Měsíční rekapitulace'!A$3:A$999)=0),ROW('Měsíční rekapitulace'!A$3:A$999)-2),1)),"")</f>
        <v/>
      </c>
      <c r="B48" s="19" t="str">
        <f>IFERROR(INDEX('Měsíční rekapitulace'!E$3:E$999,MATCH(A48,'Měsíční rekapitulace'!A$3:A$999,)),"")</f>
        <v/>
      </c>
      <c r="C48" s="23"/>
      <c r="D48" s="76">
        <f>IF($A48="",,SUMPRODUCT((LOOKUP(ROW(D$1:D$997),ROW(D$1:D$997)/ISNUMBER('Měsíční rekapitulace'!$L$1:$L$997),'Měsíční rekapitulace'!$L$1:$L$997)=D$4)*('Měsíční rekapitulace'!$A$3:$A$999=$A48)*TEXT('Měsíční rekapitulace'!$Q$3:$Q$999,"0,0;0;0;\0")))</f>
        <v>0</v>
      </c>
      <c r="E48" s="76">
        <f>IF($A48="",,SUMPRODUCT((LOOKUP(ROW(E$1:E$997),ROW(E$1:E$997)/ISNUMBER('Měsíční rekapitulace'!$L$1:$L$997),'Měsíční rekapitulace'!$L$1:$L$997)=E$4)*('Měsíční rekapitulace'!$A$3:$A$999=$A48)*TEXT('Měsíční rekapitulace'!$Q$3:$Q$999,"0,0;0;0;\0")))</f>
        <v>0</v>
      </c>
      <c r="F48" s="76">
        <f>IF($A48="",,SUMPRODUCT((LOOKUP(ROW(F$1:F$997),ROW(F$1:F$997)/ISNUMBER('Měsíční rekapitulace'!$L$1:$L$997),'Měsíční rekapitulace'!$L$1:$L$997)=F$4)*('Měsíční rekapitulace'!$A$3:$A$999=$A48)*TEXT('Měsíční rekapitulace'!$Q$3:$Q$999,"0,0;0;0;\0")))</f>
        <v>0</v>
      </c>
      <c r="G48" s="76">
        <f>IF($A48="",,SUMPRODUCT((LOOKUP(ROW(G$1:G$997),ROW(G$1:G$997)/ISNUMBER('Měsíční rekapitulace'!$L$1:$L$997),'Měsíční rekapitulace'!$L$1:$L$997)=G$4)*('Měsíční rekapitulace'!$A$3:$A$999=$A48)*TEXT('Měsíční rekapitulace'!$Q$3:$Q$999,"0,0;0;0;\0")))</f>
        <v>0</v>
      </c>
      <c r="H48" s="76">
        <f>IF($A48="",,SUMPRODUCT((LOOKUP(ROW(H$1:H$997),ROW(H$1:H$997)/ISNUMBER('Měsíční rekapitulace'!$L$1:$L$997),'Měsíční rekapitulace'!$L$1:$L$997)=H$4)*('Měsíční rekapitulace'!$A$3:$A$999=$A48)*TEXT('Měsíční rekapitulace'!$Q$3:$Q$999,"0,0;0;0;\0")))</f>
        <v>0</v>
      </c>
      <c r="I48" s="76">
        <f>IF($A48="",,SUMPRODUCT((LOOKUP(ROW(I$1:I$997),ROW(I$1:I$997)/ISNUMBER('Měsíční rekapitulace'!$L$1:$L$997),'Měsíční rekapitulace'!$L$1:$L$997)=I$4)*('Měsíční rekapitulace'!$A$3:$A$999=$A48)*TEXT('Měsíční rekapitulace'!$Q$3:$Q$999,"0,0;0;0;\0")))</f>
        <v>0</v>
      </c>
      <c r="J48" s="76">
        <f>IF($A48="",,SUMPRODUCT((LOOKUP(ROW(J$1:J$997),ROW(J$1:J$997)/ISNUMBER('Měsíční rekapitulace'!$L$1:$L$997),'Měsíční rekapitulace'!$L$1:$L$997)=J$4)*('Měsíční rekapitulace'!$A$3:$A$999=$A48)*TEXT('Měsíční rekapitulace'!$Q$3:$Q$999,"0,0;0;0;\0")))</f>
        <v>0</v>
      </c>
      <c r="K48" s="76">
        <f>IF($A48="",,SUMPRODUCT((LOOKUP(ROW(K$1:K$997),ROW(K$1:K$997)/ISNUMBER('Měsíční rekapitulace'!$L$1:$L$997),'Měsíční rekapitulace'!$L$1:$L$997)=K$4)*('Měsíční rekapitulace'!$A$3:$A$999=$A48)*TEXT('Měsíční rekapitulace'!$Q$3:$Q$999,"0,0;0;0;\0")))</f>
        <v>0</v>
      </c>
      <c r="L48" s="76">
        <f>IF($A48="",,SUMPRODUCT((LOOKUP(ROW(L$1:L$997),ROW(L$1:L$997)/ISNUMBER('Měsíční rekapitulace'!$L$1:$L$997),'Měsíční rekapitulace'!$L$1:$L$997)=L$4)*('Měsíční rekapitulace'!$A$3:$A$999=$A48)*TEXT('Měsíční rekapitulace'!$Q$3:$Q$999,"0,0;0;0;\0")))</f>
        <v>0</v>
      </c>
      <c r="M48" s="76">
        <f>IF($A48="",,SUMPRODUCT((LOOKUP(ROW(M$1:M$997),ROW(M$1:M$997)/ISNUMBER('Měsíční rekapitulace'!$L$1:$L$997),'Měsíční rekapitulace'!$L$1:$L$997)=M$4)*('Měsíční rekapitulace'!$A$3:$A$999=$A48)*TEXT('Měsíční rekapitulace'!$Q$3:$Q$999,"0,0;0;0;\0")))</f>
        <v>0</v>
      </c>
      <c r="N48" s="76">
        <f>IF($A48="",,SUMPRODUCT((LOOKUP(ROW(N$1:N$997),ROW(N$1:N$997)/ISNUMBER('Měsíční rekapitulace'!$L$1:$L$997),'Měsíční rekapitulace'!$L$1:$L$997)=N$4)*('Měsíční rekapitulace'!$A$3:$A$999=$A48)*TEXT('Měsíční rekapitulace'!$Q$3:$Q$999,"0,0;0;0;\0")))</f>
        <v>0</v>
      </c>
      <c r="O48" s="76">
        <f>IF($A48="",,SUMPRODUCT((LOOKUP(ROW(O$1:O$997),ROW(O$1:O$997)/ISNUMBER('Měsíční rekapitulace'!$L$1:$L$997),'Měsíční rekapitulace'!$L$1:$L$997)=O$4)*('Měsíční rekapitulace'!$A$3:$A$999=$A48)*TEXT('Měsíční rekapitulace'!$Q$3:$Q$999,"0,0;0;0;\0")))</f>
        <v>0</v>
      </c>
      <c r="P48" s="24">
        <f t="shared" si="1"/>
        <v>0</v>
      </c>
    </row>
    <row r="49" spans="1:16" s="14" customFormat="1" ht="12.95" customHeight="1" thickBot="1" x14ac:dyDescent="0.25">
      <c r="A49" s="18" t="str">
        <f t="array" ref="A49">IFERROR(INDEX('Měsíční rekapitulace'!A$3:A$999,SMALL(IF(('Měsíční rekapitulace'!A$3:A$999&lt;&gt;"")*('Měsíční rekapitulace'!A$3:A$999&lt;&gt;'Měsíční rekapitulace'!$A$2)*(COUNTIF(A$5:A48,'Měsíční rekapitulace'!A$3:A$999)=0),ROW('Měsíční rekapitulace'!A$3:A$999)-2),1)),"")</f>
        <v/>
      </c>
      <c r="B49" s="19" t="str">
        <f>IFERROR(INDEX('Měsíční rekapitulace'!E$3:E$999,MATCH(A49,'Měsíční rekapitulace'!A$3:A$999,)),"")</f>
        <v/>
      </c>
      <c r="C49" s="23"/>
      <c r="D49" s="76">
        <f>IF($A49="",,SUMPRODUCT((LOOKUP(ROW(D$1:D$997),ROW(D$1:D$997)/ISNUMBER('Měsíční rekapitulace'!$L$1:$L$997),'Měsíční rekapitulace'!$L$1:$L$997)=D$4)*('Měsíční rekapitulace'!$A$3:$A$999=$A49)*TEXT('Měsíční rekapitulace'!$Q$3:$Q$999,"0,0;0;0;\0")))</f>
        <v>0</v>
      </c>
      <c r="E49" s="76">
        <f>IF($A49="",,SUMPRODUCT((LOOKUP(ROW(E$1:E$997),ROW(E$1:E$997)/ISNUMBER('Měsíční rekapitulace'!$L$1:$L$997),'Měsíční rekapitulace'!$L$1:$L$997)=E$4)*('Měsíční rekapitulace'!$A$3:$A$999=$A49)*TEXT('Měsíční rekapitulace'!$Q$3:$Q$999,"0,0;0;0;\0")))</f>
        <v>0</v>
      </c>
      <c r="F49" s="76">
        <f>IF($A49="",,SUMPRODUCT((LOOKUP(ROW(F$1:F$997),ROW(F$1:F$997)/ISNUMBER('Měsíční rekapitulace'!$L$1:$L$997),'Měsíční rekapitulace'!$L$1:$L$997)=F$4)*('Měsíční rekapitulace'!$A$3:$A$999=$A49)*TEXT('Měsíční rekapitulace'!$Q$3:$Q$999,"0,0;0;0;\0")))</f>
        <v>0</v>
      </c>
      <c r="G49" s="76">
        <f>IF($A49="",,SUMPRODUCT((LOOKUP(ROW(G$1:G$997),ROW(G$1:G$997)/ISNUMBER('Měsíční rekapitulace'!$L$1:$L$997),'Měsíční rekapitulace'!$L$1:$L$997)=G$4)*('Měsíční rekapitulace'!$A$3:$A$999=$A49)*TEXT('Měsíční rekapitulace'!$Q$3:$Q$999,"0,0;0;0;\0")))</f>
        <v>0</v>
      </c>
      <c r="H49" s="76">
        <f>IF($A49="",,SUMPRODUCT((LOOKUP(ROW(H$1:H$997),ROW(H$1:H$997)/ISNUMBER('Měsíční rekapitulace'!$L$1:$L$997),'Měsíční rekapitulace'!$L$1:$L$997)=H$4)*('Měsíční rekapitulace'!$A$3:$A$999=$A49)*TEXT('Měsíční rekapitulace'!$Q$3:$Q$999,"0,0;0;0;\0")))</f>
        <v>0</v>
      </c>
      <c r="I49" s="76">
        <f>IF($A49="",,SUMPRODUCT((LOOKUP(ROW(I$1:I$997),ROW(I$1:I$997)/ISNUMBER('Měsíční rekapitulace'!$L$1:$L$997),'Měsíční rekapitulace'!$L$1:$L$997)=I$4)*('Měsíční rekapitulace'!$A$3:$A$999=$A49)*TEXT('Měsíční rekapitulace'!$Q$3:$Q$999,"0,0;0;0;\0")))</f>
        <v>0</v>
      </c>
      <c r="J49" s="76">
        <f>IF($A49="",,SUMPRODUCT((LOOKUP(ROW(J$1:J$997),ROW(J$1:J$997)/ISNUMBER('Měsíční rekapitulace'!$L$1:$L$997),'Měsíční rekapitulace'!$L$1:$L$997)=J$4)*('Měsíční rekapitulace'!$A$3:$A$999=$A49)*TEXT('Měsíční rekapitulace'!$Q$3:$Q$999,"0,0;0;0;\0")))</f>
        <v>0</v>
      </c>
      <c r="K49" s="76">
        <f>IF($A49="",,SUMPRODUCT((LOOKUP(ROW(K$1:K$997),ROW(K$1:K$997)/ISNUMBER('Měsíční rekapitulace'!$L$1:$L$997),'Měsíční rekapitulace'!$L$1:$L$997)=K$4)*('Měsíční rekapitulace'!$A$3:$A$999=$A49)*TEXT('Měsíční rekapitulace'!$Q$3:$Q$999,"0,0;0;0;\0")))</f>
        <v>0</v>
      </c>
      <c r="L49" s="76">
        <f>IF($A49="",,SUMPRODUCT((LOOKUP(ROW(L$1:L$997),ROW(L$1:L$997)/ISNUMBER('Měsíční rekapitulace'!$L$1:$L$997),'Měsíční rekapitulace'!$L$1:$L$997)=L$4)*('Měsíční rekapitulace'!$A$3:$A$999=$A49)*TEXT('Měsíční rekapitulace'!$Q$3:$Q$999,"0,0;0;0;\0")))</f>
        <v>0</v>
      </c>
      <c r="M49" s="76">
        <f>IF($A49="",,SUMPRODUCT((LOOKUP(ROW(M$1:M$997),ROW(M$1:M$997)/ISNUMBER('Měsíční rekapitulace'!$L$1:$L$997),'Měsíční rekapitulace'!$L$1:$L$997)=M$4)*('Měsíční rekapitulace'!$A$3:$A$999=$A49)*TEXT('Měsíční rekapitulace'!$Q$3:$Q$999,"0,0;0;0;\0")))</f>
        <v>0</v>
      </c>
      <c r="N49" s="76">
        <f>IF($A49="",,SUMPRODUCT((LOOKUP(ROW(N$1:N$997),ROW(N$1:N$997)/ISNUMBER('Měsíční rekapitulace'!$L$1:$L$997),'Měsíční rekapitulace'!$L$1:$L$997)=N$4)*('Měsíční rekapitulace'!$A$3:$A$999=$A49)*TEXT('Měsíční rekapitulace'!$Q$3:$Q$999,"0,0;0;0;\0")))</f>
        <v>0</v>
      </c>
      <c r="O49" s="76">
        <f>IF($A49="",,SUMPRODUCT((LOOKUP(ROW(O$1:O$997),ROW(O$1:O$997)/ISNUMBER('Měsíční rekapitulace'!$L$1:$L$997),'Měsíční rekapitulace'!$L$1:$L$997)=O$4)*('Měsíční rekapitulace'!$A$3:$A$999=$A49)*TEXT('Měsíční rekapitulace'!$Q$3:$Q$999,"0,0;0;0;\0")))</f>
        <v>0</v>
      </c>
      <c r="P49" s="24">
        <f t="shared" si="1"/>
        <v>0</v>
      </c>
    </row>
    <row r="50" spans="1:16" x14ac:dyDescent="0.2">
      <c r="D50" s="20">
        <f t="shared" ref="D50:P50" si="2">SUM(D6:D49)</f>
        <v>192.5</v>
      </c>
      <c r="E50" s="15">
        <f t="shared" si="2"/>
        <v>162.5</v>
      </c>
      <c r="F50" s="17">
        <f t="shared" si="2"/>
        <v>210.5</v>
      </c>
      <c r="G50" s="17">
        <f t="shared" si="2"/>
        <v>374</v>
      </c>
      <c r="H50" s="17">
        <f t="shared" si="2"/>
        <v>0</v>
      </c>
      <c r="I50" s="17">
        <f t="shared" si="2"/>
        <v>0</v>
      </c>
      <c r="J50" s="20">
        <f t="shared" si="2"/>
        <v>0</v>
      </c>
      <c r="K50" s="20">
        <f t="shared" si="2"/>
        <v>0</v>
      </c>
      <c r="L50" s="20">
        <f t="shared" si="2"/>
        <v>0</v>
      </c>
      <c r="M50" s="20">
        <f t="shared" si="2"/>
        <v>0</v>
      </c>
      <c r="N50" s="20">
        <f t="shared" si="2"/>
        <v>0</v>
      </c>
      <c r="O50" s="20">
        <f t="shared" si="2"/>
        <v>0</v>
      </c>
      <c r="P50" s="25">
        <f t="shared" si="2"/>
        <v>939.5</v>
      </c>
    </row>
    <row r="51" spans="1:16" x14ac:dyDescent="0.2">
      <c r="N51" s="26"/>
      <c r="O51" s="27"/>
      <c r="P51" s="28"/>
    </row>
    <row r="52" spans="1:16" x14ac:dyDescent="0.2">
      <c r="N52" s="26"/>
      <c r="O52" s="26"/>
      <c r="P52" s="28"/>
    </row>
    <row r="53" spans="1:16" x14ac:dyDescent="0.2">
      <c r="A53" s="16"/>
      <c r="B53" s="9" t="s">
        <v>1</v>
      </c>
      <c r="N53" s="26"/>
      <c r="O53" s="26"/>
      <c r="P53" s="28"/>
    </row>
    <row r="54" spans="1:16" x14ac:dyDescent="0.2">
      <c r="N54" s="26"/>
      <c r="O54" s="26"/>
      <c r="P54" s="28"/>
    </row>
    <row r="55" spans="1:16" x14ac:dyDescent="0.2">
      <c r="N55" s="26"/>
      <c r="O55" s="26"/>
      <c r="P55" s="28"/>
    </row>
    <row r="56" spans="1:16" x14ac:dyDescent="0.2">
      <c r="N56" s="26"/>
      <c r="O56" s="26"/>
      <c r="P56" s="28"/>
    </row>
    <row r="57" spans="1:16" x14ac:dyDescent="0.2">
      <c r="N57" s="26"/>
      <c r="O57" s="26"/>
      <c r="P57" s="28"/>
    </row>
    <row r="58" spans="1:16" x14ac:dyDescent="0.2">
      <c r="N58" s="26"/>
      <c r="O58" s="26"/>
      <c r="P58" s="28"/>
    </row>
    <row r="65" spans="8:8" x14ac:dyDescent="0.2">
      <c r="H65" s="17"/>
    </row>
  </sheetData>
  <autoFilter ref="A5:P51"/>
  <dataConsolidate>
    <dataRefs count="1">
      <dataRef name="$A$6;$A$8;$A$16;$A$24;$A$31"/>
    </dataRefs>
  </dataConsolidate>
  <phoneticPr fontId="26" type="noConversion"/>
  <conditionalFormatting sqref="A50:P50 C7:C49 P7:P49">
    <cfRule type="expression" dxfId="0" priority="1">
      <formula>$A7="Řízení"</formula>
    </cfRule>
  </conditionalFormatting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4"/>
  <sheetViews>
    <sheetView workbookViewId="0">
      <selection activeCell="A8" sqref="A8"/>
    </sheetView>
  </sheetViews>
  <sheetFormatPr defaultRowHeight="12.75" x14ac:dyDescent="0.2"/>
  <cols>
    <col min="1" max="1" width="97.42578125" customWidth="1"/>
    <col min="2" max="2" width="17.85546875" customWidth="1"/>
    <col min="3" max="4" width="2" customWidth="1"/>
    <col min="5" max="8" width="5" customWidth="1"/>
    <col min="9" max="9" width="3" customWidth="1"/>
    <col min="10" max="10" width="9.5703125" customWidth="1"/>
    <col min="11" max="11" width="14.7109375" customWidth="1"/>
    <col min="12" max="12" width="9.5703125" customWidth="1"/>
    <col min="13" max="13" width="12" customWidth="1"/>
    <col min="14" max="14" width="9.5703125" customWidth="1"/>
    <col min="15" max="15" width="12" customWidth="1"/>
    <col min="16" max="16" width="9.5703125" customWidth="1"/>
    <col min="17" max="17" width="10.42578125" customWidth="1"/>
    <col min="18" max="18" width="11.5703125" customWidth="1"/>
    <col min="19" max="19" width="17.28515625" customWidth="1"/>
    <col min="20" max="20" width="14.7109375" customWidth="1"/>
    <col min="21" max="21" width="17.28515625" customWidth="1"/>
    <col min="22" max="22" width="12" customWidth="1"/>
    <col min="23" max="23" width="11.5703125" customWidth="1"/>
    <col min="24" max="24" width="17.28515625" customWidth="1"/>
    <col min="25" max="25" width="10.42578125" customWidth="1"/>
    <col min="26" max="26" width="11.5703125" customWidth="1"/>
    <col min="27" max="28" width="17.28515625" customWidth="1"/>
    <col min="29" max="29" width="14.7109375" customWidth="1"/>
    <col min="30" max="30" width="11.5703125" customWidth="1"/>
    <col min="31" max="32" width="17.28515625" customWidth="1"/>
    <col min="33" max="33" width="10.42578125" customWidth="1"/>
    <col min="34" max="34" width="11.5703125" customWidth="1"/>
    <col min="35" max="37" width="17.28515625" customWidth="1"/>
    <col min="38" max="38" width="14.7109375" customWidth="1"/>
    <col min="39" max="39" width="28.140625" bestFit="1" customWidth="1"/>
    <col min="40" max="40" width="9.5703125" customWidth="1"/>
    <col min="41" max="41" width="10.42578125" customWidth="1"/>
    <col min="42" max="42" width="11.5703125" customWidth="1"/>
    <col min="43" max="44" width="17.28515625" customWidth="1"/>
    <col min="45" max="45" width="14.7109375" customWidth="1"/>
    <col min="46" max="46" width="11.5703125" customWidth="1"/>
    <col min="47" max="47" width="17.28515625" customWidth="1"/>
    <col min="48" max="48" width="12" customWidth="1"/>
    <col min="49" max="49" width="11.5703125" customWidth="1"/>
    <col min="50" max="50" width="17.28515625" bestFit="1" customWidth="1"/>
    <col min="51" max="51" width="10.42578125" customWidth="1"/>
    <col min="52" max="52" width="11.5703125" customWidth="1"/>
    <col min="53" max="53" width="17.28515625" bestFit="1" customWidth="1"/>
    <col min="54" max="54" width="12" bestFit="1" customWidth="1"/>
    <col min="55" max="55" width="96.7109375" bestFit="1" customWidth="1"/>
    <col min="56" max="56" width="17.28515625" bestFit="1" customWidth="1"/>
    <col min="57" max="57" width="102.42578125" bestFit="1" customWidth="1"/>
    <col min="58" max="58" width="11.5703125" bestFit="1" customWidth="1"/>
    <col min="59" max="59" width="9.42578125" bestFit="1" customWidth="1"/>
    <col min="60" max="60" width="9.5703125" bestFit="1" customWidth="1"/>
    <col min="61" max="61" width="9.42578125" bestFit="1" customWidth="1"/>
    <col min="62" max="62" width="9.5703125" bestFit="1" customWidth="1"/>
    <col min="63" max="63" width="9.42578125" bestFit="1" customWidth="1"/>
    <col min="64" max="64" width="9.5703125" bestFit="1" customWidth="1"/>
    <col min="65" max="65" width="12" bestFit="1" customWidth="1"/>
    <col min="66" max="66" width="9.5703125" bestFit="1" customWidth="1"/>
    <col min="67" max="67" width="12" bestFit="1" customWidth="1"/>
    <col min="68" max="68" width="9.5703125" bestFit="1" customWidth="1"/>
    <col min="69" max="69" width="12" bestFit="1" customWidth="1"/>
    <col min="70" max="70" width="9.5703125" bestFit="1" customWidth="1"/>
    <col min="71" max="71" width="12" bestFit="1" customWidth="1"/>
    <col min="72" max="72" width="9.5703125" bestFit="1" customWidth="1"/>
    <col min="73" max="73" width="10.42578125" bestFit="1" customWidth="1"/>
    <col min="74" max="74" width="11.5703125" bestFit="1" customWidth="1"/>
    <col min="75" max="77" width="17.28515625" bestFit="1" customWidth="1"/>
    <col min="78" max="78" width="14.7109375" bestFit="1" customWidth="1"/>
  </cols>
  <sheetData>
    <row r="4" spans="1:1" x14ac:dyDescent="0.2">
      <c r="A4" s="70" t="s">
        <v>96</v>
      </c>
    </row>
    <row r="5" spans="1:1" x14ac:dyDescent="0.2">
      <c r="A5" s="71" t="s">
        <v>6</v>
      </c>
    </row>
    <row r="6" spans="1:1" x14ac:dyDescent="0.2">
      <c r="A6" s="72">
        <v>50.5</v>
      </c>
    </row>
    <row r="7" spans="1:1" x14ac:dyDescent="0.2">
      <c r="A7" s="73" t="s">
        <v>97</v>
      </c>
    </row>
    <row r="8" spans="1:1" x14ac:dyDescent="0.2">
      <c r="A8" s="74" t="s">
        <v>95</v>
      </c>
    </row>
    <row r="9" spans="1:1" x14ac:dyDescent="0.2">
      <c r="A9" s="72" t="s">
        <v>97</v>
      </c>
    </row>
    <row r="10" spans="1:1" x14ac:dyDescent="0.2">
      <c r="A10" s="73">
        <v>49</v>
      </c>
    </row>
    <row r="11" spans="1:1" x14ac:dyDescent="0.2">
      <c r="A11" s="74" t="s">
        <v>97</v>
      </c>
    </row>
    <row r="12" spans="1:1" x14ac:dyDescent="0.2">
      <c r="A12" s="73" t="s">
        <v>97</v>
      </c>
    </row>
    <row r="13" spans="1:1" x14ac:dyDescent="0.2">
      <c r="A13" s="74">
        <v>47</v>
      </c>
    </row>
    <row r="14" spans="1:1" x14ac:dyDescent="0.2">
      <c r="A14" s="74" t="s">
        <v>97</v>
      </c>
    </row>
    <row r="15" spans="1:1" x14ac:dyDescent="0.2">
      <c r="A15" s="71" t="s">
        <v>75</v>
      </c>
    </row>
    <row r="16" spans="1:1" x14ac:dyDescent="0.2">
      <c r="A16" s="71" t="s">
        <v>89</v>
      </c>
    </row>
    <row r="17" spans="1:1" x14ac:dyDescent="0.2">
      <c r="A17" s="71" t="s">
        <v>49</v>
      </c>
    </row>
    <row r="18" spans="1:1" x14ac:dyDescent="0.2">
      <c r="A18" s="71" t="s">
        <v>59</v>
      </c>
    </row>
    <row r="19" spans="1:1" x14ac:dyDescent="0.2">
      <c r="A19" s="71" t="s">
        <v>77</v>
      </c>
    </row>
    <row r="20" spans="1:1" x14ac:dyDescent="0.2">
      <c r="A20" s="71" t="s">
        <v>61</v>
      </c>
    </row>
    <row r="21" spans="1:1" x14ac:dyDescent="0.2">
      <c r="A21" s="71" t="s">
        <v>85</v>
      </c>
    </row>
    <row r="22" spans="1:1" x14ac:dyDescent="0.2">
      <c r="A22" s="71" t="s">
        <v>68</v>
      </c>
    </row>
    <row r="23" spans="1:1" x14ac:dyDescent="0.2">
      <c r="A23" s="71" t="s">
        <v>66</v>
      </c>
    </row>
    <row r="24" spans="1:1" x14ac:dyDescent="0.2">
      <c r="A24" s="71" t="s">
        <v>79</v>
      </c>
    </row>
    <row r="25" spans="1:1" x14ac:dyDescent="0.2">
      <c r="A25" s="71" t="s">
        <v>67</v>
      </c>
    </row>
    <row r="26" spans="1:1" x14ac:dyDescent="0.2">
      <c r="A26" s="71" t="s">
        <v>87</v>
      </c>
    </row>
    <row r="27" spans="1:1" x14ac:dyDescent="0.2">
      <c r="A27" s="71" t="s">
        <v>81</v>
      </c>
    </row>
    <row r="28" spans="1:1" x14ac:dyDescent="0.2">
      <c r="A28" s="71" t="s">
        <v>83</v>
      </c>
    </row>
    <row r="29" spans="1:1" x14ac:dyDescent="0.2">
      <c r="A29" s="71" t="s">
        <v>91</v>
      </c>
    </row>
    <row r="30" spans="1:1" x14ac:dyDescent="0.2">
      <c r="A30" s="71" t="s">
        <v>93</v>
      </c>
    </row>
    <row r="31" spans="1:1" x14ac:dyDescent="0.2">
      <c r="A31" s="71" t="s">
        <v>74</v>
      </c>
    </row>
    <row r="32" spans="1:1" x14ac:dyDescent="0.2">
      <c r="A32" s="71" t="s">
        <v>65</v>
      </c>
    </row>
    <row r="33" spans="1:1" x14ac:dyDescent="0.2">
      <c r="A33" s="71" t="s">
        <v>97</v>
      </c>
    </row>
    <row r="34" spans="1:1" x14ac:dyDescent="0.2">
      <c r="A34" s="71" t="s">
        <v>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Měsíční rekapitulace</vt:lpstr>
      <vt:lpstr>Roční rekapitulace</vt:lpstr>
      <vt:lpstr>List1</vt:lpstr>
    </vt:vector>
  </TitlesOfParts>
  <Company>Syntea software group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ČKP - Servisní práce 2009</dc:title>
  <dc:creator>Monika Vyčítalová</dc:creator>
  <cp:lastModifiedBy>_Boroda_</cp:lastModifiedBy>
  <cp:lastPrinted>2001-07-09T11:56:47Z</cp:lastPrinted>
  <dcterms:created xsi:type="dcterms:W3CDTF">2001-07-09T11:56:47Z</dcterms:created>
  <dcterms:modified xsi:type="dcterms:W3CDTF">2015-05-20T10:58:09Z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Record ID">
    <vt:i4>642067</vt:i4>
  </property>
  <property fmtid="{D5CDD505-2E9C-101B-9397-08002B2CF9AE}" pid="3" name="INI File Name">
    <vt:lpwstr>\\docs\safe\Office Integration\DEFAULT.INI</vt:lpwstr>
  </property>
  <property fmtid="{D5CDD505-2E9C-101B-9397-08002B2CF9AE}" pid="4" name="This file is on FTP">
    <vt:lpwstr>True</vt:lpwstr>
  </property>
  <property fmtid="{D5CDD505-2E9C-101B-9397-08002B2CF9AE}" pid="5" name="ID Dokumentu">
    <vt:i4>1209</vt:i4>
  </property>
  <property fmtid="{D5CDD505-2E9C-101B-9397-08002B2CF9AE}" pid="6" name="ID Datapacku">
    <vt:i4>940</vt:i4>
  </property>
  <property fmtid="{D5CDD505-2E9C-101B-9397-08002B2CF9AE}" pid="7" name="Signatura Dokumentu">
    <vt:lpwstr>20020327002kpstojos</vt:lpwstr>
  </property>
  <property fmtid="{D5CDD505-2E9C-101B-9397-08002B2CF9AE}" pid="8" name="Signatura Datapacku">
    <vt:lpwstr>awkpstojos020304</vt:lpwstr>
  </property>
  <property fmtid="{D5CDD505-2E9C-101B-9397-08002B2CF9AE}" pid="9" name="Template File Name">
    <vt:lpwstr>awkpstojos110328481.xls</vt:lpwstr>
  </property>
  <property fmtid="{D5CDD505-2E9C-101B-9397-08002B2CF9AE}" pid="10" name="[Level1-Page1]">
    <vt:lpwstr>7746176</vt:lpwstr>
  </property>
  <property fmtid="{D5CDD505-2E9C-101B-9397-08002B2CF9AE}" pid="11" name="Company Name">
    <vt:lpwstr>ČKP</vt:lpwstr>
  </property>
  <property fmtid="{D5CDD505-2E9C-101B-9397-08002B2CF9AE}" pid="12" name="Create New File Version">
    <vt:bool>true</vt:bool>
  </property>
  <property fmtid="{D5CDD505-2E9C-101B-9397-08002B2CF9AE}" pid="13" name="SafeFileId">
    <vt:lpwstr>21891544</vt:lpwstr>
  </property>
</Properties>
</file>