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ga.Luchkina\Desktop\"/>
    </mc:Choice>
  </mc:AlternateContent>
  <bookViews>
    <workbookView xWindow="0" yWindow="0" windowWidth="20490" windowHeight="6855"/>
  </bookViews>
  <sheets>
    <sheet name="Калькулятор" sheetId="1" r:id="rId1"/>
    <sheet name="350064" sheetId="2" r:id="rId2"/>
    <sheet name="350055" sheetId="3" r:id="rId3"/>
  </sheets>
  <externalReferences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A6" i="1"/>
  <c r="A7" i="1"/>
  <c r="L12" i="3"/>
  <c r="J12" i="3"/>
  <c r="H12" i="3"/>
  <c r="F12" i="3"/>
  <c r="D12" i="3"/>
  <c r="L11" i="3"/>
  <c r="J11" i="3"/>
  <c r="H11" i="3"/>
  <c r="F11" i="3"/>
  <c r="D11" i="3"/>
  <c r="L10" i="3"/>
  <c r="J10" i="3"/>
  <c r="H10" i="3"/>
  <c r="F10" i="3"/>
  <c r="D10" i="3"/>
  <c r="L9" i="3"/>
  <c r="J9" i="3"/>
  <c r="H9" i="3"/>
  <c r="F9" i="3"/>
  <c r="D9" i="3"/>
  <c r="L8" i="3"/>
  <c r="J8" i="3"/>
  <c r="H8" i="3"/>
  <c r="F8" i="3"/>
  <c r="D8" i="3"/>
  <c r="L7" i="3"/>
  <c r="J7" i="3"/>
  <c r="H7" i="3"/>
  <c r="F7" i="3"/>
  <c r="D7" i="3"/>
  <c r="L6" i="3"/>
  <c r="J6" i="3"/>
  <c r="H6" i="3"/>
  <c r="F6" i="3"/>
  <c r="D6" i="3"/>
  <c r="L5" i="3"/>
  <c r="J5" i="3"/>
  <c r="H5" i="3"/>
  <c r="F5" i="3"/>
  <c r="D5" i="3"/>
  <c r="L4" i="3"/>
  <c r="J4" i="3"/>
  <c r="H4" i="3"/>
  <c r="F4" i="3"/>
  <c r="D4" i="3"/>
  <c r="L3" i="3"/>
  <c r="J3" i="3"/>
  <c r="H3" i="3"/>
  <c r="F3" i="3"/>
  <c r="D3" i="3"/>
  <c r="L7" i="2"/>
  <c r="J7" i="2"/>
  <c r="H7" i="2"/>
  <c r="F7" i="2"/>
  <c r="D7" i="2"/>
  <c r="L6" i="2"/>
  <c r="J6" i="2"/>
  <c r="H6" i="2"/>
  <c r="F6" i="2"/>
  <c r="D6" i="2"/>
  <c r="L5" i="2"/>
  <c r="J5" i="2"/>
  <c r="H5" i="2"/>
  <c r="F5" i="2"/>
  <c r="D5" i="2"/>
  <c r="L4" i="2"/>
  <c r="J4" i="2"/>
  <c r="H4" i="2"/>
  <c r="F4" i="2"/>
  <c r="D4" i="2"/>
  <c r="L3" i="2"/>
  <c r="J3" i="2"/>
  <c r="H3" i="2"/>
  <c r="F3" i="2"/>
  <c r="D3" i="2"/>
</calcChain>
</file>

<file path=xl/sharedStrings.xml><?xml version="1.0" encoding="utf-8"?>
<sst xmlns="http://schemas.openxmlformats.org/spreadsheetml/2006/main" count="131" uniqueCount="26">
  <si>
    <t>ФИО</t>
  </si>
  <si>
    <t>Должность</t>
  </si>
  <si>
    <t>Наименование КПЭ</t>
  </si>
  <si>
    <t>План</t>
  </si>
  <si>
    <t xml:space="preserve">Должность </t>
  </si>
  <si>
    <t>КПЭ_1 (групповой)</t>
  </si>
  <si>
    <t>КПЭ_2 (групповой)</t>
  </si>
  <si>
    <t xml:space="preserve">КПЭ_3 (групповой) </t>
  </si>
  <si>
    <t xml:space="preserve">КПЭ_4 (групповой) </t>
  </si>
  <si>
    <t xml:space="preserve">КПЭ_5 (групповой) </t>
  </si>
  <si>
    <t>Выручка</t>
  </si>
  <si>
    <t xml:space="preserve">Качество </t>
  </si>
  <si>
    <t>% своевременного внесения данных о прибытии РПО</t>
  </si>
  <si>
    <t>Выручка от фин. услуг (без сумм д/п)</t>
  </si>
  <si>
    <t>Товарооборот</t>
  </si>
  <si>
    <t>Индекс</t>
  </si>
  <si>
    <t>Оператор</t>
  </si>
  <si>
    <t>Начальник</t>
  </si>
  <si>
    <t>Специалист</t>
  </si>
  <si>
    <t>Иванова</t>
  </si>
  <si>
    <t>Петрова</t>
  </si>
  <si>
    <t>Сидорова</t>
  </si>
  <si>
    <t>Орлова</t>
  </si>
  <si>
    <t>Соколова</t>
  </si>
  <si>
    <t>Птичкина</t>
  </si>
  <si>
    <t>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</si>
</sst>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[$р.-419]_-;\-* #,##0[$р.-419]_-;_-* &quot;-&quot;??[$р.-419]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49" fontId="0" fillId="0" borderId="0" xfId="0" quotePrefix="1" applyNumberFormat="1"/>
    <xf numFmtId="49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vertical="center"/>
    </xf>
    <xf numFmtId="9" fontId="0" fillId="0" borderId="1" xfId="2" applyFont="1" applyFill="1" applyBorder="1" applyAlignment="1">
      <alignment vertical="center"/>
    </xf>
    <xf numFmtId="9" fontId="0" fillId="0" borderId="1" xfId="2" applyFont="1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0" fontId="2" fillId="0" borderId="1" xfId="3" applyFont="1" applyBorder="1" applyAlignment="1"/>
    <xf numFmtId="0" fontId="3" fillId="0" borderId="1" xfId="3" applyBorder="1" applyAlignment="1"/>
    <xf numFmtId="17" fontId="2" fillId="0" borderId="2" xfId="3" applyNumberFormat="1" applyFont="1" applyBorder="1" applyAlignment="1">
      <alignment horizontal="center"/>
    </xf>
    <xf numFmtId="17" fontId="2" fillId="0" borderId="3" xfId="3" applyNumberFormat="1" applyFont="1" applyBorder="1" applyAlignment="1">
      <alignment horizontal="center"/>
    </xf>
    <xf numFmtId="0" fontId="3" fillId="0" borderId="0" xfId="3"/>
    <xf numFmtId="0" fontId="2" fillId="0" borderId="1" xfId="3" applyFont="1" applyBorder="1" applyAlignment="1">
      <alignment horizontal="center" vertical="center" wrapText="1"/>
    </xf>
    <xf numFmtId="17" fontId="2" fillId="0" borderId="1" xfId="3" applyNumberFormat="1" applyFont="1" applyBorder="1" applyAlignment="1">
      <alignment horizontal="center" vertical="center" wrapText="1"/>
    </xf>
    <xf numFmtId="9" fontId="2" fillId="0" borderId="1" xfId="4" applyFont="1" applyBorder="1" applyAlignment="1">
      <alignment horizontal="center" vertical="center" wrapText="1"/>
    </xf>
    <xf numFmtId="9" fontId="2" fillId="0" borderId="1" xfId="3" applyNumberFormat="1" applyFont="1" applyBorder="1" applyAlignment="1">
      <alignment horizontal="center" vertical="center" wrapText="1"/>
    </xf>
    <xf numFmtId="0" fontId="3" fillId="0" borderId="0" xfId="3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3" fillId="0" borderId="1" xfId="3" applyBorder="1"/>
    <xf numFmtId="3" fontId="2" fillId="0" borderId="1" xfId="3" applyNumberFormat="1" applyFont="1" applyBorder="1"/>
    <xf numFmtId="9" fontId="2" fillId="0" borderId="1" xfId="4" applyFont="1" applyBorder="1"/>
    <xf numFmtId="0" fontId="3" fillId="0" borderId="1" xfId="3" applyBorder="1" applyAlignment="1">
      <alignment wrapText="1"/>
    </xf>
    <xf numFmtId="9" fontId="2" fillId="0" borderId="1" xfId="4" applyFont="1" applyBorder="1" applyAlignment="1">
      <alignment wrapText="1"/>
    </xf>
    <xf numFmtId="3" fontId="2" fillId="0" borderId="1" xfId="3" applyNumberFormat="1" applyFont="1" applyBorder="1" applyAlignment="1">
      <alignment wrapText="1"/>
    </xf>
    <xf numFmtId="3" fontId="2" fillId="0" borderId="0" xfId="3" applyNumberFormat="1" applyFont="1"/>
    <xf numFmtId="9" fontId="2" fillId="0" borderId="0" xfId="4" applyFont="1"/>
    <xf numFmtId="0" fontId="2" fillId="0" borderId="0" xfId="3" applyFont="1"/>
    <xf numFmtId="0" fontId="1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wrapText="1"/>
    </xf>
    <xf numFmtId="0" fontId="1" fillId="0" borderId="0" xfId="3" applyFont="1"/>
    <xf numFmtId="0" fontId="0" fillId="0" borderId="4" xfId="0" applyBorder="1"/>
    <xf numFmtId="0" fontId="3" fillId="0" borderId="1" xfId="3" applyBorder="1" applyAlignment="1">
      <alignment horizontal="left"/>
    </xf>
  </cellXfs>
  <cellStyles count="5">
    <cellStyle name="Обычный" xfId="0" builtinId="0"/>
    <cellStyle name="Обычный 2" xfId="3"/>
    <cellStyle name="Процентный" xfId="2" builtinId="5"/>
    <cellStyle name="Процентный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0;&#1072;&#1090;&#1077;&#1077;&#1074;&#1072;\5%20&#1092;&#1080;&#1083;&#1080;&#1072;&#1083;&#1086;&#1074;%20&#1076;&#1083;&#1103;%20&#1055;&#1080;&#1083;&#1086;&#1090;&#1086;&#1074;\&#1055;&#1086;&#1083;&#1086;&#1078;&#1077;&#1085;&#1080;&#1077;\&#1050;&#1072;&#1083;&#1100;&#1082;&#1091;&#1083;&#1103;&#1090;&#1086;&#1088;%20&#1088;&#1072;&#1089;&#1095;&#1077;&#1090;&#1072;%20&#1087;&#1088;&#1077;&#1084;&#1080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ga.Luchkina/AppData/Local/Microsoft/Windows/Temporary%20Internet%20Files/Content.Outlook/K1MJ4RSW/&#1050;&#1088;&#1072;&#1089;&#1085;&#1086;&#1076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ь"/>
      <sheetName val="Калькулятор для ОПС"/>
      <sheetName val="Калькулятор для работника"/>
      <sheetName val="Справочники"/>
      <sheetName val="350064"/>
      <sheetName val="35005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0058"/>
      <sheetName val="350080"/>
      <sheetName val="350062"/>
      <sheetName val="350020"/>
      <sheetName val="350072"/>
      <sheetName val="350064"/>
      <sheetName val="350055"/>
      <sheetName val="общий пла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E1" t="str">
            <v>Выручка - кассовый приход денежных средств по ф. 130</v>
          </cell>
          <cell r="F1" t="str">
            <v>Товарооборот</v>
          </cell>
          <cell r="G1" t="str">
            <v>Подписка</v>
          </cell>
          <cell r="H1" t="str">
            <v>Выручка от фин. услуг (без сумм переводов)</v>
          </cell>
          <cell r="I1" t="str">
            <v>Качество по чек-листу, % 1 в бланке</v>
          </cell>
          <cell r="J1" t="str">
            <v>%своевременного внесения данных в ОАСУ РПО об операции прибытия в ОПС</v>
          </cell>
        </row>
        <row r="2">
          <cell r="B2" t="str">
            <v>Индекс ОПС</v>
          </cell>
          <cell r="C2" t="str">
            <v>Наименование ОПС</v>
          </cell>
          <cell r="D2" t="str">
            <v>Класс ОПС</v>
          </cell>
          <cell r="E2">
            <v>42156</v>
          </cell>
          <cell r="F2">
            <v>42156</v>
          </cell>
          <cell r="G2">
            <v>42156</v>
          </cell>
          <cell r="H2">
            <v>42156</v>
          </cell>
          <cell r="I2">
            <v>42156</v>
          </cell>
          <cell r="J2">
            <v>42156</v>
          </cell>
        </row>
        <row r="3">
          <cell r="B3">
            <v>350058</v>
          </cell>
          <cell r="C3" t="str">
            <v>Краснодар 58</v>
          </cell>
          <cell r="D3">
            <v>1</v>
          </cell>
          <cell r="E3">
            <v>2620729.0586171239</v>
          </cell>
          <cell r="F3">
            <v>57473</v>
          </cell>
          <cell r="G3">
            <v>195786.3285</v>
          </cell>
          <cell r="H3">
            <v>2166365.7960000006</v>
          </cell>
          <cell r="I3">
            <v>0.85</v>
          </cell>
          <cell r="J3">
            <v>0.95</v>
          </cell>
        </row>
        <row r="4">
          <cell r="B4">
            <v>350080</v>
          </cell>
          <cell r="C4" t="str">
            <v>Краснодар 80</v>
          </cell>
          <cell r="D4">
            <v>2</v>
          </cell>
          <cell r="E4">
            <v>2633277.6412908467</v>
          </cell>
          <cell r="F4">
            <v>77333.100000000006</v>
          </cell>
          <cell r="G4">
            <v>67265.51999999999</v>
          </cell>
          <cell r="H4">
            <v>2060685.6532988222</v>
          </cell>
          <cell r="I4">
            <v>0.85</v>
          </cell>
          <cell r="J4">
            <v>0.95</v>
          </cell>
        </row>
        <row r="5">
          <cell r="B5">
            <v>350062</v>
          </cell>
          <cell r="C5" t="str">
            <v>Краснодар 62</v>
          </cell>
          <cell r="D5">
            <v>2</v>
          </cell>
          <cell r="E5">
            <v>2970615.0620368822</v>
          </cell>
          <cell r="F5">
            <v>60565.700000000004</v>
          </cell>
          <cell r="G5">
            <v>100609.2885</v>
          </cell>
          <cell r="H5">
            <v>1857095.997952451</v>
          </cell>
          <cell r="I5">
            <v>0.85</v>
          </cell>
          <cell r="J5">
            <v>0.95</v>
          </cell>
        </row>
        <row r="6">
          <cell r="B6">
            <v>350020</v>
          </cell>
          <cell r="C6" t="str">
            <v>Краснодар 20</v>
          </cell>
          <cell r="D6">
            <v>3</v>
          </cell>
          <cell r="E6">
            <v>3409867.7450791933</v>
          </cell>
          <cell r="F6">
            <v>74439.3</v>
          </cell>
          <cell r="G6">
            <v>167705.43299999999</v>
          </cell>
          <cell r="H6">
            <v>1869783.920531647</v>
          </cell>
          <cell r="I6">
            <v>0.85</v>
          </cell>
          <cell r="J6">
            <v>0.95</v>
          </cell>
        </row>
        <row r="7">
          <cell r="B7">
            <v>350072</v>
          </cell>
          <cell r="C7" t="str">
            <v>Краснодар 72</v>
          </cell>
          <cell r="D7">
            <v>3</v>
          </cell>
          <cell r="E7">
            <v>1471468.4623182567</v>
          </cell>
          <cell r="F7">
            <v>50628.5</v>
          </cell>
          <cell r="G7">
            <v>66338.044500000004</v>
          </cell>
          <cell r="H7">
            <v>965621.727826869</v>
          </cell>
          <cell r="I7">
            <v>0.85</v>
          </cell>
          <cell r="J7">
            <v>0.95</v>
          </cell>
        </row>
        <row r="8">
          <cell r="B8">
            <v>350064</v>
          </cell>
          <cell r="C8" t="str">
            <v>Краснодар 64</v>
          </cell>
          <cell r="D8">
            <v>4</v>
          </cell>
          <cell r="E8">
            <v>1524131.7965452101</v>
          </cell>
          <cell r="F8">
            <v>12573.6</v>
          </cell>
          <cell r="G8">
            <v>28466.770499999999</v>
          </cell>
          <cell r="H8">
            <v>1462649.0445000001</v>
          </cell>
          <cell r="I8">
            <v>0.85</v>
          </cell>
          <cell r="J8">
            <v>0.95</v>
          </cell>
        </row>
        <row r="9">
          <cell r="B9">
            <v>350055</v>
          </cell>
          <cell r="C9" t="str">
            <v>Знаменский</v>
          </cell>
          <cell r="D9">
            <v>4</v>
          </cell>
          <cell r="E9">
            <v>1035357.5204552567</v>
          </cell>
          <cell r="F9">
            <v>11876.800000000001</v>
          </cell>
          <cell r="G9">
            <v>43034.165999999997</v>
          </cell>
          <cell r="H9">
            <v>917425.28573597153</v>
          </cell>
          <cell r="I9">
            <v>0.85</v>
          </cell>
          <cell r="J9">
            <v>0.95</v>
          </cell>
        </row>
        <row r="10">
          <cell r="E10">
            <v>15665447.286342768</v>
          </cell>
          <cell r="F10">
            <v>344890</v>
          </cell>
          <cell r="G10">
            <v>669205.55099999986</v>
          </cell>
          <cell r="H10">
            <v>11299627.425845763</v>
          </cell>
          <cell r="I10">
            <v>0.85</v>
          </cell>
          <cell r="J10">
            <v>0.95</v>
          </cell>
        </row>
        <row r="11">
          <cell r="B11">
            <v>426000</v>
          </cell>
          <cell r="C11" t="str">
            <v>Ижевск</v>
          </cell>
          <cell r="D11">
            <v>1</v>
          </cell>
          <cell r="E11">
            <v>20251902.800000001</v>
          </cell>
          <cell r="F11">
            <v>792620</v>
          </cell>
          <cell r="G11">
            <v>95780.71650000001</v>
          </cell>
          <cell r="H11">
            <v>14334985.6</v>
          </cell>
          <cell r="I11">
            <v>0.85</v>
          </cell>
          <cell r="J11">
            <v>0.95</v>
          </cell>
        </row>
        <row r="12">
          <cell r="B12">
            <v>426006</v>
          </cell>
          <cell r="C12" t="str">
            <v>Ижевск 6</v>
          </cell>
          <cell r="D12">
            <v>2</v>
          </cell>
          <cell r="E12">
            <v>20647628</v>
          </cell>
          <cell r="F12">
            <v>209790</v>
          </cell>
          <cell r="G12">
            <v>62037.328500000003</v>
          </cell>
          <cell r="H12">
            <v>17934521.399999999</v>
          </cell>
          <cell r="I12">
            <v>0.85</v>
          </cell>
          <cell r="J12">
            <v>0.95</v>
          </cell>
        </row>
        <row r="13">
          <cell r="B13">
            <v>426063</v>
          </cell>
          <cell r="C13" t="str">
            <v>Ижевск 63</v>
          </cell>
          <cell r="D13">
            <v>2</v>
          </cell>
          <cell r="E13">
            <v>13586861</v>
          </cell>
          <cell r="F13">
            <v>164980</v>
          </cell>
          <cell r="G13">
            <v>60425.313363997768</v>
          </cell>
          <cell r="H13">
            <v>11092556</v>
          </cell>
          <cell r="I13">
            <v>0.85</v>
          </cell>
          <cell r="J13">
            <v>0.95</v>
          </cell>
        </row>
        <row r="14">
          <cell r="B14">
            <v>426072</v>
          </cell>
          <cell r="C14" t="str">
            <v>Ижевск 72</v>
          </cell>
          <cell r="D14">
            <v>2</v>
          </cell>
          <cell r="E14">
            <v>12453185</v>
          </cell>
          <cell r="F14">
            <v>272780</v>
          </cell>
          <cell r="G14">
            <v>37771.839</v>
          </cell>
          <cell r="H14">
            <v>10169546</v>
          </cell>
          <cell r="I14">
            <v>0.85</v>
          </cell>
          <cell r="J14">
            <v>0.95</v>
          </cell>
        </row>
        <row r="15">
          <cell r="B15">
            <v>426054</v>
          </cell>
          <cell r="C15" t="str">
            <v>Ижевск 54</v>
          </cell>
          <cell r="D15">
            <v>2</v>
          </cell>
          <cell r="E15">
            <v>16508055.800000001</v>
          </cell>
          <cell r="F15">
            <v>335330</v>
          </cell>
          <cell r="G15">
            <v>26988.192000000003</v>
          </cell>
          <cell r="H15">
            <v>14712142.4</v>
          </cell>
          <cell r="I15">
            <v>0.85</v>
          </cell>
          <cell r="J15">
            <v>0.95</v>
          </cell>
        </row>
        <row r="16">
          <cell r="B16">
            <v>426075</v>
          </cell>
          <cell r="C16" t="str">
            <v>Ижевск 75</v>
          </cell>
          <cell r="D16">
            <v>3</v>
          </cell>
          <cell r="E16">
            <v>8242403.7999999998</v>
          </cell>
          <cell r="F16">
            <v>97250</v>
          </cell>
          <cell r="G16">
            <v>18219.243000000002</v>
          </cell>
          <cell r="H16">
            <v>7252305</v>
          </cell>
          <cell r="I16">
            <v>0.85</v>
          </cell>
          <cell r="J16">
            <v>0.95</v>
          </cell>
        </row>
        <row r="17">
          <cell r="B17">
            <v>427000</v>
          </cell>
          <cell r="C17" t="str">
            <v>Завьялово</v>
          </cell>
          <cell r="D17">
            <v>4</v>
          </cell>
          <cell r="E17">
            <v>3933258.2</v>
          </cell>
          <cell r="F17">
            <v>106010</v>
          </cell>
          <cell r="G17">
            <v>161680.12350000002</v>
          </cell>
          <cell r="H17">
            <v>3094385</v>
          </cell>
          <cell r="I17">
            <v>0.85</v>
          </cell>
          <cell r="J17">
            <v>0.95</v>
          </cell>
        </row>
        <row r="18">
          <cell r="E18">
            <v>95623294.599999994</v>
          </cell>
          <cell r="F18">
            <v>1978760</v>
          </cell>
          <cell r="G18">
            <v>462902.75586399785</v>
          </cell>
          <cell r="H18">
            <v>78590441.400000006</v>
          </cell>
          <cell r="I18">
            <v>0.85</v>
          </cell>
          <cell r="J18">
            <v>0.95</v>
          </cell>
        </row>
        <row r="19">
          <cell r="B19">
            <v>143005</v>
          </cell>
          <cell r="C19" t="str">
            <v>Одинцово 5</v>
          </cell>
          <cell r="D19">
            <v>1</v>
          </cell>
          <cell r="E19">
            <v>3132930</v>
          </cell>
          <cell r="F19">
            <v>47800</v>
          </cell>
          <cell r="G19">
            <v>52383.229500000001</v>
          </cell>
          <cell r="H19">
            <v>2485664.4225000003</v>
          </cell>
          <cell r="I19">
            <v>0.85</v>
          </cell>
          <cell r="J19">
            <v>0.95</v>
          </cell>
        </row>
        <row r="20">
          <cell r="B20">
            <v>143003</v>
          </cell>
          <cell r="C20" t="str">
            <v>Одинцово 3</v>
          </cell>
          <cell r="D20">
            <v>2</v>
          </cell>
          <cell r="E20">
            <v>9403426.4415000007</v>
          </cell>
          <cell r="F20">
            <v>47254</v>
          </cell>
          <cell r="G20">
            <v>65478</v>
          </cell>
          <cell r="H20">
            <v>8591870.5635000002</v>
          </cell>
          <cell r="I20">
            <v>0.85</v>
          </cell>
          <cell r="J20">
            <v>0.95</v>
          </cell>
        </row>
        <row r="21">
          <cell r="B21">
            <v>143007</v>
          </cell>
          <cell r="C21" t="str">
            <v>Одинцово 7</v>
          </cell>
          <cell r="D21">
            <v>2</v>
          </cell>
          <cell r="E21">
            <v>6250614.4680000003</v>
          </cell>
          <cell r="F21">
            <v>57444.450000000004</v>
          </cell>
          <cell r="G21">
            <v>41907.936000000002</v>
          </cell>
          <cell r="H21">
            <v>5664120.3360000001</v>
          </cell>
          <cell r="I21">
            <v>0.85</v>
          </cell>
          <cell r="J21">
            <v>0.95</v>
          </cell>
        </row>
        <row r="22">
          <cell r="B22">
            <v>143002</v>
          </cell>
          <cell r="C22" t="str">
            <v>Одинцово 2</v>
          </cell>
          <cell r="D22">
            <v>3</v>
          </cell>
          <cell r="E22">
            <v>2961386</v>
          </cell>
          <cell r="F22">
            <v>18400</v>
          </cell>
          <cell r="G22">
            <v>7225.491</v>
          </cell>
          <cell r="H22">
            <v>2483905.6725000003</v>
          </cell>
          <cell r="I22">
            <v>0.85</v>
          </cell>
          <cell r="J22">
            <v>0.95</v>
          </cell>
        </row>
        <row r="23">
          <cell r="B23">
            <v>143006</v>
          </cell>
          <cell r="C23" t="str">
            <v>Одинцово 6</v>
          </cell>
          <cell r="D23">
            <v>3</v>
          </cell>
          <cell r="E23">
            <v>4868500</v>
          </cell>
          <cell r="F23">
            <v>45027.15</v>
          </cell>
          <cell r="G23">
            <v>14237.264999999999</v>
          </cell>
          <cell r="H23">
            <v>4690275</v>
          </cell>
          <cell r="I23">
            <v>0.85</v>
          </cell>
          <cell r="J23">
            <v>0.95</v>
          </cell>
        </row>
        <row r="24">
          <cell r="B24">
            <v>143080</v>
          </cell>
          <cell r="C24" t="str">
            <v>Лесной Городок</v>
          </cell>
          <cell r="D24">
            <v>4</v>
          </cell>
          <cell r="E24">
            <v>873929</v>
          </cell>
          <cell r="F24">
            <v>9765</v>
          </cell>
          <cell r="G24">
            <v>18193.560000000001</v>
          </cell>
          <cell r="H24">
            <v>1433495.8575000002</v>
          </cell>
          <cell r="I24">
            <v>0.85</v>
          </cell>
          <cell r="J24">
            <v>0.95</v>
          </cell>
        </row>
        <row r="25">
          <cell r="B25">
            <v>143030</v>
          </cell>
          <cell r="C25" t="str">
            <v>Успенское</v>
          </cell>
          <cell r="D25">
            <v>4</v>
          </cell>
          <cell r="E25">
            <v>3032161.1354999999</v>
          </cell>
          <cell r="F25">
            <v>25411.05</v>
          </cell>
          <cell r="G25">
            <v>35948.85</v>
          </cell>
          <cell r="H25">
            <v>2863353.7590000001</v>
          </cell>
          <cell r="I25">
            <v>0.85</v>
          </cell>
          <cell r="J25">
            <v>0.95</v>
          </cell>
        </row>
        <row r="26">
          <cell r="E26">
            <v>30522947.045000002</v>
          </cell>
          <cell r="F26">
            <v>251101.65</v>
          </cell>
          <cell r="G26">
            <v>235374.3315</v>
          </cell>
          <cell r="H26">
            <v>28212685.611000001</v>
          </cell>
          <cell r="I26">
            <v>0.85</v>
          </cell>
          <cell r="J26">
            <v>0.95</v>
          </cell>
        </row>
        <row r="27">
          <cell r="B27">
            <v>680000</v>
          </cell>
          <cell r="C27" t="str">
            <v>Хабаровск</v>
          </cell>
          <cell r="D27">
            <v>1</v>
          </cell>
          <cell r="E27">
            <v>26850112.800000001</v>
          </cell>
          <cell r="F27">
            <v>803993</v>
          </cell>
          <cell r="G27">
            <v>316038</v>
          </cell>
          <cell r="H27">
            <v>14498764</v>
          </cell>
          <cell r="I27">
            <v>0.85</v>
          </cell>
          <cell r="J27">
            <v>0.95</v>
          </cell>
        </row>
        <row r="28">
          <cell r="B28">
            <v>680051</v>
          </cell>
          <cell r="C28" t="str">
            <v>Хабаровск 51</v>
          </cell>
          <cell r="D28">
            <v>2</v>
          </cell>
          <cell r="E28">
            <v>9888086.25</v>
          </cell>
          <cell r="F28">
            <v>179868</v>
          </cell>
          <cell r="G28">
            <v>28523</v>
          </cell>
          <cell r="H28">
            <v>7378950</v>
          </cell>
          <cell r="I28">
            <v>0.85</v>
          </cell>
          <cell r="J28">
            <v>0.95</v>
          </cell>
        </row>
        <row r="29">
          <cell r="B29">
            <v>680021</v>
          </cell>
          <cell r="C29" t="str">
            <v>Хабаровск 21</v>
          </cell>
          <cell r="D29">
            <v>3</v>
          </cell>
          <cell r="E29">
            <v>10193670.9</v>
          </cell>
          <cell r="F29">
            <v>121594</v>
          </cell>
          <cell r="G29">
            <v>29908</v>
          </cell>
          <cell r="H29">
            <v>7513031</v>
          </cell>
          <cell r="I29">
            <v>0.85</v>
          </cell>
          <cell r="J29">
            <v>0.95</v>
          </cell>
        </row>
        <row r="30">
          <cell r="B30">
            <v>680003</v>
          </cell>
          <cell r="C30" t="str">
            <v>Хабаровск 3</v>
          </cell>
          <cell r="D30">
            <v>3</v>
          </cell>
          <cell r="E30">
            <v>5440646.4000000004</v>
          </cell>
          <cell r="F30">
            <v>119209</v>
          </cell>
          <cell r="G30">
            <v>27856</v>
          </cell>
          <cell r="H30">
            <v>3620248</v>
          </cell>
          <cell r="I30">
            <v>0.85</v>
          </cell>
          <cell r="J30">
            <v>0.95</v>
          </cell>
        </row>
        <row r="31">
          <cell r="B31">
            <v>680502</v>
          </cell>
          <cell r="C31" t="str">
            <v>Бычиха</v>
          </cell>
          <cell r="D31">
            <v>4</v>
          </cell>
          <cell r="E31">
            <v>581635.95000000007</v>
          </cell>
          <cell r="F31">
            <v>41820</v>
          </cell>
          <cell r="G31">
            <v>18913</v>
          </cell>
          <cell r="H31">
            <v>283388</v>
          </cell>
          <cell r="I31">
            <v>0.85</v>
          </cell>
          <cell r="J31">
            <v>0.95</v>
          </cell>
        </row>
        <row r="32">
          <cell r="B32">
            <v>680517</v>
          </cell>
          <cell r="C32" t="str">
            <v>Сергеевка</v>
          </cell>
          <cell r="D32">
            <v>4</v>
          </cell>
          <cell r="E32">
            <v>1318361.1000000001</v>
          </cell>
          <cell r="F32">
            <v>14092</v>
          </cell>
          <cell r="G32">
            <v>5643</v>
          </cell>
          <cell r="H32">
            <v>807012</v>
          </cell>
          <cell r="I32">
            <v>0.85</v>
          </cell>
          <cell r="J32">
            <v>0.95</v>
          </cell>
        </row>
        <row r="33">
          <cell r="B33">
            <v>680528</v>
          </cell>
          <cell r="C33" t="str">
            <v>Черная Речка</v>
          </cell>
          <cell r="D33">
            <v>4</v>
          </cell>
          <cell r="E33">
            <v>542310.30000000005</v>
          </cell>
          <cell r="F33">
            <v>15723</v>
          </cell>
          <cell r="G33">
            <v>9871</v>
          </cell>
          <cell r="H33">
            <v>366540</v>
          </cell>
          <cell r="I33">
            <v>0.85</v>
          </cell>
          <cell r="J33">
            <v>0.95</v>
          </cell>
        </row>
        <row r="34">
          <cell r="E34">
            <v>54814823.699999996</v>
          </cell>
          <cell r="F34">
            <v>1296299</v>
          </cell>
          <cell r="G34">
            <v>436752</v>
          </cell>
          <cell r="H34">
            <v>34467933</v>
          </cell>
          <cell r="I34">
            <v>0.85</v>
          </cell>
          <cell r="J34">
            <v>0.95</v>
          </cell>
        </row>
        <row r="35">
          <cell r="B35">
            <v>625048</v>
          </cell>
          <cell r="C35" t="str">
            <v>Тюмень 48</v>
          </cell>
          <cell r="D35">
            <v>2</v>
          </cell>
          <cell r="E35">
            <v>5947246</v>
          </cell>
          <cell r="F35">
            <v>63104.475000000006</v>
          </cell>
          <cell r="G35">
            <v>143486.56349999999</v>
          </cell>
          <cell r="H35">
            <v>5361663.4050000003</v>
          </cell>
          <cell r="I35">
            <v>0.85</v>
          </cell>
          <cell r="J35">
            <v>0.95</v>
          </cell>
        </row>
        <row r="36">
          <cell r="B36">
            <v>625003</v>
          </cell>
          <cell r="C36" t="str">
            <v>Тюмень 3</v>
          </cell>
          <cell r="D36">
            <v>2</v>
          </cell>
          <cell r="E36">
            <v>1941967.8389999999</v>
          </cell>
          <cell r="F36">
            <v>24887.100000000002</v>
          </cell>
          <cell r="G36">
            <v>26617.216500000002</v>
          </cell>
          <cell r="H36">
            <v>1578801.0944999999</v>
          </cell>
          <cell r="I36">
            <v>0.85</v>
          </cell>
          <cell r="J36">
            <v>0.95</v>
          </cell>
        </row>
        <row r="37">
          <cell r="B37">
            <v>625026</v>
          </cell>
          <cell r="C37" t="str">
            <v>Тюмень 26</v>
          </cell>
          <cell r="D37">
            <v>3</v>
          </cell>
          <cell r="E37">
            <v>5028255</v>
          </cell>
          <cell r="F37">
            <v>89534.340000000011</v>
          </cell>
          <cell r="G37">
            <v>40651.3485</v>
          </cell>
          <cell r="H37">
            <v>4164424</v>
          </cell>
          <cell r="I37">
            <v>0.85</v>
          </cell>
          <cell r="J37">
            <v>0.95</v>
          </cell>
        </row>
        <row r="38">
          <cell r="B38">
            <v>625031</v>
          </cell>
          <cell r="C38" t="str">
            <v>Тюмень 31</v>
          </cell>
          <cell r="D38">
            <v>3</v>
          </cell>
          <cell r="E38">
            <v>6165512.6504999995</v>
          </cell>
          <cell r="F38">
            <v>16527</v>
          </cell>
          <cell r="G38">
            <v>25435.9035</v>
          </cell>
          <cell r="H38">
            <v>5972860.1730000004</v>
          </cell>
          <cell r="I38">
            <v>0.85</v>
          </cell>
          <cell r="J38">
            <v>0.95</v>
          </cell>
        </row>
        <row r="39">
          <cell r="B39">
            <v>625509</v>
          </cell>
          <cell r="C39" t="str">
            <v>Новотарманский</v>
          </cell>
          <cell r="D39">
            <v>4</v>
          </cell>
          <cell r="E39">
            <v>510678.26250000001</v>
          </cell>
          <cell r="F39">
            <v>41077.575000000004</v>
          </cell>
          <cell r="G39">
            <v>37064.811000000002</v>
          </cell>
          <cell r="H39">
            <v>410337.33300000004</v>
          </cell>
          <cell r="I39">
            <v>0.85</v>
          </cell>
          <cell r="J39">
            <v>0.95</v>
          </cell>
        </row>
        <row r="40">
          <cell r="B40">
            <v>625547</v>
          </cell>
          <cell r="C40" t="str">
            <v>Онохино</v>
          </cell>
          <cell r="D40">
            <v>4</v>
          </cell>
          <cell r="E40">
            <v>727248.20700000005</v>
          </cell>
          <cell r="F40">
            <v>18535.650000000001</v>
          </cell>
          <cell r="G40">
            <v>23261.490000000005</v>
          </cell>
          <cell r="H40">
            <v>666270.02399999986</v>
          </cell>
          <cell r="I40">
            <v>0.85</v>
          </cell>
          <cell r="J40">
            <v>0.95</v>
          </cell>
        </row>
        <row r="41">
          <cell r="E41">
            <v>20320908</v>
          </cell>
          <cell r="F41">
            <v>253666.14000000004</v>
          </cell>
          <cell r="G41">
            <v>296517.33299999998</v>
          </cell>
          <cell r="H41">
            <v>18154356</v>
          </cell>
          <cell r="I41">
            <v>0.85</v>
          </cell>
          <cell r="J41">
            <v>0.95</v>
          </cell>
        </row>
        <row r="42">
          <cell r="B42">
            <v>170001</v>
          </cell>
          <cell r="C42" t="str">
            <v>Тверь 1</v>
          </cell>
          <cell r="D42">
            <v>1</v>
          </cell>
          <cell r="E42">
            <v>14216254.776025277</v>
          </cell>
          <cell r="F42">
            <v>95005</v>
          </cell>
          <cell r="G42">
            <v>51866.433947441117</v>
          </cell>
          <cell r="H42">
            <v>13315062.150720479</v>
          </cell>
          <cell r="I42">
            <v>0.85</v>
          </cell>
          <cell r="J42">
            <v>0.95</v>
          </cell>
        </row>
        <row r="43">
          <cell r="B43">
            <v>170100</v>
          </cell>
          <cell r="C43" t="str">
            <v>Тверь 100</v>
          </cell>
          <cell r="D43">
            <v>1</v>
          </cell>
          <cell r="E43">
            <v>31997424.101999998</v>
          </cell>
          <cell r="F43">
            <v>763369</v>
          </cell>
          <cell r="G43">
            <v>304908.86670665734</v>
          </cell>
          <cell r="H43">
            <v>18962403.684</v>
          </cell>
          <cell r="I43">
            <v>0.85</v>
          </cell>
          <cell r="J43">
            <v>0.95</v>
          </cell>
        </row>
        <row r="44">
          <cell r="B44">
            <v>170042</v>
          </cell>
          <cell r="C44" t="str">
            <v>Тверь 42</v>
          </cell>
          <cell r="D44">
            <v>2</v>
          </cell>
          <cell r="E44">
            <v>12754630.96725079</v>
          </cell>
          <cell r="F44">
            <v>36263</v>
          </cell>
          <cell r="G44">
            <v>31081.165234013686</v>
          </cell>
          <cell r="H44">
            <v>12281251.298917601</v>
          </cell>
          <cell r="I44">
            <v>0.85</v>
          </cell>
          <cell r="J44">
            <v>0.95</v>
          </cell>
        </row>
        <row r="45">
          <cell r="B45">
            <v>170002</v>
          </cell>
          <cell r="C45" t="str">
            <v>Тверь 2</v>
          </cell>
          <cell r="D45">
            <v>2</v>
          </cell>
          <cell r="E45">
            <v>7137729.3141862936</v>
          </cell>
          <cell r="F45">
            <v>46323</v>
          </cell>
          <cell r="G45">
            <v>36400.240682581491</v>
          </cell>
          <cell r="H45">
            <v>6186387.0999000007</v>
          </cell>
          <cell r="I45">
            <v>0.85</v>
          </cell>
          <cell r="J45">
            <v>0.95</v>
          </cell>
        </row>
        <row r="46">
          <cell r="B46">
            <v>170004</v>
          </cell>
          <cell r="C46" t="str">
            <v>Тверь 4</v>
          </cell>
          <cell r="D46">
            <v>3</v>
          </cell>
          <cell r="E46">
            <v>8046460.3993586749</v>
          </cell>
          <cell r="F46">
            <v>47325</v>
          </cell>
          <cell r="G46">
            <v>22114.624793763225</v>
          </cell>
          <cell r="H46">
            <v>7761450.6236269334</v>
          </cell>
          <cell r="I46">
            <v>0.85</v>
          </cell>
          <cell r="J46">
            <v>0.95</v>
          </cell>
        </row>
        <row r="47">
          <cell r="B47">
            <v>170023</v>
          </cell>
          <cell r="C47" t="str">
            <v>Тверь 23</v>
          </cell>
          <cell r="D47">
            <v>3</v>
          </cell>
          <cell r="E47">
            <v>8944280.6010190062</v>
          </cell>
          <cell r="F47">
            <v>30866</v>
          </cell>
          <cell r="G47">
            <v>11165.154880574641</v>
          </cell>
          <cell r="H47">
            <v>8715778.1651627459</v>
          </cell>
          <cell r="I47">
            <v>0.85</v>
          </cell>
          <cell r="J47">
            <v>0.95</v>
          </cell>
        </row>
        <row r="48">
          <cell r="B48">
            <v>170006</v>
          </cell>
          <cell r="C48" t="str">
            <v>Тверь 6</v>
          </cell>
          <cell r="D48">
            <v>3</v>
          </cell>
          <cell r="E48">
            <v>6414530.2920241831</v>
          </cell>
          <cell r="F48">
            <v>26666</v>
          </cell>
          <cell r="G48">
            <v>22666.333325183441</v>
          </cell>
          <cell r="H48">
            <v>6116276.2315671267</v>
          </cell>
          <cell r="I48">
            <v>0.85</v>
          </cell>
          <cell r="J48">
            <v>0.95</v>
          </cell>
        </row>
        <row r="49">
          <cell r="B49">
            <v>170521</v>
          </cell>
          <cell r="C49" t="str">
            <v>Медное</v>
          </cell>
          <cell r="D49">
            <v>4</v>
          </cell>
          <cell r="E49">
            <v>1101250.2585</v>
          </cell>
          <cell r="F49">
            <v>64643</v>
          </cell>
          <cell r="G49">
            <v>30429.608344831446</v>
          </cell>
          <cell r="H49">
            <v>993255.8685000001</v>
          </cell>
          <cell r="I49">
            <v>0.85</v>
          </cell>
          <cell r="J49">
            <v>0.95</v>
          </cell>
        </row>
        <row r="50">
          <cell r="E50">
            <v>90612560.710364223</v>
          </cell>
          <cell r="F50">
            <v>1110460</v>
          </cell>
          <cell r="G50">
            <v>510632.42791504634</v>
          </cell>
          <cell r="H50">
            <v>74331865.122394875</v>
          </cell>
          <cell r="I50">
            <v>0.85</v>
          </cell>
          <cell r="J50">
            <v>0.95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C7" sqref="C7"/>
    </sheetView>
  </sheetViews>
  <sheetFormatPr defaultRowHeight="15" x14ac:dyDescent="0.25"/>
  <cols>
    <col min="1" max="1" width="28.140625" customWidth="1"/>
    <col min="2" max="2" width="12.140625" bestFit="1" customWidth="1"/>
    <col min="3" max="3" width="12" customWidth="1"/>
    <col min="4" max="4" width="10.42578125" customWidth="1"/>
    <col min="6" max="6" width="12.7109375" customWidth="1"/>
    <col min="8" max="8" width="10.28515625" bestFit="1" customWidth="1"/>
  </cols>
  <sheetData>
    <row r="1" spans="1:9" ht="15.75" thickBot="1" x14ac:dyDescent="0.3">
      <c r="A1" t="s">
        <v>15</v>
      </c>
      <c r="B1" s="34">
        <v>350055</v>
      </c>
      <c r="I1" s="1"/>
    </row>
    <row r="2" spans="1:9" x14ac:dyDescent="0.25">
      <c r="A2" t="s">
        <v>0</v>
      </c>
      <c r="H2" s="2"/>
    </row>
    <row r="3" spans="1:9" x14ac:dyDescent="0.25">
      <c r="A3" t="s">
        <v>1</v>
      </c>
      <c r="B3" t="s">
        <v>16</v>
      </c>
      <c r="E3" s="2"/>
    </row>
    <row r="5" spans="1:9" x14ac:dyDescent="0.25">
      <c r="A5" s="3" t="s">
        <v>2</v>
      </c>
      <c r="B5" s="3"/>
      <c r="C5" s="3" t="s">
        <v>3</v>
      </c>
      <c r="D5" s="3"/>
      <c r="E5" s="3"/>
      <c r="F5" s="3"/>
    </row>
    <row r="6" spans="1:9" ht="30.75" customHeight="1" x14ac:dyDescent="0.25">
      <c r="A6" s="4" t="str">
        <f>VLOOKUP(B3,'350055'!$A$3:$L$12,3,0)</f>
        <v>Выручка</v>
      </c>
      <c r="B6" s="5"/>
      <c r="C6" s="6">
        <f>VLOOKUP(B3,'350055'!$A$3:$L$12,4,0)</f>
        <v>1035357.5204552567</v>
      </c>
      <c r="D6" s="6"/>
      <c r="E6" s="7"/>
      <c r="F6" s="8"/>
    </row>
    <row r="7" spans="1:9" ht="30.75" customHeight="1" x14ac:dyDescent="0.25">
      <c r="A7" s="4" t="str">
        <f>VLOOKUP(B3,'350055'!$A$3:$L$12,5,0)</f>
        <v xml:space="preserve">Качество </v>
      </c>
      <c r="B7" s="5"/>
      <c r="C7" s="9">
        <f>VLOOKUP(B3,'350055'!$A$3:$L$12,6,0)</f>
        <v>0.85</v>
      </c>
      <c r="D7" s="10"/>
      <c r="E7" s="7"/>
      <c r="F7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9"/>
  <sheetViews>
    <sheetView zoomScale="80" zoomScaleNormal="80" workbookViewId="0">
      <selection activeCell="G3" sqref="G3:G7"/>
    </sheetView>
  </sheetViews>
  <sheetFormatPr defaultRowHeight="15" x14ac:dyDescent="0.25"/>
  <cols>
    <col min="1" max="1" width="29.42578125" style="15" customWidth="1"/>
    <col min="2" max="2" width="27.140625" style="15" customWidth="1"/>
    <col min="3" max="3" width="12.42578125" style="15" customWidth="1"/>
    <col min="4" max="4" width="11.85546875" style="30" customWidth="1"/>
    <col min="5" max="5" width="13.28515625" style="15" customWidth="1"/>
    <col min="6" max="6" width="9.140625" style="30"/>
    <col min="7" max="7" width="13.28515625" style="15" customWidth="1"/>
    <col min="8" max="8" width="9.140625" style="30"/>
    <col min="9" max="9" width="17.28515625" style="15" customWidth="1"/>
    <col min="10" max="10" width="10.5703125" style="30" customWidth="1"/>
    <col min="11" max="11" width="14.7109375" style="15" customWidth="1"/>
    <col min="12" max="12" width="10.7109375" style="30" customWidth="1"/>
    <col min="13" max="16384" width="9.140625" style="15"/>
  </cols>
  <sheetData>
    <row r="1" spans="1:13" x14ac:dyDescent="0.25">
      <c r="A1" s="11">
        <v>350064</v>
      </c>
      <c r="B1" s="12"/>
      <c r="C1" s="13"/>
      <c r="D1" s="14"/>
      <c r="E1" s="14"/>
      <c r="F1" s="14"/>
      <c r="G1" s="14"/>
      <c r="H1" s="14"/>
      <c r="I1" s="14"/>
      <c r="J1" s="14"/>
      <c r="K1" s="14"/>
      <c r="L1" s="14"/>
    </row>
    <row r="2" spans="1:13" s="21" customFormat="1" ht="54" customHeight="1" x14ac:dyDescent="0.25">
      <c r="A2" s="16" t="s">
        <v>4</v>
      </c>
      <c r="B2" s="16" t="s">
        <v>0</v>
      </c>
      <c r="C2" s="16" t="s">
        <v>5</v>
      </c>
      <c r="D2" s="17" t="s">
        <v>3</v>
      </c>
      <c r="E2" s="16" t="s">
        <v>6</v>
      </c>
      <c r="F2" s="18" t="s">
        <v>3</v>
      </c>
      <c r="G2" s="16" t="s">
        <v>7</v>
      </c>
      <c r="H2" s="19" t="s">
        <v>3</v>
      </c>
      <c r="I2" s="16" t="s">
        <v>8</v>
      </c>
      <c r="J2" s="19" t="s">
        <v>3</v>
      </c>
      <c r="K2" s="16" t="s">
        <v>9</v>
      </c>
      <c r="L2" s="19" t="s">
        <v>3</v>
      </c>
      <c r="M2" s="20"/>
    </row>
    <row r="3" spans="1:13" ht="60" customHeight="1" x14ac:dyDescent="0.25">
      <c r="A3" s="22" t="s">
        <v>17</v>
      </c>
      <c r="B3" s="22" t="s">
        <v>19</v>
      </c>
      <c r="C3" s="22" t="s">
        <v>10</v>
      </c>
      <c r="D3" s="23">
        <f>VLOOKUP($A$1,'[2]общий план'!$B:$J,4,)</f>
        <v>1524131.7965452101</v>
      </c>
      <c r="E3" s="22" t="s">
        <v>11</v>
      </c>
      <c r="F3" s="24">
        <f>VLOOKUP($A$1,'[2]общий план'!$B:$J,8,)</f>
        <v>0.85</v>
      </c>
      <c r="G3" s="22" t="s">
        <v>25</v>
      </c>
      <c r="H3" s="23">
        <f>VLOOKUP($A$1,'[2]общий план'!$B:$J,6,)</f>
        <v>28466.770499999999</v>
      </c>
      <c r="I3" s="25" t="s">
        <v>12</v>
      </c>
      <c r="J3" s="26">
        <f>VLOOKUP($A$1,'[2]общий план'!$B:$J,9,)</f>
        <v>0.95</v>
      </c>
      <c r="K3" s="25" t="s">
        <v>13</v>
      </c>
      <c r="L3" s="27">
        <f>VLOOKUP($A$1,'[2]общий план'!$B:$J,7,)</f>
        <v>1462649.0445000001</v>
      </c>
    </row>
    <row r="4" spans="1:13" ht="54" customHeight="1" x14ac:dyDescent="0.25">
      <c r="A4" s="22" t="s">
        <v>16</v>
      </c>
      <c r="B4" s="22" t="s">
        <v>20</v>
      </c>
      <c r="C4" s="22" t="s">
        <v>10</v>
      </c>
      <c r="D4" s="23">
        <f>VLOOKUP($A$1,'[2]общий план'!$B:$J,4,)</f>
        <v>1524131.7965452101</v>
      </c>
      <c r="E4" s="22" t="s">
        <v>11</v>
      </c>
      <c r="F4" s="24">
        <f>VLOOKUP($A$1,'[2]общий план'!$B:$J,8,)</f>
        <v>0.85</v>
      </c>
      <c r="G4" s="22" t="s">
        <v>25</v>
      </c>
      <c r="H4" s="23">
        <f>VLOOKUP($A$1,'[2]общий план'!$B:$J,6,)</f>
        <v>28466.770499999999</v>
      </c>
      <c r="I4" s="25" t="s">
        <v>12</v>
      </c>
      <c r="J4" s="26">
        <f>VLOOKUP($A$1,'[2]общий план'!$B:$J,9,)</f>
        <v>0.95</v>
      </c>
      <c r="K4" s="25" t="s">
        <v>13</v>
      </c>
      <c r="L4" s="27">
        <f>VLOOKUP($A$1,'[2]общий план'!$B:$J,7,)</f>
        <v>1462649.0445000001</v>
      </c>
    </row>
    <row r="5" spans="1:13" ht="60" x14ac:dyDescent="0.25">
      <c r="A5" s="22" t="s">
        <v>16</v>
      </c>
      <c r="B5" s="22" t="s">
        <v>21</v>
      </c>
      <c r="C5" s="22" t="s">
        <v>10</v>
      </c>
      <c r="D5" s="23">
        <f>VLOOKUP($A$1,'[2]общий план'!$B:$J,4,)</f>
        <v>1524131.7965452101</v>
      </c>
      <c r="E5" s="22" t="s">
        <v>11</v>
      </c>
      <c r="F5" s="24">
        <f>VLOOKUP($A$1,'[2]общий план'!$B:$J,8,)</f>
        <v>0.85</v>
      </c>
      <c r="G5" s="22" t="s">
        <v>25</v>
      </c>
      <c r="H5" s="23">
        <f>VLOOKUP($A$1,'[2]общий план'!$B:$J,6,)</f>
        <v>28466.770499999999</v>
      </c>
      <c r="I5" s="25" t="s">
        <v>12</v>
      </c>
      <c r="J5" s="26">
        <f>VLOOKUP($A$1,'[2]общий план'!$B:$J,9,)</f>
        <v>0.95</v>
      </c>
      <c r="K5" s="25" t="s">
        <v>13</v>
      </c>
      <c r="L5" s="27">
        <f>VLOOKUP($A$1,'[2]общий план'!$B:$J,7,)</f>
        <v>1462649.0445000001</v>
      </c>
    </row>
    <row r="6" spans="1:13" ht="56.25" customHeight="1" x14ac:dyDescent="0.25">
      <c r="A6" s="22" t="s">
        <v>16</v>
      </c>
      <c r="B6" s="22" t="s">
        <v>22</v>
      </c>
      <c r="C6" s="22" t="s">
        <v>10</v>
      </c>
      <c r="D6" s="23">
        <f>VLOOKUP($A$1,'[2]общий план'!$B:$J,4,)</f>
        <v>1524131.7965452101</v>
      </c>
      <c r="E6" s="22" t="s">
        <v>11</v>
      </c>
      <c r="F6" s="24">
        <f>VLOOKUP($A$1,'[2]общий план'!$B:$J,8,)</f>
        <v>0.85</v>
      </c>
      <c r="G6" s="22" t="s">
        <v>25</v>
      </c>
      <c r="H6" s="23">
        <f>VLOOKUP($A$1,'[2]общий план'!$B:$J,6,)</f>
        <v>28466.770499999999</v>
      </c>
      <c r="I6" s="25" t="s">
        <v>12</v>
      </c>
      <c r="J6" s="26">
        <f>VLOOKUP($A$1,'[2]общий план'!$B:$J,9,)</f>
        <v>0.95</v>
      </c>
      <c r="K6" s="25" t="s">
        <v>13</v>
      </c>
      <c r="L6" s="27">
        <f>VLOOKUP($A$1,'[2]общий план'!$B:$J,7,)</f>
        <v>1462649.0445000001</v>
      </c>
    </row>
    <row r="7" spans="1:13" ht="59.25" customHeight="1" x14ac:dyDescent="0.25">
      <c r="A7" s="22" t="s">
        <v>18</v>
      </c>
      <c r="B7" s="22" t="s">
        <v>23</v>
      </c>
      <c r="C7" s="22" t="s">
        <v>10</v>
      </c>
      <c r="D7" s="23">
        <f>VLOOKUP($A$1,'[2]общий план'!$B:$J,4,)</f>
        <v>1524131.7965452101</v>
      </c>
      <c r="E7" s="22" t="s">
        <v>11</v>
      </c>
      <c r="F7" s="24">
        <f>VLOOKUP($A$1,'[2]общий план'!$B:$J,8,)</f>
        <v>0.85</v>
      </c>
      <c r="G7" s="22" t="s">
        <v>25</v>
      </c>
      <c r="H7" s="23">
        <f>VLOOKUP($A$1,'[2]общий план'!$B:$J,6,)</f>
        <v>28466.770499999999</v>
      </c>
      <c r="I7" s="25" t="s">
        <v>12</v>
      </c>
      <c r="J7" s="26">
        <f>VLOOKUP($A$1,'[2]общий план'!$B:$J,9,)</f>
        <v>0.95</v>
      </c>
      <c r="K7" s="25" t="s">
        <v>13</v>
      </c>
      <c r="L7" s="27">
        <f>VLOOKUP($A$1,'[2]общий план'!$B:$J,7,)</f>
        <v>1462649.0445000001</v>
      </c>
    </row>
    <row r="8" spans="1:13" x14ac:dyDescent="0.25">
      <c r="D8" s="28"/>
      <c r="F8" s="29"/>
    </row>
    <row r="9" spans="1:13" x14ac:dyDescent="0.25">
      <c r="D9" s="28"/>
      <c r="F9" s="29"/>
    </row>
  </sheetData>
  <mergeCells count="1">
    <mergeCell ref="C1:L1"/>
  </mergeCells>
  <pageMargins left="0.25" right="0.25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2"/>
  <sheetViews>
    <sheetView zoomScale="64" zoomScaleNormal="64" workbookViewId="0">
      <selection activeCell="B17" sqref="B17"/>
    </sheetView>
  </sheetViews>
  <sheetFormatPr defaultRowHeight="15" x14ac:dyDescent="0.25"/>
  <cols>
    <col min="1" max="1" width="23.42578125" style="15" customWidth="1"/>
    <col min="2" max="2" width="25.28515625" style="15" customWidth="1"/>
    <col min="3" max="3" width="11.7109375" style="15" customWidth="1"/>
    <col min="4" max="4" width="15.28515625" style="28" customWidth="1"/>
    <col min="5" max="5" width="12" style="15" customWidth="1"/>
    <col min="6" max="6" width="14.5703125" style="29" customWidth="1"/>
    <col min="7" max="7" width="26.85546875" style="15" customWidth="1"/>
    <col min="8" max="8" width="15" style="30" customWidth="1"/>
    <col min="9" max="9" width="32.28515625" style="15" customWidth="1"/>
    <col min="10" max="10" width="9.140625" style="30"/>
    <col min="11" max="11" width="30.85546875" style="33" customWidth="1"/>
    <col min="12" max="12" width="9.140625" style="30"/>
    <col min="13" max="16384" width="9.140625" style="15"/>
  </cols>
  <sheetData>
    <row r="1" spans="1:13" x14ac:dyDescent="0.25">
      <c r="A1" s="11">
        <v>350055</v>
      </c>
      <c r="B1" s="12"/>
      <c r="C1" s="13"/>
      <c r="D1" s="14"/>
      <c r="E1" s="14"/>
      <c r="F1" s="14"/>
      <c r="G1" s="14"/>
      <c r="H1" s="14"/>
      <c r="I1" s="14"/>
      <c r="J1" s="14"/>
      <c r="K1" s="14"/>
      <c r="L1" s="14"/>
    </row>
    <row r="2" spans="1:13" s="21" customFormat="1" ht="54" customHeight="1" x14ac:dyDescent="0.25">
      <c r="A2" s="16" t="s">
        <v>4</v>
      </c>
      <c r="B2" s="16" t="s">
        <v>0</v>
      </c>
      <c r="C2" s="16" t="s">
        <v>5</v>
      </c>
      <c r="D2" s="17" t="s">
        <v>3</v>
      </c>
      <c r="E2" s="16" t="s">
        <v>6</v>
      </c>
      <c r="F2" s="18" t="s">
        <v>3</v>
      </c>
      <c r="G2" s="16" t="s">
        <v>7</v>
      </c>
      <c r="H2" s="19" t="s">
        <v>3</v>
      </c>
      <c r="I2" s="16" t="s">
        <v>8</v>
      </c>
      <c r="J2" s="19" t="s">
        <v>3</v>
      </c>
      <c r="K2" s="31" t="s">
        <v>9</v>
      </c>
      <c r="L2" s="19" t="s">
        <v>3</v>
      </c>
      <c r="M2" s="20"/>
    </row>
    <row r="3" spans="1:13" ht="30" x14ac:dyDescent="0.25">
      <c r="A3" s="22" t="s">
        <v>17</v>
      </c>
      <c r="B3" s="22" t="s">
        <v>19</v>
      </c>
      <c r="C3" s="22" t="s">
        <v>10</v>
      </c>
      <c r="D3" s="23">
        <f>VLOOKUP($A$1,'[2]общий план'!$B:$J,4,)</f>
        <v>1035357.5204552567</v>
      </c>
      <c r="E3" s="22" t="s">
        <v>11</v>
      </c>
      <c r="F3" s="24">
        <f>VLOOKUP($A$1,'[2]общий план'!$B:$J,8,)</f>
        <v>0.85</v>
      </c>
      <c r="G3" s="22" t="s">
        <v>25</v>
      </c>
      <c r="H3" s="23">
        <f>VLOOKUP($A$1,'[2]общий план'!$B:$J,6,)</f>
        <v>43034.165999999997</v>
      </c>
      <c r="I3" s="25" t="s">
        <v>12</v>
      </c>
      <c r="J3" s="26">
        <f>VLOOKUP($A$1,'[2]общий план'!$B:$J,9,)</f>
        <v>0.95</v>
      </c>
      <c r="K3" s="32" t="s">
        <v>13</v>
      </c>
      <c r="L3" s="27">
        <f>VLOOKUP($A$1,'[2]общий план'!$B:$J,7,)</f>
        <v>917425.28573597153</v>
      </c>
    </row>
    <row r="4" spans="1:13" ht="30" x14ac:dyDescent="0.25">
      <c r="A4" s="22" t="s">
        <v>16</v>
      </c>
      <c r="B4" s="22" t="s">
        <v>20</v>
      </c>
      <c r="C4" s="22" t="s">
        <v>10</v>
      </c>
      <c r="D4" s="23">
        <f>VLOOKUP($A$1,'[2]общий план'!$B:$J,4,)</f>
        <v>1035357.5204552567</v>
      </c>
      <c r="E4" s="22" t="s">
        <v>11</v>
      </c>
      <c r="F4" s="24">
        <f>VLOOKUP($A$1,'[2]общий план'!$B:$J,8,)</f>
        <v>0.85</v>
      </c>
      <c r="G4" s="22" t="s">
        <v>14</v>
      </c>
      <c r="H4" s="23">
        <f>VLOOKUP($A$1,'[2]общий план'!$B:$J,5,)</f>
        <v>11876.800000000001</v>
      </c>
      <c r="I4" s="25" t="s">
        <v>12</v>
      </c>
      <c r="J4" s="26">
        <f>VLOOKUP($A$1,'[2]общий план'!$B:$J,9,)</f>
        <v>0.95</v>
      </c>
      <c r="K4" s="32" t="s">
        <v>13</v>
      </c>
      <c r="L4" s="27">
        <f>VLOOKUP($A$1,'[2]общий план'!$B:$J,7,)</f>
        <v>917425.28573597153</v>
      </c>
    </row>
    <row r="5" spans="1:13" ht="30" x14ac:dyDescent="0.25">
      <c r="A5" s="22" t="s">
        <v>16</v>
      </c>
      <c r="B5" s="22" t="s">
        <v>21</v>
      </c>
      <c r="C5" s="22" t="s">
        <v>10</v>
      </c>
      <c r="D5" s="23">
        <f>VLOOKUP($A$1,'[2]общий план'!$B:$J,4,)</f>
        <v>1035357.5204552567</v>
      </c>
      <c r="E5" s="22" t="s">
        <v>11</v>
      </c>
      <c r="F5" s="24">
        <f>VLOOKUP($A$1,'[2]общий план'!$B:$J,8,)</f>
        <v>0.85</v>
      </c>
      <c r="G5" s="22" t="s">
        <v>14</v>
      </c>
      <c r="H5" s="23">
        <f>VLOOKUP($A$1,'[2]общий план'!$B:$J,5,)</f>
        <v>11876.800000000001</v>
      </c>
      <c r="I5" s="25" t="s">
        <v>12</v>
      </c>
      <c r="J5" s="26">
        <f>VLOOKUP($A$1,'[2]общий план'!$B:$J,9,)</f>
        <v>0.95</v>
      </c>
      <c r="K5" s="32" t="s">
        <v>13</v>
      </c>
      <c r="L5" s="27">
        <f>VLOOKUP($A$1,'[2]общий план'!$B:$J,7,)</f>
        <v>917425.28573597153</v>
      </c>
    </row>
    <row r="6" spans="1:13" ht="30" x14ac:dyDescent="0.25">
      <c r="A6" s="22" t="s">
        <v>18</v>
      </c>
      <c r="B6" s="22" t="s">
        <v>22</v>
      </c>
      <c r="C6" s="22" t="s">
        <v>10</v>
      </c>
      <c r="D6" s="23">
        <f>VLOOKUP($A$1,'[2]общий план'!$B:$J,4,)</f>
        <v>1035357.5204552567</v>
      </c>
      <c r="E6" s="22" t="s">
        <v>11</v>
      </c>
      <c r="F6" s="24">
        <f>VLOOKUP($A$1,'[2]общий план'!$B:$J,8,)</f>
        <v>0.85</v>
      </c>
      <c r="G6" s="22" t="s">
        <v>14</v>
      </c>
      <c r="H6" s="23">
        <f>VLOOKUP($A$1,'[2]общий план'!$B:$J,5,)</f>
        <v>11876.800000000001</v>
      </c>
      <c r="I6" s="25" t="s">
        <v>12</v>
      </c>
      <c r="J6" s="26">
        <f>VLOOKUP($A$1,'[2]общий план'!$B:$J,9,)</f>
        <v>0.95</v>
      </c>
      <c r="K6" s="32" t="s">
        <v>13</v>
      </c>
      <c r="L6" s="27">
        <f>VLOOKUP($A$1,'[2]общий план'!$B:$J,7,)</f>
        <v>917425.28573597153</v>
      </c>
    </row>
    <row r="7" spans="1:13" ht="30" x14ac:dyDescent="0.25">
      <c r="A7" s="22" t="s">
        <v>18</v>
      </c>
      <c r="B7" s="22" t="s">
        <v>23</v>
      </c>
      <c r="C7" s="22" t="s">
        <v>10</v>
      </c>
      <c r="D7" s="23">
        <f>VLOOKUP($A$1,'[2]общий план'!$B:$J,4,)</f>
        <v>1035357.5204552567</v>
      </c>
      <c r="E7" s="22" t="s">
        <v>11</v>
      </c>
      <c r="F7" s="24">
        <f>VLOOKUP($A$1,'[2]общий план'!$B:$J,8,)</f>
        <v>0.85</v>
      </c>
      <c r="G7" s="22" t="s">
        <v>14</v>
      </c>
      <c r="H7" s="23">
        <f>VLOOKUP($A$1,'[2]общий план'!$B:$J,5,)</f>
        <v>11876.800000000001</v>
      </c>
      <c r="I7" s="25" t="s">
        <v>12</v>
      </c>
      <c r="J7" s="26">
        <f>VLOOKUP($A$1,'[2]общий план'!$B:$J,9,)</f>
        <v>0.95</v>
      </c>
      <c r="K7" s="32" t="s">
        <v>13</v>
      </c>
      <c r="L7" s="27">
        <f>VLOOKUP($A$1,'[2]общий план'!$B:$J,7,)</f>
        <v>917425.28573597153</v>
      </c>
    </row>
    <row r="8" spans="1:13" ht="30" x14ac:dyDescent="0.25">
      <c r="A8" s="22" t="s">
        <v>18</v>
      </c>
      <c r="B8" s="22" t="s">
        <v>24</v>
      </c>
      <c r="C8" s="22" t="s">
        <v>10</v>
      </c>
      <c r="D8" s="23">
        <f>VLOOKUP($A$1,'[2]общий план'!$B:$J,4,)</f>
        <v>1035357.5204552567</v>
      </c>
      <c r="E8" s="22" t="s">
        <v>11</v>
      </c>
      <c r="F8" s="24">
        <f>VLOOKUP($A$1,'[2]общий план'!$B:$J,8,)</f>
        <v>0.85</v>
      </c>
      <c r="G8" s="22" t="s">
        <v>14</v>
      </c>
      <c r="H8" s="23">
        <f>VLOOKUP($A$1,'[2]общий план'!$B:$J,5,)</f>
        <v>11876.800000000001</v>
      </c>
      <c r="I8" s="25" t="s">
        <v>12</v>
      </c>
      <c r="J8" s="26">
        <f>VLOOKUP($A$1,'[2]общий план'!$B:$J,9,)</f>
        <v>0.95</v>
      </c>
      <c r="K8" s="32" t="s">
        <v>13</v>
      </c>
      <c r="L8" s="27">
        <f>VLOOKUP($A$1,'[2]общий план'!$B:$J,7,)</f>
        <v>917425.28573597153</v>
      </c>
    </row>
    <row r="9" spans="1:13" ht="30" x14ac:dyDescent="0.25">
      <c r="A9" s="22" t="s">
        <v>18</v>
      </c>
      <c r="B9" s="35">
        <v>123</v>
      </c>
      <c r="C9" s="22" t="s">
        <v>10</v>
      </c>
      <c r="D9" s="23">
        <f>VLOOKUP($A$1,'[2]общий план'!$B:$J,4,)</f>
        <v>1035357.5204552567</v>
      </c>
      <c r="E9" s="22" t="s">
        <v>11</v>
      </c>
      <c r="F9" s="24">
        <f>VLOOKUP($A$1,'[2]общий план'!$B:$J,8,)</f>
        <v>0.85</v>
      </c>
      <c r="G9" s="22" t="s">
        <v>14</v>
      </c>
      <c r="H9" s="23">
        <f>VLOOKUP($A$1,'[2]общий план'!$B:$J,5,)</f>
        <v>11876.800000000001</v>
      </c>
      <c r="I9" s="25" t="s">
        <v>12</v>
      </c>
      <c r="J9" s="26">
        <f>VLOOKUP($A$1,'[2]общий план'!$B:$J,9,)</f>
        <v>0.95</v>
      </c>
      <c r="K9" s="32" t="s">
        <v>13</v>
      </c>
      <c r="L9" s="27">
        <f>VLOOKUP($A$1,'[2]общий план'!$B:$J,7,)</f>
        <v>917425.28573597153</v>
      </c>
    </row>
    <row r="10" spans="1:13" ht="30" x14ac:dyDescent="0.25">
      <c r="A10" s="22" t="s">
        <v>18</v>
      </c>
      <c r="B10" s="35">
        <v>321</v>
      </c>
      <c r="C10" s="22" t="s">
        <v>10</v>
      </c>
      <c r="D10" s="23">
        <f>VLOOKUP($A$1,'[2]общий план'!$B:$J,4,)</f>
        <v>1035357.5204552567</v>
      </c>
      <c r="E10" s="22" t="s">
        <v>11</v>
      </c>
      <c r="F10" s="24">
        <f>VLOOKUP($A$1,'[2]общий план'!$B:$J,8,)</f>
        <v>0.85</v>
      </c>
      <c r="G10" s="22" t="s">
        <v>14</v>
      </c>
      <c r="H10" s="23">
        <f>VLOOKUP($A$1,'[2]общий план'!$B:$J,5,)</f>
        <v>11876.800000000001</v>
      </c>
      <c r="I10" s="25" t="s">
        <v>12</v>
      </c>
      <c r="J10" s="26">
        <f>VLOOKUP($A$1,'[2]общий план'!$B:$J,9,)</f>
        <v>0.95</v>
      </c>
      <c r="K10" s="32" t="s">
        <v>13</v>
      </c>
      <c r="L10" s="27">
        <f>VLOOKUP($A$1,'[2]общий план'!$B:$J,7,)</f>
        <v>917425.28573597153</v>
      </c>
    </row>
    <row r="11" spans="1:13" ht="30" x14ac:dyDescent="0.25">
      <c r="A11" s="22" t="s">
        <v>18</v>
      </c>
      <c r="B11" s="35">
        <v>789</v>
      </c>
      <c r="C11" s="22" t="s">
        <v>10</v>
      </c>
      <c r="D11" s="23">
        <f>VLOOKUP($A$1,'[2]общий план'!$B:$J,4,)</f>
        <v>1035357.5204552567</v>
      </c>
      <c r="E11" s="22" t="s">
        <v>11</v>
      </c>
      <c r="F11" s="24">
        <f>VLOOKUP($A$1,'[2]общий план'!$B:$J,8,)</f>
        <v>0.85</v>
      </c>
      <c r="G11" s="22" t="s">
        <v>14</v>
      </c>
      <c r="H11" s="23">
        <f>VLOOKUP($A$1,'[2]общий план'!$B:$J,5,)</f>
        <v>11876.800000000001</v>
      </c>
      <c r="I11" s="25" t="s">
        <v>12</v>
      </c>
      <c r="J11" s="26">
        <f>VLOOKUP($A$1,'[2]общий план'!$B:$J,9,)</f>
        <v>0.95</v>
      </c>
      <c r="K11" s="32" t="s">
        <v>13</v>
      </c>
      <c r="L11" s="27">
        <f>VLOOKUP($A$1,'[2]общий план'!$B:$J,7,)</f>
        <v>917425.28573597153</v>
      </c>
    </row>
    <row r="12" spans="1:13" ht="30" x14ac:dyDescent="0.25">
      <c r="A12" s="22" t="s">
        <v>18</v>
      </c>
      <c r="B12" s="35">
        <v>987</v>
      </c>
      <c r="C12" s="22" t="s">
        <v>10</v>
      </c>
      <c r="D12" s="23">
        <f>VLOOKUP($A$1,'[2]общий план'!$B:$J,4,)</f>
        <v>1035357.5204552567</v>
      </c>
      <c r="E12" s="22" t="s">
        <v>11</v>
      </c>
      <c r="F12" s="24">
        <f>VLOOKUP($A$1,'[2]общий план'!$B:$J,8,)</f>
        <v>0.85</v>
      </c>
      <c r="G12" s="22" t="s">
        <v>14</v>
      </c>
      <c r="H12" s="23">
        <f>VLOOKUP($A$1,'[2]общий план'!$B:$J,5,)</f>
        <v>11876.800000000001</v>
      </c>
      <c r="I12" s="25" t="s">
        <v>12</v>
      </c>
      <c r="J12" s="26">
        <f>VLOOKUP($A$1,'[2]общий план'!$B:$J,9,)</f>
        <v>0.95</v>
      </c>
      <c r="K12" s="32" t="s">
        <v>13</v>
      </c>
      <c r="L12" s="27">
        <f>VLOOKUP($A$1,'[2]общий план'!$B:$J,7,)</f>
        <v>917425.28573597153</v>
      </c>
    </row>
  </sheetData>
  <mergeCells count="1">
    <mergeCell ref="C1:L1"/>
  </mergeCells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Калькулятор</vt:lpstr>
      <vt:lpstr>350064</vt:lpstr>
      <vt:lpstr>350055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Лучкина Ольга Владимировна</dc:creator>
  <cp:lastModifiedBy>Лучкина Ольга Владимировна</cp:lastModifiedBy>
  <dcterms:created xsi:type="dcterms:W3CDTF">2015-05-28T16:13:50Z</dcterms:created>
  <dcterms:modified xsi:type="dcterms:W3CDTF">2015-05-28T16:23:34Z</dcterms:modified>
</cp:coreProperties>
</file>