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8" windowHeight="9132"/>
  </bookViews>
  <sheets>
    <sheet name="Лист1" sheetId="1" r:id="rId1"/>
    <sheet name="Вспомогательная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2" l="1"/>
  <c r="A24" i="2"/>
  <c r="A23" i="2"/>
  <c r="A22" i="2"/>
  <c r="A21" i="2"/>
  <c r="A20" i="2"/>
  <c r="A19" i="2"/>
  <c r="A18" i="2"/>
  <c r="A17" i="2"/>
  <c r="A16" i="2"/>
  <c r="A15" i="2"/>
  <c r="A14" i="2"/>
  <c r="A13" i="2"/>
  <c r="C1" i="1" s="1"/>
  <c r="A12" i="2"/>
  <c r="A11" i="2"/>
  <c r="A10" i="2"/>
  <c r="A9" i="2"/>
  <c r="A8" i="2"/>
  <c r="A7" i="2"/>
  <c r="A6" i="2"/>
  <c r="A5" i="2"/>
  <c r="A4" i="2"/>
  <c r="A3" i="2"/>
  <c r="A2" i="2"/>
  <c r="C2" i="1" l="1"/>
  <c r="A1" i="1"/>
  <c r="F9" i="1" l="1"/>
  <c r="E8" i="1"/>
  <c r="B9" i="1"/>
  <c r="D8" i="1"/>
  <c r="D9" i="1"/>
  <c r="A6" i="1"/>
  <c r="F6" i="1" s="1"/>
  <c r="A8" i="1"/>
  <c r="A4" i="1"/>
  <c r="C4" i="1" s="1"/>
  <c r="F8" i="1"/>
  <c r="E9" i="1"/>
  <c r="B8" i="1"/>
  <c r="C8" i="1"/>
  <c r="C9" i="1"/>
  <c r="A5" i="1"/>
  <c r="A7" i="1"/>
  <c r="A9" i="1"/>
  <c r="B6" i="1" l="1"/>
  <c r="C5" i="1"/>
  <c r="D5" i="1"/>
  <c r="C7" i="1"/>
  <c r="D7" i="1"/>
  <c r="B4" i="1"/>
  <c r="E7" i="1"/>
  <c r="F4" i="1"/>
  <c r="B5" i="1"/>
  <c r="E4" i="1"/>
  <c r="F7" i="1"/>
  <c r="E5" i="1"/>
  <c r="C6" i="1"/>
  <c r="D6" i="1"/>
  <c r="B7" i="1"/>
  <c r="D4" i="1"/>
  <c r="E6" i="1"/>
  <c r="F5" i="1"/>
</calcChain>
</file>

<file path=xl/sharedStrings.xml><?xml version="1.0" encoding="utf-8"?>
<sst xmlns="http://schemas.openxmlformats.org/spreadsheetml/2006/main" count="101" uniqueCount="37">
  <si>
    <t>Месяц</t>
  </si>
  <si>
    <t>ФИО клиента</t>
  </si>
  <si>
    <t>Дата заявки</t>
  </si>
  <si>
    <t>Дата договора</t>
  </si>
  <si>
    <t>Дата оплаты Одобрения</t>
  </si>
  <si>
    <t>Дата оплаты сопровождения</t>
  </si>
  <si>
    <t>Дата оплаты одобрения</t>
  </si>
  <si>
    <t>Нету договора</t>
  </si>
  <si>
    <t>Оплаты нет</t>
  </si>
  <si>
    <t>Татьяна ИП 7171</t>
  </si>
  <si>
    <t>Ларионова Татьяна 8786 Ивановна</t>
  </si>
  <si>
    <t>Касимов Абдулазиз 2575</t>
  </si>
  <si>
    <t>Счастная Кристина Викторовна</t>
  </si>
  <si>
    <t>Чистякова Татьяна Анатольевна</t>
  </si>
  <si>
    <t>Тальянов Игорь 7391 Владимирович</t>
  </si>
  <si>
    <t>Прудник Валентина 62 Корниловна</t>
  </si>
  <si>
    <t>Губина Нина Борисовна</t>
  </si>
  <si>
    <t>Сергин Александр ДОМ 2059 Владимирович</t>
  </si>
  <si>
    <t>Смирнова Светлана Борисовна</t>
  </si>
  <si>
    <t>Фролова Елена Викторовна</t>
  </si>
  <si>
    <t>Евсеева Мария 6511 Сергеевна</t>
  </si>
  <si>
    <t>Когут Галина Валерьевна</t>
  </si>
  <si>
    <t>Праведнов Алексей Дмитриевич</t>
  </si>
  <si>
    <t>Костромин Юрий Юрьевич</t>
  </si>
  <si>
    <t>Голицын Сергей Васильевич</t>
  </si>
  <si>
    <t>Торцева Юлия 9023 Викторовна</t>
  </si>
  <si>
    <t>Рубцова Ольга 6506 Валерьевна</t>
  </si>
  <si>
    <t>Челноков Никита Андреевич</t>
  </si>
  <si>
    <t>Назарова Мария Евгеньевна</t>
  </si>
  <si>
    <t>Мамалеев Ренат Тахирович</t>
  </si>
  <si>
    <t>Гоманов Валерий Владимирович</t>
  </si>
  <si>
    <t>Вереин Анатолий Николаевич</t>
  </si>
  <si>
    <t>Ходин Василий 4187 Юрьевич</t>
  </si>
  <si>
    <t>Дата оплаты Сопровождения</t>
  </si>
  <si>
    <t>Дата Заявки</t>
  </si>
  <si>
    <t>За период с</t>
  </si>
  <si>
    <t>по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</si>
</sst>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[$-419]mmmm\ yyyy;@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ill="1" applyProtection="1"/>
    <xf numFmtId="14" fontId="2" fillId="0" borderId="1" xfId="0" applyNumberFormat="1" applyFont="1" applyFill="1" applyBorder="1" applyProtection="1"/>
    <xf numFmtId="0" fontId="0" fillId="0" borderId="1" xfId="0" applyNumberFormat="1" applyFill="1" applyBorder="1" applyProtection="1"/>
    <xf numFmtId="14" fontId="0" fillId="0" borderId="1" xfId="0" applyNumberFormat="1" applyFill="1" applyBorder="1" applyProtection="1"/>
    <xf numFmtId="14" fontId="2" fillId="0" borderId="6" xfId="0" applyNumberFormat="1" applyFont="1" applyFill="1" applyBorder="1" applyProtection="1"/>
    <xf numFmtId="14" fontId="0" fillId="0" borderId="6" xfId="0" applyNumberFormat="1" applyFill="1" applyBorder="1" applyProtection="1"/>
    <xf numFmtId="0" fontId="0" fillId="0" borderId="6" xfId="0" applyNumberFormat="1" applyFill="1" applyBorder="1" applyProtection="1"/>
    <xf numFmtId="14" fontId="2" fillId="0" borderId="2" xfId="0" applyNumberFormat="1" applyFont="1" applyFill="1" applyBorder="1" applyProtection="1"/>
    <xf numFmtId="0" fontId="0" fillId="0" borderId="2" xfId="0" applyNumberFormat="1" applyFill="1" applyBorder="1" applyProtection="1"/>
    <xf numFmtId="1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NumberFormat="1"/>
    <xf numFmtId="49" fontId="0" fillId="0" borderId="9" xfId="0" applyNumberFormat="1" applyFill="1" applyBorder="1" applyAlignment="1" applyProtection="1">
      <alignment horizontal="left" indent="1"/>
    </xf>
    <xf numFmtId="49" fontId="0" fillId="0" borderId="4" xfId="0" applyNumberFormat="1" applyFill="1" applyBorder="1" applyAlignment="1" applyProtection="1">
      <alignment horizontal="left" indent="1"/>
    </xf>
    <xf numFmtId="49" fontId="0" fillId="0" borderId="7" xfId="0" applyNumberFormat="1" applyFill="1" applyBorder="1" applyAlignment="1" applyProtection="1">
      <alignment horizontal="left" indent="1"/>
    </xf>
    <xf numFmtId="0" fontId="0" fillId="0" borderId="0" xfId="0" applyAlignment="1">
      <alignment horizontal="left" indent="1"/>
    </xf>
    <xf numFmtId="14" fontId="2" fillId="0" borderId="1" xfId="0" applyNumberFormat="1" applyFont="1" applyFill="1" applyBorder="1" applyAlignment="1" applyProtection="1">
      <alignment horizontal="center"/>
    </xf>
    <xf numFmtId="0" fontId="0" fillId="0" borderId="3" xfId="0" applyNumberFormat="1" applyFill="1" applyBorder="1" applyProtection="1"/>
    <xf numFmtId="0" fontId="0" fillId="0" borderId="5" xfId="0" applyNumberFormat="1" applyFill="1" applyBorder="1" applyProtection="1"/>
    <xf numFmtId="14" fontId="2" fillId="0" borderId="6" xfId="0" applyNumberFormat="1" applyFont="1" applyFill="1" applyBorder="1" applyAlignment="1" applyProtection="1">
      <alignment horizontal="center"/>
    </xf>
    <xf numFmtId="0" fontId="0" fillId="0" borderId="8" xfId="0" applyNumberFormat="1" applyFill="1" applyBorder="1" applyProtection="1"/>
    <xf numFmtId="14" fontId="2" fillId="0" borderId="2" xfId="0" applyNumberFormat="1" applyFont="1" applyFill="1" applyBorder="1" applyAlignment="1" applyProtection="1">
      <alignment horizontal="center"/>
    </xf>
    <xf numFmtId="14" fontId="1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left" indent="1"/>
    </xf>
    <xf numFmtId="0" fontId="0" fillId="0" borderId="0" xfId="0" applyAlignment="1">
      <alignment horizontal="right" indent="2"/>
    </xf>
    <xf numFmtId="14" fontId="0" fillId="0" borderId="1" xfId="0" applyNumberFormat="1" applyBorder="1"/>
    <xf numFmtId="14" fontId="3" fillId="0" borderId="0" xfId="0" applyNumberFormat="1" applyFont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166" fontId="0" fillId="0" borderId="0" xfId="0" applyNumberFormat="1" applyFill="1" applyBorder="1" applyAlignment="1">
      <alignment horizontal="left" indent="1"/>
    </xf>
    <xf numFmtId="166" fontId="0" fillId="0" borderId="0" xfId="0" applyNumberFormat="1" applyAlignment="1">
      <alignment horizontal="left" indent="1"/>
    </xf>
    <xf numFmtId="166" fontId="0" fillId="0" borderId="3" xfId="0" applyNumberFormat="1" applyBorder="1" applyAlignment="1">
      <alignment horizontal="left" indent="1"/>
    </xf>
    <xf numFmtId="14" fontId="0" fillId="0" borderId="4" xfId="0" applyNumberFormat="1" applyBorder="1"/>
    <xf numFmtId="166" fontId="0" fillId="0" borderId="5" xfId="0" applyNumberFormat="1" applyBorder="1" applyAlignment="1">
      <alignment horizontal="left" indent="1"/>
    </xf>
    <xf numFmtId="0" fontId="0" fillId="0" borderId="6" xfId="0" applyBorder="1" applyAlignment="1">
      <alignment horizontal="left" indent="1"/>
    </xf>
    <xf numFmtId="14" fontId="0" fillId="0" borderId="6" xfId="0" applyNumberFormat="1" applyBorder="1" applyAlignment="1">
      <alignment horizontal="center"/>
    </xf>
    <xf numFmtId="14" fontId="0" fillId="0" borderId="6" xfId="0" applyNumberFormat="1" applyBorder="1"/>
    <xf numFmtId="14" fontId="0" fillId="0" borderId="7" xfId="0" applyNumberFormat="1" applyBorder="1"/>
    <xf numFmtId="166" fontId="0" fillId="0" borderId="8" xfId="0" applyNumberFormat="1" applyBorder="1" applyAlignment="1">
      <alignment horizontal="left" indent="1"/>
    </xf>
    <xf numFmtId="0" fontId="0" fillId="0" borderId="2" xfId="0" applyBorder="1" applyAlignment="1">
      <alignment horizontal="left" indent="1"/>
    </xf>
    <xf numFmtId="14" fontId="0" fillId="0" borderId="2" xfId="0" applyNumberFormat="1" applyBorder="1" applyAlignment="1">
      <alignment horizontal="center"/>
    </xf>
    <xf numFmtId="14" fontId="0" fillId="0" borderId="2" xfId="0" applyNumberFormat="1" applyBorder="1"/>
    <xf numFmtId="14" fontId="0" fillId="0" borderId="9" xfId="0" applyNumberFormat="1" applyBorder="1"/>
    <xf numFmtId="166" fontId="1" fillId="0" borderId="10" xfId="0" applyNumberFormat="1" applyFont="1" applyBorder="1" applyAlignment="1">
      <alignment horizontal="center" vertical="center" wrapText="1"/>
    </xf>
    <xf numFmtId="14" fontId="1" fillId="0" borderId="11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D14" sqref="D14"/>
    </sheetView>
  </sheetViews>
  <sheetFormatPr defaultRowHeight="14.4" x14ac:dyDescent="0.3"/>
  <cols>
    <col min="1" max="1" width="12.88671875" style="34" bestFit="1" customWidth="1"/>
    <col min="2" max="2" width="31.77734375" style="17" customWidth="1"/>
    <col min="3" max="3" width="14.33203125" style="32" customWidth="1"/>
    <col min="4" max="6" width="14.33203125" style="10" customWidth="1"/>
  </cols>
  <sheetData>
    <row r="1" spans="1:6" ht="15" customHeight="1" x14ac:dyDescent="0.3">
      <c r="A1">
        <f>COUNT(Вспомогательная!A2:A20000)</f>
        <v>4</v>
      </c>
      <c r="B1" s="28" t="s">
        <v>35</v>
      </c>
      <c r="C1" s="30">
        <f>TRUNC(MIN(Вспомогательная!A2:A20000))</f>
        <v>42069</v>
      </c>
    </row>
    <row r="2" spans="1:6" ht="15" customHeight="1" thickBot="1" x14ac:dyDescent="0.35">
      <c r="A2" s="33"/>
      <c r="B2" s="28" t="s">
        <v>36</v>
      </c>
      <c r="C2" s="30">
        <f>TRUNC(MAX(Вспомогательная!A2:A20000))</f>
        <v>42159</v>
      </c>
    </row>
    <row r="3" spans="1:6" s="12" customFormat="1" ht="27.6" customHeight="1" thickBot="1" x14ac:dyDescent="0.35">
      <c r="A3" s="47" t="s">
        <v>0</v>
      </c>
      <c r="B3" s="25" t="s">
        <v>1</v>
      </c>
      <c r="C3" s="48" t="s">
        <v>2</v>
      </c>
      <c r="D3" s="48" t="s">
        <v>3</v>
      </c>
      <c r="E3" s="48" t="s">
        <v>4</v>
      </c>
      <c r="F3" s="49" t="s">
        <v>5</v>
      </c>
    </row>
    <row r="4" spans="1:6" x14ac:dyDescent="0.3">
      <c r="A4" s="42">
        <f>IF(ROW(A1)&gt;$A$1,"",SMALL(Вспомогательная!$A$2:$A$200,ROW(A1)))</f>
        <v>42069.004999999997</v>
      </c>
      <c r="B4" s="43" t="str">
        <f>IF(ROW(A1)&gt;$A$1,"",VLOOKUP(A4,Вспомогательная!$A$2:$F$200,6,))</f>
        <v>Счастная Кристина Викторовна</v>
      </c>
      <c r="C4" s="44">
        <f>IF(ROW(A1)&gt;$A$1,"",VLOOKUP(A4,Вспомогательная!$A$2:$F$200,2,))</f>
        <v>42047</v>
      </c>
      <c r="D4" s="45" t="str">
        <f>IF(ROW(A1)&gt;$A$1,"",VLOOKUP(A4,Вспомогательная!$A$2:$F$200,3,))</f>
        <v>Нету договора</v>
      </c>
      <c r="E4" s="45">
        <f>IF(ROW(A1)&gt;$A$1,"",IF(ISNUMBER(VLOOKUP(A4,Вспомогательная!$A$2:$F$200,4,)),VLOOKUP(A4,Вспомогательная!$A$2:$F$200,4,),""))</f>
        <v>42069</v>
      </c>
      <c r="F4" s="46" t="str">
        <f>IF(ROW(A1)&gt;$A$1,"",IF(ISNUMBER(VLOOKUP(A4,Вспомогательная!$A$2:$F$200,5,)),VLOOKUP(A4,Вспомогательная!$A$2:$F$200,5,),""))</f>
        <v/>
      </c>
    </row>
    <row r="5" spans="1:6" x14ac:dyDescent="0.3">
      <c r="A5" s="35">
        <f>IF(ROW(A2)&gt;$A$1,"",SMALL(Вспомогательная!$A$2:$A$200,ROW(A2)))</f>
        <v>42138.012999999999</v>
      </c>
      <c r="B5" s="27" t="str">
        <f>IF(ROW(A2)&gt;$A$1,"",VLOOKUP(A5,Вспомогательная!$A$2:$F$200,6,))</f>
        <v>Евсеева Мария 6511 Сергеевна</v>
      </c>
      <c r="C5" s="31">
        <f>IF(ROW(A2)&gt;$A$1,"",VLOOKUP(A5,Вспомогательная!$A$2:$F$200,2,))</f>
        <v>42080</v>
      </c>
      <c r="D5" s="29" t="str">
        <f>IF(ROW(A2)&gt;$A$1,"",VLOOKUP(A5,Вспомогательная!$A$2:$F$200,3,))</f>
        <v>Нету договора</v>
      </c>
      <c r="E5" s="29">
        <f>IF(ROW(A2)&gt;$A$1,"",IF(ISNUMBER(VLOOKUP(A5,Вспомогательная!$A$2:$F$200,4,)),VLOOKUP(A5,Вспомогательная!$A$2:$F$200,4,),""))</f>
        <v>42138</v>
      </c>
      <c r="F5" s="36" t="str">
        <f>IF(ROW(A2)&gt;$A$1,"",IF(ISNUMBER(VLOOKUP(A5,Вспомогательная!$A$2:$F$200,5,)),VLOOKUP(A5,Вспомогательная!$A$2:$F$200,5,),""))</f>
        <v/>
      </c>
    </row>
    <row r="6" spans="1:6" x14ac:dyDescent="0.3">
      <c r="A6" s="35">
        <f>IF(ROW(A3)&gt;$A$1,"",SMALL(Вспомогательная!$A$2:$A$200,ROW(A3)))</f>
        <v>42139.008999999998</v>
      </c>
      <c r="B6" s="27" t="str">
        <f>IF(ROW(A3)&gt;$A$1,"",VLOOKUP(A6,Вспомогательная!$A$2:$F$200,6,))</f>
        <v>Губина Нина Борисовна</v>
      </c>
      <c r="C6" s="31">
        <f>IF(ROW(A3)&gt;$A$1,"",VLOOKUP(A6,Вспомогательная!$A$2:$F$200,2,))</f>
        <v>42073</v>
      </c>
      <c r="D6" s="29">
        <f>IF(ROW(A3)&gt;$A$1,"",VLOOKUP(A6,Вспомогательная!$A$2:$F$200,3,))</f>
        <v>42075</v>
      </c>
      <c r="E6" s="29">
        <f>IF(ROW(A3)&gt;$A$1,"",IF(ISNUMBER(VLOOKUP(A6,Вспомогательная!$A$2:$F$200,4,)),VLOOKUP(A6,Вспомогательная!$A$2:$F$200,4,),""))</f>
        <v>42139</v>
      </c>
      <c r="F6" s="36" t="str">
        <f>IF(ROW(A3)&gt;$A$1,"",IF(ISNUMBER(VLOOKUP(A6,Вспомогательная!$A$2:$F$200,5,)),VLOOKUP(A6,Вспомогательная!$A$2:$F$200,5,),""))</f>
        <v/>
      </c>
    </row>
    <row r="7" spans="1:6" x14ac:dyDescent="0.3">
      <c r="A7" s="35">
        <f>IF(ROW(A4)&gt;$A$1,"",SMALL(Вспомогательная!$A$2:$A$200,ROW(A4)))</f>
        <v>42159.021999999997</v>
      </c>
      <c r="B7" s="27" t="str">
        <f>IF(ROW(A4)&gt;$A$1,"",VLOOKUP(A7,Вспомогательная!$A$2:$F$200,6,))</f>
        <v>Мамалеев Ренат Тахирович</v>
      </c>
      <c r="C7" s="31">
        <f>IF(ROW(A4)&gt;$A$1,"",VLOOKUP(A7,Вспомогательная!$A$2:$F$200,2,))</f>
        <v>42109</v>
      </c>
      <c r="D7" s="29" t="str">
        <f>IF(ROW(A4)&gt;$A$1,"",VLOOKUP(A7,Вспомогательная!$A$2:$F$200,3,))</f>
        <v>Нету договора</v>
      </c>
      <c r="E7" s="29" t="str">
        <f>IF(ROW(A4)&gt;$A$1,"",IF(ISNUMBER(VLOOKUP(A7,Вспомогательная!$A$2:$F$200,4,)),VLOOKUP(A7,Вспомогательная!$A$2:$F$200,4,),""))</f>
        <v/>
      </c>
      <c r="F7" s="36">
        <f>IF(ROW(A4)&gt;$A$1,"",IF(ISNUMBER(VLOOKUP(A7,Вспомогательная!$A$2:$F$200,5,)),VLOOKUP(A7,Вспомогательная!$A$2:$F$200,5,),""))</f>
        <v>42159</v>
      </c>
    </row>
    <row r="8" spans="1:6" x14ac:dyDescent="0.3">
      <c r="A8" s="35" t="str">
        <f>IF(ROW(A5)&gt;$A$1,"",SMALL(Вспомогательная!$A$2:$A$200,ROW(A5)))</f>
        <v/>
      </c>
      <c r="B8" s="27" t="str">
        <f>IF(ROW(A5)&gt;$A$1,"",VLOOKUP(A8,Вспомогательная!$A$2:$F$200,6,))</f>
        <v/>
      </c>
      <c r="C8" s="31" t="str">
        <f>IF(ROW(A5)&gt;$A$1,"",VLOOKUP(A8,Вспомогательная!$A$2:$F$200,2,))</f>
        <v/>
      </c>
      <c r="D8" s="29" t="str">
        <f>IF(ROW(A5)&gt;$A$1,"",VLOOKUP(A8,Вспомогательная!$A$2:$F$200,3,))</f>
        <v/>
      </c>
      <c r="E8" s="29" t="str">
        <f>IF(ROW(A5)&gt;$A$1,"",IF(ISNUMBER(VLOOKUP(A8,Вспомогательная!$A$2:$F$200,4,)),VLOOKUP(A8,Вспомогательная!$A$2:$F$200,4,),""))</f>
        <v/>
      </c>
      <c r="F8" s="36" t="str">
        <f>IF(ROW(A5)&gt;$A$1,"",IF(ISNUMBER(VLOOKUP(A8,Вспомогательная!$A$2:$F$200,5,)),VLOOKUP(A8,Вспомогательная!$A$2:$F$200,5,),""))</f>
        <v/>
      </c>
    </row>
    <row r="9" spans="1:6" ht="15" thickBot="1" x14ac:dyDescent="0.35">
      <c r="A9" s="37" t="str">
        <f>IF(ROW(A6)&gt;$A$1,"",SMALL(Вспомогательная!$A$2:$A$200,ROW(A6)))</f>
        <v/>
      </c>
      <c r="B9" s="38" t="str">
        <f>IF(ROW(A6)&gt;$A$1,"",VLOOKUP(A9,Вспомогательная!$A$2:$F$200,6,))</f>
        <v/>
      </c>
      <c r="C9" s="39" t="str">
        <f>IF(ROW(A6)&gt;$A$1,"",VLOOKUP(A9,Вспомогательная!$A$2:$F$200,2,))</f>
        <v/>
      </c>
      <c r="D9" s="40" t="str">
        <f>IF(ROW(A6)&gt;$A$1,"",VLOOKUP(A9,Вспомогательная!$A$2:$F$200,3,))</f>
        <v/>
      </c>
      <c r="E9" s="40" t="str">
        <f>IF(ROW(A6)&gt;$A$1,"",IF(ISNUMBER(VLOOKUP(A9,Вспомогательная!$A$2:$F$200,4,)),VLOOKUP(A9,Вспомогательная!$A$2:$F$200,4,),""))</f>
        <v/>
      </c>
      <c r="F9" s="41" t="str">
        <f>IF(ROW(A6)&gt;$A$1,"",IF(ISNUMBER(VLOOKUP(A9,Вспомогательная!$A$2:$F$200,5,)),VLOOKUP(A9,Вспомогательная!$A$2:$F$200,5,),""))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E13" sqref="E13"/>
    </sheetView>
  </sheetViews>
  <sheetFormatPr defaultRowHeight="14.4" x14ac:dyDescent="0.3"/>
  <cols>
    <col min="1" max="1" width="10" style="13" customWidth="1"/>
    <col min="2" max="2" width="14.88671875" style="11" customWidth="1"/>
    <col min="3" max="5" width="14.88671875" customWidth="1"/>
    <col min="6" max="6" width="42.33203125" style="17" bestFit="1" customWidth="1"/>
  </cols>
  <sheetData>
    <row r="1" spans="1:6" s="12" customFormat="1" ht="27.6" customHeight="1" thickBot="1" x14ac:dyDescent="0.35">
      <c r="A1" s="24"/>
      <c r="B1" s="25" t="s">
        <v>34</v>
      </c>
      <c r="C1" s="25" t="s">
        <v>3</v>
      </c>
      <c r="D1" s="25" t="s">
        <v>6</v>
      </c>
      <c r="E1" s="25" t="s">
        <v>33</v>
      </c>
      <c r="F1" s="26" t="s">
        <v>1</v>
      </c>
    </row>
    <row r="2" spans="1:6" s="1" customFormat="1" x14ac:dyDescent="0.3">
      <c r="A2" s="22" t="b">
        <f>IF(ISNUMBER(D2),D2+ROW()*0.001,IF(ISNUMBER(E2),E2+ROW()*0.001))</f>
        <v>0</v>
      </c>
      <c r="B2" s="23">
        <v>42104</v>
      </c>
      <c r="C2" s="8" t="s">
        <v>7</v>
      </c>
      <c r="D2" s="9" t="s">
        <v>8</v>
      </c>
      <c r="E2" s="9" t="s">
        <v>8</v>
      </c>
      <c r="F2" s="14" t="s">
        <v>9</v>
      </c>
    </row>
    <row r="3" spans="1:6" s="1" customFormat="1" x14ac:dyDescent="0.3">
      <c r="A3" s="19" t="b">
        <f t="shared" ref="A3:A25" si="0">IF(ISNUMBER(D3),D3+ROW()*0.001,IF(ISNUMBER(E3),E3+ROW()*0.001))</f>
        <v>0</v>
      </c>
      <c r="B3" s="18">
        <v>42159</v>
      </c>
      <c r="C3" s="2" t="s">
        <v>7</v>
      </c>
      <c r="D3" s="4" t="s">
        <v>8</v>
      </c>
      <c r="E3" s="3" t="s">
        <v>8</v>
      </c>
      <c r="F3" s="15" t="s">
        <v>10</v>
      </c>
    </row>
    <row r="4" spans="1:6" s="1" customFormat="1" x14ac:dyDescent="0.3">
      <c r="A4" s="19" t="b">
        <f t="shared" si="0"/>
        <v>0</v>
      </c>
      <c r="B4" s="18">
        <v>42159</v>
      </c>
      <c r="C4" s="2" t="s">
        <v>7</v>
      </c>
      <c r="D4" s="4" t="s">
        <v>8</v>
      </c>
      <c r="E4" s="3" t="s">
        <v>8</v>
      </c>
      <c r="F4" s="15" t="s">
        <v>11</v>
      </c>
    </row>
    <row r="5" spans="1:6" s="1" customFormat="1" x14ac:dyDescent="0.3">
      <c r="A5" s="19">
        <f t="shared" si="0"/>
        <v>42069.004999999997</v>
      </c>
      <c r="B5" s="18">
        <v>42047</v>
      </c>
      <c r="C5" s="2" t="s">
        <v>7</v>
      </c>
      <c r="D5" s="4">
        <v>42069</v>
      </c>
      <c r="E5" s="3" t="s">
        <v>8</v>
      </c>
      <c r="F5" s="15" t="s">
        <v>12</v>
      </c>
    </row>
    <row r="6" spans="1:6" s="1" customFormat="1" x14ac:dyDescent="0.3">
      <c r="A6" s="19" t="b">
        <f t="shared" si="0"/>
        <v>0</v>
      </c>
      <c r="B6" s="18">
        <v>42053</v>
      </c>
      <c r="C6" s="2" t="s">
        <v>7</v>
      </c>
      <c r="D6" s="4" t="s">
        <v>8</v>
      </c>
      <c r="E6" s="3" t="s">
        <v>8</v>
      </c>
      <c r="F6" s="15" t="s">
        <v>13</v>
      </c>
    </row>
    <row r="7" spans="1:6" s="1" customFormat="1" x14ac:dyDescent="0.3">
      <c r="A7" s="19" t="b">
        <f t="shared" si="0"/>
        <v>0</v>
      </c>
      <c r="B7" s="18">
        <v>42053</v>
      </c>
      <c r="C7" s="2" t="s">
        <v>7</v>
      </c>
      <c r="D7" s="4" t="s">
        <v>8</v>
      </c>
      <c r="E7" s="3" t="s">
        <v>8</v>
      </c>
      <c r="F7" s="15" t="s">
        <v>14</v>
      </c>
    </row>
    <row r="8" spans="1:6" s="1" customFormat="1" x14ac:dyDescent="0.3">
      <c r="A8" s="19" t="b">
        <f t="shared" si="0"/>
        <v>0</v>
      </c>
      <c r="B8" s="18">
        <v>42065</v>
      </c>
      <c r="C8" s="2" t="s">
        <v>7</v>
      </c>
      <c r="D8" s="4" t="s">
        <v>8</v>
      </c>
      <c r="E8" s="3" t="s">
        <v>8</v>
      </c>
      <c r="F8" s="15" t="s">
        <v>15</v>
      </c>
    </row>
    <row r="9" spans="1:6" s="1" customFormat="1" x14ac:dyDescent="0.3">
      <c r="A9" s="19">
        <f t="shared" si="0"/>
        <v>42139.008999999998</v>
      </c>
      <c r="B9" s="18">
        <v>42073</v>
      </c>
      <c r="C9" s="2">
        <v>42075</v>
      </c>
      <c r="D9" s="4">
        <v>42139</v>
      </c>
      <c r="E9" s="3" t="s">
        <v>8</v>
      </c>
      <c r="F9" s="15" t="s">
        <v>16</v>
      </c>
    </row>
    <row r="10" spans="1:6" s="1" customFormat="1" x14ac:dyDescent="0.3">
      <c r="A10" s="19" t="b">
        <f t="shared" si="0"/>
        <v>0</v>
      </c>
      <c r="B10" s="18">
        <v>42075</v>
      </c>
      <c r="C10" s="2" t="s">
        <v>7</v>
      </c>
      <c r="D10" s="4" t="s">
        <v>8</v>
      </c>
      <c r="E10" s="3" t="s">
        <v>8</v>
      </c>
      <c r="F10" s="15" t="s">
        <v>17</v>
      </c>
    </row>
    <row r="11" spans="1:6" s="1" customFormat="1" x14ac:dyDescent="0.3">
      <c r="A11" s="19" t="b">
        <f t="shared" si="0"/>
        <v>0</v>
      </c>
      <c r="B11" s="18">
        <v>42079</v>
      </c>
      <c r="C11" s="2" t="s">
        <v>7</v>
      </c>
      <c r="D11" s="4" t="s">
        <v>8</v>
      </c>
      <c r="E11" s="3" t="s">
        <v>8</v>
      </c>
      <c r="F11" s="15" t="s">
        <v>18</v>
      </c>
    </row>
    <row r="12" spans="1:6" s="1" customFormat="1" x14ac:dyDescent="0.3">
      <c r="A12" s="19" t="b">
        <f t="shared" si="0"/>
        <v>0</v>
      </c>
      <c r="B12" s="18">
        <v>42079</v>
      </c>
      <c r="C12" s="2" t="s">
        <v>7</v>
      </c>
      <c r="D12" s="4" t="s">
        <v>8</v>
      </c>
      <c r="E12" s="3" t="s">
        <v>8</v>
      </c>
      <c r="F12" s="15" t="s">
        <v>19</v>
      </c>
    </row>
    <row r="13" spans="1:6" s="1" customFormat="1" x14ac:dyDescent="0.3">
      <c r="A13" s="19">
        <f t="shared" si="0"/>
        <v>42138.012999999999</v>
      </c>
      <c r="B13" s="18">
        <v>42080</v>
      </c>
      <c r="C13" s="2" t="s">
        <v>7</v>
      </c>
      <c r="D13" s="4">
        <v>42138</v>
      </c>
      <c r="E13" s="3" t="s">
        <v>8</v>
      </c>
      <c r="F13" s="15" t="s">
        <v>20</v>
      </c>
    </row>
    <row r="14" spans="1:6" s="1" customFormat="1" x14ac:dyDescent="0.3">
      <c r="A14" s="19" t="b">
        <f t="shared" si="0"/>
        <v>0</v>
      </c>
      <c r="B14" s="18">
        <v>42083</v>
      </c>
      <c r="C14" s="2" t="s">
        <v>7</v>
      </c>
      <c r="D14" s="4" t="s">
        <v>8</v>
      </c>
      <c r="E14" s="3" t="s">
        <v>8</v>
      </c>
      <c r="F14" s="15" t="s">
        <v>21</v>
      </c>
    </row>
    <row r="15" spans="1:6" s="1" customFormat="1" x14ac:dyDescent="0.3">
      <c r="A15" s="19" t="b">
        <f t="shared" si="0"/>
        <v>0</v>
      </c>
      <c r="B15" s="18">
        <v>42086</v>
      </c>
      <c r="C15" s="2" t="s">
        <v>7</v>
      </c>
      <c r="D15" s="4" t="s">
        <v>8</v>
      </c>
      <c r="E15" s="3" t="s">
        <v>8</v>
      </c>
      <c r="F15" s="15" t="s">
        <v>22</v>
      </c>
    </row>
    <row r="16" spans="1:6" s="1" customFormat="1" x14ac:dyDescent="0.3">
      <c r="A16" s="19" t="b">
        <f t="shared" si="0"/>
        <v>0</v>
      </c>
      <c r="B16" s="18">
        <v>42090</v>
      </c>
      <c r="C16" s="2" t="s">
        <v>7</v>
      </c>
      <c r="D16" s="4" t="s">
        <v>8</v>
      </c>
      <c r="E16" s="3" t="s">
        <v>8</v>
      </c>
      <c r="F16" s="15" t="s">
        <v>23</v>
      </c>
    </row>
    <row r="17" spans="1:6" s="1" customFormat="1" x14ac:dyDescent="0.3">
      <c r="A17" s="19" t="b">
        <f t="shared" si="0"/>
        <v>0</v>
      </c>
      <c r="B17" s="18">
        <v>42091</v>
      </c>
      <c r="C17" s="2" t="s">
        <v>7</v>
      </c>
      <c r="D17" s="4" t="s">
        <v>8</v>
      </c>
      <c r="E17" s="3" t="s">
        <v>8</v>
      </c>
      <c r="F17" s="15" t="s">
        <v>24</v>
      </c>
    </row>
    <row r="18" spans="1:6" s="1" customFormat="1" x14ac:dyDescent="0.3">
      <c r="A18" s="19" t="b">
        <f t="shared" si="0"/>
        <v>0</v>
      </c>
      <c r="B18" s="18">
        <v>42104</v>
      </c>
      <c r="C18" s="2" t="s">
        <v>7</v>
      </c>
      <c r="D18" s="4" t="s">
        <v>8</v>
      </c>
      <c r="E18" s="3" t="s">
        <v>8</v>
      </c>
      <c r="F18" s="15" t="s">
        <v>25</v>
      </c>
    </row>
    <row r="19" spans="1:6" s="1" customFormat="1" x14ac:dyDescent="0.3">
      <c r="A19" s="19" t="b">
        <f t="shared" si="0"/>
        <v>0</v>
      </c>
      <c r="B19" s="18">
        <v>42104</v>
      </c>
      <c r="C19" s="2" t="s">
        <v>7</v>
      </c>
      <c r="D19" s="4" t="s">
        <v>8</v>
      </c>
      <c r="E19" s="3" t="s">
        <v>8</v>
      </c>
      <c r="F19" s="15" t="s">
        <v>26</v>
      </c>
    </row>
    <row r="20" spans="1:6" s="1" customFormat="1" x14ac:dyDescent="0.3">
      <c r="A20" s="19" t="b">
        <f t="shared" si="0"/>
        <v>0</v>
      </c>
      <c r="B20" s="18">
        <v>42108</v>
      </c>
      <c r="C20" s="2" t="s">
        <v>7</v>
      </c>
      <c r="D20" s="4" t="s">
        <v>8</v>
      </c>
      <c r="E20" s="3" t="s">
        <v>8</v>
      </c>
      <c r="F20" s="15" t="s">
        <v>27</v>
      </c>
    </row>
    <row r="21" spans="1:6" s="1" customFormat="1" x14ac:dyDescent="0.3">
      <c r="A21" s="19" t="b">
        <f t="shared" si="0"/>
        <v>0</v>
      </c>
      <c r="B21" s="18">
        <v>42108</v>
      </c>
      <c r="C21" s="2">
        <v>41773</v>
      </c>
      <c r="D21" s="4" t="s">
        <v>8</v>
      </c>
      <c r="E21" s="3" t="s">
        <v>8</v>
      </c>
      <c r="F21" s="15" t="s">
        <v>28</v>
      </c>
    </row>
    <row r="22" spans="1:6" s="1" customFormat="1" x14ac:dyDescent="0.3">
      <c r="A22" s="19">
        <f t="shared" si="0"/>
        <v>42159.021999999997</v>
      </c>
      <c r="B22" s="18">
        <v>42109</v>
      </c>
      <c r="C22" s="2" t="s">
        <v>7</v>
      </c>
      <c r="D22" s="4" t="s">
        <v>8</v>
      </c>
      <c r="E22" s="4">
        <v>42159</v>
      </c>
      <c r="F22" s="15" t="s">
        <v>29</v>
      </c>
    </row>
    <row r="23" spans="1:6" s="1" customFormat="1" x14ac:dyDescent="0.3">
      <c r="A23" s="19" t="b">
        <f t="shared" si="0"/>
        <v>0</v>
      </c>
      <c r="B23" s="18">
        <v>42115</v>
      </c>
      <c r="C23" s="2">
        <v>42117</v>
      </c>
      <c r="D23" s="4" t="s">
        <v>8</v>
      </c>
      <c r="E23" s="3" t="s">
        <v>8</v>
      </c>
      <c r="F23" s="15" t="s">
        <v>30</v>
      </c>
    </row>
    <row r="24" spans="1:6" s="1" customFormat="1" x14ac:dyDescent="0.3">
      <c r="A24" s="19" t="b">
        <f t="shared" si="0"/>
        <v>0</v>
      </c>
      <c r="B24" s="18">
        <v>42115</v>
      </c>
      <c r="C24" s="2">
        <v>42117</v>
      </c>
      <c r="D24" s="4" t="s">
        <v>8</v>
      </c>
      <c r="E24" s="3" t="s">
        <v>8</v>
      </c>
      <c r="F24" s="15" t="s">
        <v>31</v>
      </c>
    </row>
    <row r="25" spans="1:6" s="1" customFormat="1" ht="15" thickBot="1" x14ac:dyDescent="0.35">
      <c r="A25" s="20" t="b">
        <f t="shared" si="0"/>
        <v>0</v>
      </c>
      <c r="B25" s="21">
        <v>42122</v>
      </c>
      <c r="C25" s="5" t="s">
        <v>7</v>
      </c>
      <c r="D25" s="6" t="s">
        <v>8</v>
      </c>
      <c r="E25" s="7" t="s">
        <v>8</v>
      </c>
      <c r="F25" s="16" t="s">
        <v>32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Вспомогательная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vikttur</cp:lastModifiedBy>
  <dcterms:created xsi:type="dcterms:W3CDTF">2015-06-05T14:27:11Z</dcterms:created>
  <dcterms:modified xsi:type="dcterms:W3CDTF">2015-06-07T11:30:21Z</dcterms:modified>
</cp:coreProperties>
</file>