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05" windowWidth="12120" windowHeight="8010" tabRatio="858" activeTab="2"/>
  </bookViews>
  <sheets>
    <sheet name="А" sheetId="1" r:id="rId1"/>
    <sheet name="Б" sheetId="3" r:id="rId2"/>
    <sheet name="График оплат" sheetId="22" r:id="rId3"/>
  </sheets>
  <definedNames>
    <definedName name="_xlnm._FilterDatabase" localSheetId="0" hidden="1">А!$A$1:$G$17</definedName>
    <definedName name="_xlnm._FilterDatabase" localSheetId="1" hidden="1">Б!$A$1:$G$24</definedName>
    <definedName name="_xlnm.Print_Area" localSheetId="0">А!$A$1:$G$17</definedName>
    <definedName name="_xlnm.Print_Area" localSheetId="1">Б!$A$1:$G$25</definedName>
  </definedNames>
  <calcPr calcId="125725"/>
</workbook>
</file>

<file path=xl/calcChain.xml><?xml version="1.0" encoding="utf-8"?>
<calcChain xmlns="http://schemas.openxmlformats.org/spreadsheetml/2006/main">
  <c r="C5" i="3"/>
  <c r="G5" s="1"/>
  <c r="G17" i="1"/>
  <c r="G14" i="3" l="1"/>
  <c r="E10" i="1" l="1"/>
  <c r="E8" i="3" l="1"/>
  <c r="E9"/>
  <c r="G21" l="1"/>
  <c r="E7" i="1" l="1"/>
  <c r="G13" i="3" l="1"/>
  <c r="G9" i="1" l="1"/>
  <c r="G6"/>
  <c r="G20" i="3" l="1"/>
  <c r="C8"/>
  <c r="G5" i="1"/>
  <c r="G16"/>
  <c r="G4" i="3" l="1"/>
  <c r="G12"/>
  <c r="G25" l="1"/>
  <c r="G4" i="1"/>
  <c r="G8"/>
  <c r="G19" i="3"/>
  <c r="C15" i="1"/>
  <c r="G15" s="1"/>
  <c r="G11" i="3"/>
  <c r="G18"/>
  <c r="G14" i="1"/>
  <c r="G10" i="3"/>
  <c r="G9"/>
  <c r="G24"/>
  <c r="G17"/>
  <c r="G8"/>
  <c r="G13" i="1"/>
  <c r="G3"/>
  <c r="G12"/>
  <c r="C11"/>
  <c r="G11" s="1"/>
  <c r="G23" i="3"/>
  <c r="G16"/>
  <c r="G2" i="1"/>
  <c r="G15" i="3"/>
  <c r="G7"/>
  <c r="G22"/>
  <c r="C10" i="1"/>
  <c r="G10" s="1"/>
  <c r="G6" i="3"/>
  <c r="G7" i="1"/>
  <c r="E3" i="3"/>
  <c r="G3" s="1"/>
  <c r="E2"/>
  <c r="G2"/>
</calcChain>
</file>

<file path=xl/sharedStrings.xml><?xml version="1.0" encoding="utf-8"?>
<sst xmlns="http://schemas.openxmlformats.org/spreadsheetml/2006/main" count="114" uniqueCount="22">
  <si>
    <t>20.03,24.03.15</t>
  </si>
  <si>
    <t>29.04,07.05.15</t>
  </si>
  <si>
    <t>Контрагент (Д)</t>
  </si>
  <si>
    <t>Дата отгрузки</t>
  </si>
  <si>
    <t>Сумма по накладной, руб.</t>
  </si>
  <si>
    <t>Дата оплаты</t>
  </si>
  <si>
    <t xml:space="preserve">Фактическая оплата, руб. </t>
  </si>
  <si>
    <t>фактическая дата оплаты</t>
  </si>
  <si>
    <t>Неоплаченный остаток, руб.</t>
  </si>
  <si>
    <t>Иванов</t>
  </si>
  <si>
    <t>Петров</t>
  </si>
  <si>
    <t>Сидоров</t>
  </si>
  <si>
    <t>Козлов</t>
  </si>
  <si>
    <t>Трофимов</t>
  </si>
  <si>
    <t>Сонин</t>
  </si>
  <si>
    <t>Потапов</t>
  </si>
  <si>
    <t>Покупатель</t>
  </si>
  <si>
    <t>*Контрагент</t>
  </si>
  <si>
    <t>*Сумма</t>
  </si>
  <si>
    <t>(плюс прибавляются неоплаченные должники до этой даты)</t>
  </si>
  <si>
    <t>(плюс прибавляются неоплаченные должники до этой даты, но не дальше 22/06/15, если сегодня 23/06/15, то старые должники прибавляются к списку на 23/06/15, чтобы избежать дублирования)</t>
  </si>
  <si>
    <t>Должники выводяться естественно до момента пока по отгрузке неоплаченный остатков не будет равняться нулю</t>
  </si>
</sst>
</file>

<file path=xl/styles.xml><?xml version="1.0" encoding="utf-8"?>
<styleSheet xmlns="http://schemas.openxmlformats.org/spreadsheetml/2006/main">
  <numFmts count="1">
    <numFmt numFmtId="164" formatCode="[$-419]d\ mmm\ yy;@"/>
  </numFmts>
  <fonts count="2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164" fontId="0" fillId="0" borderId="0"/>
    <xf numFmtId="164" fontId="1" fillId="2" borderId="0" applyNumberFormat="0" applyBorder="0" applyAlignment="0" applyProtection="0"/>
    <xf numFmtId="164" fontId="1" fillId="3" borderId="0" applyNumberFormat="0" applyBorder="0" applyAlignment="0" applyProtection="0"/>
    <xf numFmtId="164" fontId="1" fillId="4" borderId="0" applyNumberFormat="0" applyBorder="0" applyAlignment="0" applyProtection="0"/>
    <xf numFmtId="164" fontId="1" fillId="5" borderId="0" applyNumberFormat="0" applyBorder="0" applyAlignment="0" applyProtection="0"/>
    <xf numFmtId="164" fontId="1" fillId="6" borderId="0" applyNumberFormat="0" applyBorder="0" applyAlignment="0" applyProtection="0"/>
    <xf numFmtId="164" fontId="1" fillId="7" borderId="0" applyNumberFormat="0" applyBorder="0" applyAlignment="0" applyProtection="0"/>
    <xf numFmtId="164" fontId="1" fillId="8" borderId="0" applyNumberFormat="0" applyBorder="0" applyAlignment="0" applyProtection="0"/>
    <xf numFmtId="164" fontId="1" fillId="9" borderId="0" applyNumberFormat="0" applyBorder="0" applyAlignment="0" applyProtection="0"/>
    <xf numFmtId="164" fontId="1" fillId="10" borderId="0" applyNumberFormat="0" applyBorder="0" applyAlignment="0" applyProtection="0"/>
    <xf numFmtId="164" fontId="1" fillId="5" borderId="0" applyNumberFormat="0" applyBorder="0" applyAlignment="0" applyProtection="0"/>
    <xf numFmtId="164" fontId="1" fillId="8" borderId="0" applyNumberFormat="0" applyBorder="0" applyAlignment="0" applyProtection="0"/>
    <xf numFmtId="164" fontId="1" fillId="11" borderId="0" applyNumberFormat="0" applyBorder="0" applyAlignment="0" applyProtection="0"/>
    <xf numFmtId="164" fontId="17" fillId="12" borderId="0" applyNumberFormat="0" applyBorder="0" applyAlignment="0" applyProtection="0"/>
    <xf numFmtId="164" fontId="17" fillId="9" borderId="0" applyNumberFormat="0" applyBorder="0" applyAlignment="0" applyProtection="0"/>
    <xf numFmtId="164" fontId="17" fillId="10" borderId="0" applyNumberFormat="0" applyBorder="0" applyAlignment="0" applyProtection="0"/>
    <xf numFmtId="164" fontId="17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15" borderId="0" applyNumberFormat="0" applyBorder="0" applyAlignment="0" applyProtection="0"/>
    <xf numFmtId="164" fontId="17" fillId="16" borderId="0" applyNumberFormat="0" applyBorder="0" applyAlignment="0" applyProtection="0"/>
    <xf numFmtId="164" fontId="17" fillId="17" borderId="0" applyNumberFormat="0" applyBorder="0" applyAlignment="0" applyProtection="0"/>
    <xf numFmtId="164" fontId="17" fillId="18" borderId="0" applyNumberFormat="0" applyBorder="0" applyAlignment="0" applyProtection="0"/>
    <xf numFmtId="164" fontId="17" fillId="13" borderId="0" applyNumberFormat="0" applyBorder="0" applyAlignment="0" applyProtection="0"/>
    <xf numFmtId="164" fontId="17" fillId="14" borderId="0" applyNumberFormat="0" applyBorder="0" applyAlignment="0" applyProtection="0"/>
    <xf numFmtId="164" fontId="17" fillId="19" borderId="0" applyNumberFormat="0" applyBorder="0" applyAlignment="0" applyProtection="0"/>
    <xf numFmtId="164" fontId="9" fillId="7" borderId="1" applyNumberFormat="0" applyAlignment="0" applyProtection="0"/>
    <xf numFmtId="164" fontId="10" fillId="20" borderId="2" applyNumberFormat="0" applyAlignment="0" applyProtection="0"/>
    <xf numFmtId="164" fontId="11" fillId="20" borderId="1" applyNumberFormat="0" applyAlignment="0" applyProtection="0"/>
    <xf numFmtId="164" fontId="3" fillId="0" borderId="3" applyNumberFormat="0" applyFill="0" applyAlignment="0" applyProtection="0"/>
    <xf numFmtId="164" fontId="4" fillId="0" borderId="4" applyNumberFormat="0" applyFill="0" applyAlignment="0" applyProtection="0"/>
    <xf numFmtId="164" fontId="5" fillId="0" borderId="5" applyNumberFormat="0" applyFill="0" applyAlignment="0" applyProtection="0"/>
    <xf numFmtId="164" fontId="5" fillId="0" borderId="0" applyNumberFormat="0" applyFill="0" applyBorder="0" applyAlignment="0" applyProtection="0"/>
    <xf numFmtId="164" fontId="16" fillId="0" borderId="6" applyNumberFormat="0" applyFill="0" applyAlignment="0" applyProtection="0"/>
    <xf numFmtId="164" fontId="13" fillId="21" borderId="7" applyNumberFormat="0" applyAlignment="0" applyProtection="0"/>
    <xf numFmtId="164" fontId="2" fillId="0" borderId="0" applyNumberFormat="0" applyFill="0" applyBorder="0" applyAlignment="0" applyProtection="0"/>
    <xf numFmtId="164" fontId="8" fillId="22" borderId="0" applyNumberFormat="0" applyBorder="0" applyAlignment="0" applyProtection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23" fillId="0" borderId="0"/>
    <xf numFmtId="164" fontId="19" fillId="0" borderId="0"/>
    <xf numFmtId="164" fontId="7" fillId="3" borderId="0" applyNumberFormat="0" applyBorder="0" applyAlignment="0" applyProtection="0"/>
    <xf numFmtId="164" fontId="15" fillId="0" borderId="0" applyNumberFormat="0" applyFill="0" applyBorder="0" applyAlignment="0" applyProtection="0"/>
    <xf numFmtId="164" fontId="22" fillId="23" borderId="8" applyNumberFormat="0" applyFont="0" applyAlignment="0" applyProtection="0"/>
    <xf numFmtId="164" fontId="22" fillId="23" borderId="8" applyNumberFormat="0" applyFont="0" applyAlignment="0" applyProtection="0"/>
    <xf numFmtId="164" fontId="12" fillId="0" borderId="9" applyNumberFormat="0" applyFill="0" applyAlignment="0" applyProtection="0"/>
    <xf numFmtId="164" fontId="14" fillId="0" borderId="0" applyNumberFormat="0" applyFill="0" applyBorder="0" applyAlignment="0" applyProtection="0"/>
    <xf numFmtId="164" fontId="6" fillId="4" borderId="0" applyNumberFormat="0" applyBorder="0" applyAlignment="0" applyProtection="0"/>
  </cellStyleXfs>
  <cellXfs count="52">
    <xf numFmtId="164" fontId="0" fillId="0" borderId="0" xfId="0"/>
    <xf numFmtId="164" fontId="18" fillId="24" borderId="10" xfId="0" applyFont="1" applyFill="1" applyBorder="1" applyAlignment="1">
      <alignment horizontal="center" vertical="center" wrapText="1"/>
    </xf>
    <xf numFmtId="164" fontId="18" fillId="24" borderId="11" xfId="0" applyNumberFormat="1" applyFont="1" applyFill="1" applyBorder="1" applyAlignment="1">
      <alignment horizontal="center" vertical="center" wrapText="1"/>
    </xf>
    <xf numFmtId="164" fontId="18" fillId="24" borderId="12" xfId="0" applyFont="1" applyFill="1" applyBorder="1" applyAlignment="1">
      <alignment horizontal="center" vertical="center" wrapText="1"/>
    </xf>
    <xf numFmtId="164" fontId="18" fillId="24" borderId="11" xfId="0" applyFont="1" applyFill="1" applyBorder="1" applyAlignment="1">
      <alignment horizontal="center" vertical="center" wrapText="1"/>
    </xf>
    <xf numFmtId="164" fontId="19" fillId="0" borderId="0" xfId="41"/>
    <xf numFmtId="164" fontId="18" fillId="25" borderId="13" xfId="0" applyNumberFormat="1" applyFont="1" applyFill="1" applyBorder="1" applyAlignment="1">
      <alignment horizontal="center" vertical="center" wrapText="1"/>
    </xf>
    <xf numFmtId="164" fontId="20" fillId="0" borderId="0" xfId="41" applyFont="1" applyAlignment="1">
      <alignment horizontal="center" vertical="center" wrapText="1"/>
    </xf>
    <xf numFmtId="164" fontId="20" fillId="0" borderId="0" xfId="41" applyNumberFormat="1" applyFont="1" applyAlignment="1">
      <alignment horizontal="center" vertical="center" wrapText="1"/>
    </xf>
    <xf numFmtId="4" fontId="18" fillId="24" borderId="12" xfId="0" applyNumberFormat="1" applyFont="1" applyFill="1" applyBorder="1" applyAlignment="1">
      <alignment horizontal="center" vertical="center" wrapText="1"/>
    </xf>
    <xf numFmtId="4" fontId="18" fillId="25" borderId="14" xfId="0" applyNumberFormat="1" applyFont="1" applyFill="1" applyBorder="1" applyAlignment="1">
      <alignment horizontal="center" vertical="center" wrapText="1"/>
    </xf>
    <xf numFmtId="164" fontId="18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4" fontId="20" fillId="26" borderId="14" xfId="41" applyNumberFormat="1" applyFont="1" applyFill="1" applyBorder="1" applyAlignment="1">
      <alignment horizontal="center" vertical="center" wrapText="1"/>
    </xf>
    <xf numFmtId="164" fontId="20" fillId="26" borderId="13" xfId="41" applyFont="1" applyFill="1" applyBorder="1" applyAlignment="1">
      <alignment horizontal="center" vertical="center" wrapText="1"/>
    </xf>
    <xf numFmtId="164" fontId="20" fillId="26" borderId="13" xfId="41" applyNumberFormat="1" applyFont="1" applyFill="1" applyBorder="1" applyAlignment="1">
      <alignment horizontal="center" vertical="center" wrapText="1"/>
    </xf>
    <xf numFmtId="164" fontId="20" fillId="25" borderId="13" xfId="41" applyFont="1" applyFill="1" applyBorder="1" applyAlignment="1">
      <alignment horizontal="center" vertical="center" wrapText="1"/>
    </xf>
    <xf numFmtId="4" fontId="20" fillId="25" borderId="14" xfId="41" applyNumberFormat="1" applyFont="1" applyFill="1" applyBorder="1" applyAlignment="1">
      <alignment horizontal="center" vertical="center" wrapText="1"/>
    </xf>
    <xf numFmtId="164" fontId="20" fillId="25" borderId="13" xfId="41" applyNumberFormat="1" applyFont="1" applyFill="1" applyBorder="1" applyAlignment="1">
      <alignment horizontal="center" vertical="center" wrapText="1"/>
    </xf>
    <xf numFmtId="4" fontId="20" fillId="26" borderId="13" xfId="41" applyNumberFormat="1" applyFont="1" applyFill="1" applyBorder="1" applyAlignment="1">
      <alignment horizontal="center" vertical="center" wrapText="1"/>
    </xf>
    <xf numFmtId="16" fontId="20" fillId="25" borderId="13" xfId="41" applyNumberFormat="1" applyFont="1" applyFill="1" applyBorder="1" applyAlignment="1">
      <alignment horizontal="center" vertical="center" wrapText="1"/>
    </xf>
    <xf numFmtId="4" fontId="20" fillId="25" borderId="13" xfId="41" applyNumberFormat="1" applyFont="1" applyFill="1" applyBorder="1" applyAlignment="1">
      <alignment horizontal="center" vertical="center" wrapText="1"/>
    </xf>
    <xf numFmtId="16" fontId="20" fillId="26" borderId="13" xfId="41" applyNumberFormat="1" applyFont="1" applyFill="1" applyBorder="1" applyAlignment="1">
      <alignment horizontal="center" vertical="center" wrapText="1"/>
    </xf>
    <xf numFmtId="164" fontId="18" fillId="26" borderId="13" xfId="0" applyFont="1" applyFill="1" applyBorder="1" applyAlignment="1">
      <alignment horizontal="center" vertical="center" wrapText="1"/>
    </xf>
    <xf numFmtId="164" fontId="18" fillId="26" borderId="13" xfId="0" applyNumberFormat="1" applyFont="1" applyFill="1" applyBorder="1" applyAlignment="1">
      <alignment horizontal="center" vertical="center" wrapText="1"/>
    </xf>
    <xf numFmtId="4" fontId="18" fillId="26" borderId="14" xfId="0" applyNumberFormat="1" applyFont="1" applyFill="1" applyBorder="1" applyAlignment="1">
      <alignment horizontal="center" vertical="center" wrapText="1"/>
    </xf>
    <xf numFmtId="164" fontId="18" fillId="26" borderId="14" xfId="0" applyNumberFormat="1" applyFont="1" applyFill="1" applyBorder="1" applyAlignment="1">
      <alignment horizontal="center" vertical="center" wrapText="1"/>
    </xf>
    <xf numFmtId="4" fontId="18" fillId="26" borderId="13" xfId="0" applyNumberFormat="1" applyFont="1" applyFill="1" applyBorder="1" applyAlignment="1">
      <alignment horizontal="center" vertical="center" wrapText="1"/>
    </xf>
    <xf numFmtId="164" fontId="18" fillId="25" borderId="13" xfId="0" applyNumberFormat="1" applyFont="1" applyFill="1" applyBorder="1" applyAlignment="1">
      <alignment horizontal="center" vertical="center" wrapText="1"/>
    </xf>
    <xf numFmtId="4" fontId="18" fillId="25" borderId="14" xfId="0" applyNumberFormat="1" applyFont="1" applyFill="1" applyBorder="1" applyAlignment="1">
      <alignment horizontal="center" vertical="center" wrapText="1"/>
    </xf>
    <xf numFmtId="164" fontId="18" fillId="25" borderId="14" xfId="0" applyNumberFormat="1" applyFont="1" applyFill="1" applyBorder="1" applyAlignment="1">
      <alignment horizontal="center" vertical="center" wrapText="1"/>
    </xf>
    <xf numFmtId="164" fontId="18" fillId="26" borderId="14" xfId="0" applyFont="1" applyFill="1" applyBorder="1" applyAlignment="1">
      <alignment horizontal="center" vertical="center" wrapText="1"/>
    </xf>
    <xf numFmtId="4" fontId="18" fillId="25" borderId="13" xfId="0" applyNumberFormat="1" applyFont="1" applyFill="1" applyBorder="1" applyAlignment="1">
      <alignment horizontal="center" vertical="center" wrapText="1"/>
    </xf>
    <xf numFmtId="164" fontId="18" fillId="25" borderId="13" xfId="0" applyFont="1" applyFill="1" applyBorder="1" applyAlignment="1">
      <alignment horizontal="center" vertical="center" wrapText="1"/>
    </xf>
    <xf numFmtId="4" fontId="20" fillId="27" borderId="14" xfId="41" applyNumberFormat="1" applyFont="1" applyFill="1" applyBorder="1" applyAlignment="1">
      <alignment horizontal="center" vertical="center" wrapText="1"/>
    </xf>
    <xf numFmtId="164" fontId="20" fillId="27" borderId="13" xfId="41" applyNumberFormat="1" applyFont="1" applyFill="1" applyBorder="1" applyAlignment="1">
      <alignment horizontal="center" vertical="center" wrapText="1"/>
    </xf>
    <xf numFmtId="16" fontId="20" fillId="27" borderId="13" xfId="41" applyNumberFormat="1" applyFont="1" applyFill="1" applyBorder="1" applyAlignment="1">
      <alignment horizontal="center" vertical="center" wrapText="1"/>
    </xf>
    <xf numFmtId="4" fontId="20" fillId="27" borderId="13" xfId="41" applyNumberFormat="1" applyFont="1" applyFill="1" applyBorder="1" applyAlignment="1">
      <alignment horizontal="center" vertical="center" wrapText="1"/>
    </xf>
    <xf numFmtId="164" fontId="18" fillId="27" borderId="14" xfId="0" applyFont="1" applyFill="1" applyBorder="1" applyAlignment="1">
      <alignment horizontal="center" vertical="center" wrapText="1"/>
    </xf>
    <xf numFmtId="164" fontId="18" fillId="27" borderId="14" xfId="0" applyNumberFormat="1" applyFont="1" applyFill="1" applyBorder="1" applyAlignment="1">
      <alignment horizontal="center" vertical="center" wrapText="1"/>
    </xf>
    <xf numFmtId="4" fontId="18" fillId="27" borderId="14" xfId="0" applyNumberFormat="1" applyFont="1" applyFill="1" applyBorder="1" applyAlignment="1">
      <alignment horizontal="center" vertical="center" wrapText="1"/>
    </xf>
    <xf numFmtId="164" fontId="18" fillId="27" borderId="13" xfId="0" applyNumberFormat="1" applyFont="1" applyFill="1" applyBorder="1" applyAlignment="1">
      <alignment horizontal="center" vertical="center" wrapText="1"/>
    </xf>
    <xf numFmtId="164" fontId="18" fillId="27" borderId="13" xfId="0" applyFont="1" applyFill="1" applyBorder="1" applyAlignment="1">
      <alignment horizontal="center" vertical="center" wrapText="1"/>
    </xf>
    <xf numFmtId="4" fontId="18" fillId="27" borderId="13" xfId="0" applyNumberFormat="1" applyFont="1" applyFill="1" applyBorder="1" applyAlignment="1">
      <alignment horizontal="center" vertical="center" wrapText="1"/>
    </xf>
    <xf numFmtId="164" fontId="18" fillId="28" borderId="14" xfId="0" applyFont="1" applyFill="1" applyBorder="1" applyAlignment="1">
      <alignment horizontal="center" vertical="center" wrapText="1"/>
    </xf>
    <xf numFmtId="164" fontId="18" fillId="28" borderId="13" xfId="0" applyNumberFormat="1" applyFont="1" applyFill="1" applyBorder="1" applyAlignment="1">
      <alignment horizontal="center" vertical="center" wrapText="1"/>
    </xf>
    <xf numFmtId="4" fontId="18" fillId="28" borderId="14" xfId="0" applyNumberFormat="1" applyFont="1" applyFill="1" applyBorder="1" applyAlignment="1">
      <alignment horizontal="center" vertical="center" wrapText="1"/>
    </xf>
    <xf numFmtId="164" fontId="18" fillId="28" borderId="14" xfId="0" applyNumberFormat="1" applyFont="1" applyFill="1" applyBorder="1" applyAlignment="1">
      <alignment horizontal="center" vertical="center" wrapText="1"/>
    </xf>
    <xf numFmtId="164" fontId="24" fillId="0" borderId="0" xfId="0" applyFont="1"/>
    <xf numFmtId="164" fontId="25" fillId="0" borderId="0" xfId="0" applyFont="1"/>
    <xf numFmtId="164" fontId="26" fillId="0" borderId="0" xfId="0" applyFont="1"/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5" xfId="39"/>
    <cellStyle name="Обычный 6" xfId="40"/>
    <cellStyle name="Обычный_Фасовка" xfId="41"/>
    <cellStyle name="Плохой 2" xfId="42"/>
    <cellStyle name="Пояснение 2" xfId="43"/>
    <cellStyle name="Примечание 2" xfId="44"/>
    <cellStyle name="Примечание 3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9" defaultPivotStyle="PivotStyleLight16"/>
  <colors>
    <mruColors>
      <color rgb="FFCCCCFF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8"/>
    <pageSetUpPr fitToPage="1"/>
  </sheetPr>
  <dimension ref="A1:H17"/>
  <sheetViews>
    <sheetView view="pageBreakPreview" zoomScaleNormal="100" zoomScaleSheetLayoutView="100" workbookViewId="0">
      <pane ySplit="1" topLeftCell="A2" activePane="bottomLeft" state="frozen"/>
      <selection pane="bottomLeft" activeCell="E27" sqref="E27"/>
    </sheetView>
  </sheetViews>
  <sheetFormatPr defaultRowHeight="15"/>
  <cols>
    <col min="1" max="1" width="35" style="7" customWidth="1"/>
    <col min="2" max="2" width="13.140625" style="8" customWidth="1"/>
    <col min="3" max="3" width="21.7109375" style="7" customWidth="1"/>
    <col min="4" max="4" width="12.42578125" style="8" customWidth="1"/>
    <col min="5" max="5" width="16.42578125" style="7" customWidth="1"/>
    <col min="6" max="6" width="16.7109375" style="7" customWidth="1"/>
    <col min="7" max="7" width="18" style="7" customWidth="1"/>
    <col min="8" max="8" width="9.140625" style="5"/>
    <col min="9" max="9" width="13.140625" bestFit="1" customWidth="1"/>
    <col min="12" max="12" width="16" customWidth="1"/>
  </cols>
  <sheetData>
    <row r="1" spans="1:8" ht="23.25" thickBot="1">
      <c r="A1" s="1" t="s">
        <v>2</v>
      </c>
      <c r="B1" s="2" t="s">
        <v>3</v>
      </c>
      <c r="C1" s="3" t="s">
        <v>4</v>
      </c>
      <c r="D1" s="4" t="s">
        <v>5</v>
      </c>
      <c r="E1" s="3" t="s">
        <v>6</v>
      </c>
      <c r="F1" s="4" t="s">
        <v>7</v>
      </c>
      <c r="G1" s="4" t="s">
        <v>8</v>
      </c>
    </row>
    <row r="2" spans="1:8">
      <c r="A2" s="15" t="s">
        <v>9</v>
      </c>
      <c r="B2" s="16">
        <v>42118</v>
      </c>
      <c r="C2" s="14">
        <v>270504</v>
      </c>
      <c r="D2" s="16">
        <v>42118</v>
      </c>
      <c r="E2" s="14">
        <v>270504</v>
      </c>
      <c r="F2" s="23">
        <v>42123</v>
      </c>
      <c r="G2" s="20">
        <f>C2-E2</f>
        <v>0</v>
      </c>
    </row>
    <row r="3" spans="1:8">
      <c r="A3" s="15" t="s">
        <v>9</v>
      </c>
      <c r="B3" s="16">
        <v>42136</v>
      </c>
      <c r="C3" s="14">
        <v>660408</v>
      </c>
      <c r="D3" s="16">
        <v>42136</v>
      </c>
      <c r="E3" s="14">
        <v>660408</v>
      </c>
      <c r="F3" s="23">
        <v>42142</v>
      </c>
      <c r="G3" s="20">
        <f>C3-E3</f>
        <v>0</v>
      </c>
    </row>
    <row r="4" spans="1:8">
      <c r="A4" s="15" t="s">
        <v>9</v>
      </c>
      <c r="B4" s="36">
        <v>42152</v>
      </c>
      <c r="C4" s="35">
        <v>354576</v>
      </c>
      <c r="D4" s="36">
        <v>42152</v>
      </c>
      <c r="E4" s="35">
        <v>354576</v>
      </c>
      <c r="F4" s="37">
        <v>42165</v>
      </c>
      <c r="G4" s="38">
        <f>C4-E4</f>
        <v>0</v>
      </c>
    </row>
    <row r="5" spans="1:8">
      <c r="A5" s="15" t="s">
        <v>9</v>
      </c>
      <c r="B5" s="36">
        <v>42159</v>
      </c>
      <c r="C5" s="35">
        <v>685344</v>
      </c>
      <c r="D5" s="36">
        <v>42159</v>
      </c>
      <c r="E5" s="35">
        <v>685344</v>
      </c>
      <c r="F5" s="37">
        <v>42165</v>
      </c>
      <c r="G5" s="38">
        <f>C5-E5</f>
        <v>0</v>
      </c>
    </row>
    <row r="6" spans="1:8">
      <c r="A6" s="17" t="s">
        <v>9</v>
      </c>
      <c r="B6" s="19">
        <v>42163</v>
      </c>
      <c r="C6" s="18">
        <v>652212</v>
      </c>
      <c r="D6" s="19">
        <v>42163</v>
      </c>
      <c r="E6" s="18">
        <v>150000</v>
      </c>
      <c r="F6" s="21">
        <v>42172</v>
      </c>
      <c r="G6" s="22">
        <f>C6-E6</f>
        <v>502212</v>
      </c>
    </row>
    <row r="7" spans="1:8">
      <c r="A7" s="17" t="s">
        <v>10</v>
      </c>
      <c r="B7" s="19">
        <v>42090</v>
      </c>
      <c r="C7" s="18">
        <v>440107.27</v>
      </c>
      <c r="D7" s="19">
        <v>42121</v>
      </c>
      <c r="E7" s="18">
        <f>100000*3</f>
        <v>300000</v>
      </c>
      <c r="F7" s="21" t="s">
        <v>1</v>
      </c>
      <c r="G7" s="22">
        <f t="shared" ref="G7:G17" si="0">C7-E7</f>
        <v>140107.27000000002</v>
      </c>
    </row>
    <row r="8" spans="1:8">
      <c r="A8" s="17" t="s">
        <v>10</v>
      </c>
      <c r="B8" s="19">
        <v>42152</v>
      </c>
      <c r="C8" s="18">
        <v>632954.61</v>
      </c>
      <c r="D8" s="19">
        <v>42183</v>
      </c>
      <c r="E8" s="18"/>
      <c r="F8" s="21"/>
      <c r="G8" s="22">
        <f t="shared" si="0"/>
        <v>632954.61</v>
      </c>
    </row>
    <row r="9" spans="1:8">
      <c r="A9" s="17" t="s">
        <v>10</v>
      </c>
      <c r="B9" s="19">
        <v>42164</v>
      </c>
      <c r="C9" s="18">
        <v>39040</v>
      </c>
      <c r="D9" s="19">
        <v>42194</v>
      </c>
      <c r="E9" s="18"/>
      <c r="F9" s="21"/>
      <c r="G9" s="22">
        <f t="shared" si="0"/>
        <v>39040</v>
      </c>
    </row>
    <row r="10" spans="1:8">
      <c r="A10" s="17" t="s">
        <v>11</v>
      </c>
      <c r="B10" s="19">
        <v>42102</v>
      </c>
      <c r="C10" s="18">
        <f>484302.48+431207.68</f>
        <v>915510.15999999992</v>
      </c>
      <c r="D10" s="19">
        <v>42163</v>
      </c>
      <c r="E10" s="18">
        <f>415207.68</f>
        <v>415207.67999999999</v>
      </c>
      <c r="F10" s="21">
        <v>42171</v>
      </c>
      <c r="G10" s="22">
        <f t="shared" si="0"/>
        <v>500302.47999999992</v>
      </c>
    </row>
    <row r="11" spans="1:8">
      <c r="A11" s="17" t="s">
        <v>11</v>
      </c>
      <c r="B11" s="19">
        <v>42127</v>
      </c>
      <c r="C11" s="18">
        <f>121500+258019.2</f>
        <v>379519.2</v>
      </c>
      <c r="D11" s="19">
        <v>42188</v>
      </c>
      <c r="E11" s="18"/>
      <c r="F11" s="21"/>
      <c r="G11" s="22">
        <f t="shared" si="0"/>
        <v>379519.2</v>
      </c>
    </row>
    <row r="12" spans="1:8">
      <c r="A12" s="17" t="s">
        <v>11</v>
      </c>
      <c r="B12" s="19">
        <v>42131</v>
      </c>
      <c r="C12" s="18">
        <v>469894.19</v>
      </c>
      <c r="D12" s="19">
        <v>42192</v>
      </c>
      <c r="E12" s="18"/>
      <c r="F12" s="21"/>
      <c r="G12" s="22">
        <f t="shared" si="0"/>
        <v>469894.19</v>
      </c>
    </row>
    <row r="13" spans="1:8">
      <c r="A13" s="17" t="s">
        <v>11</v>
      </c>
      <c r="B13" s="19">
        <v>42136</v>
      </c>
      <c r="C13" s="18">
        <v>318100.88</v>
      </c>
      <c r="D13" s="19">
        <v>42197</v>
      </c>
      <c r="E13" s="18"/>
      <c r="F13" s="21"/>
      <c r="G13" s="22">
        <f t="shared" si="0"/>
        <v>318100.88</v>
      </c>
    </row>
    <row r="14" spans="1:8">
      <c r="A14" s="17" t="s">
        <v>11</v>
      </c>
      <c r="B14" s="19">
        <v>42144</v>
      </c>
      <c r="C14" s="18">
        <v>505858.16</v>
      </c>
      <c r="D14" s="19">
        <v>42205</v>
      </c>
      <c r="E14" s="18"/>
      <c r="F14" s="21"/>
      <c r="G14" s="22">
        <f t="shared" si="0"/>
        <v>505858.16</v>
      </c>
    </row>
    <row r="15" spans="1:8">
      <c r="A15" s="17" t="s">
        <v>11</v>
      </c>
      <c r="B15" s="19">
        <v>42151</v>
      </c>
      <c r="C15" s="18">
        <f>249746.44+180087.14</f>
        <v>429833.58</v>
      </c>
      <c r="D15" s="19">
        <v>42212</v>
      </c>
      <c r="E15" s="18"/>
      <c r="F15" s="21"/>
      <c r="G15" s="22">
        <f t="shared" si="0"/>
        <v>429833.58</v>
      </c>
      <c r="H15"/>
    </row>
    <row r="16" spans="1:8">
      <c r="A16" s="17" t="s">
        <v>11</v>
      </c>
      <c r="B16" s="19">
        <v>42159</v>
      </c>
      <c r="C16" s="18">
        <v>211613.5</v>
      </c>
      <c r="D16" s="19">
        <v>42220</v>
      </c>
      <c r="E16" s="18"/>
      <c r="F16" s="21"/>
      <c r="G16" s="22">
        <f t="shared" si="0"/>
        <v>211613.5</v>
      </c>
      <c r="H16"/>
    </row>
    <row r="17" spans="1:8">
      <c r="A17" s="17" t="s">
        <v>11</v>
      </c>
      <c r="B17" s="19">
        <v>42172</v>
      </c>
      <c r="C17" s="18">
        <v>374401.75</v>
      </c>
      <c r="D17" s="19">
        <v>42233</v>
      </c>
      <c r="E17" s="18"/>
      <c r="F17" s="21"/>
      <c r="G17" s="22">
        <f t="shared" si="0"/>
        <v>374401.75</v>
      </c>
      <c r="H17"/>
    </row>
  </sheetData>
  <autoFilter ref="A1:G17">
    <sortState ref="A2:G202">
      <sortCondition ref="A1:A202"/>
    </sortState>
  </autoFilter>
  <phoneticPr fontId="21" type="noConversion"/>
  <pageMargins left="0.15748031496062992" right="0.15748031496062992" top="0.74803149606299213" bottom="0.74803149606299213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61"/>
  </sheetPr>
  <dimension ref="A1:G25"/>
  <sheetViews>
    <sheetView view="pageBreakPreview" zoomScaleNormal="100" zoomScaleSheetLayoutView="100" workbookViewId="0">
      <pane ySplit="1" topLeftCell="A3" activePane="bottomLeft" state="frozen"/>
      <selection pane="bottomLeft" activeCell="I25" sqref="I25"/>
    </sheetView>
  </sheetViews>
  <sheetFormatPr defaultRowHeight="15"/>
  <cols>
    <col min="1" max="1" width="22.42578125" style="11" customWidth="1"/>
    <col min="2" max="2" width="11.85546875" style="12" customWidth="1"/>
    <col min="3" max="3" width="14.85546875" style="11" customWidth="1"/>
    <col min="4" max="4" width="11.7109375" style="12" customWidth="1"/>
    <col min="5" max="5" width="13.42578125" style="13" customWidth="1"/>
    <col min="6" max="6" width="20.140625" style="12" customWidth="1"/>
    <col min="7" max="7" width="14.7109375" style="11" customWidth="1"/>
    <col min="9" max="10" width="13.140625" bestFit="1" customWidth="1"/>
  </cols>
  <sheetData>
    <row r="1" spans="1:7" ht="23.25" thickBot="1">
      <c r="A1" s="1" t="s">
        <v>2</v>
      </c>
      <c r="B1" s="2" t="s">
        <v>3</v>
      </c>
      <c r="C1" s="3" t="s">
        <v>4</v>
      </c>
      <c r="D1" s="2" t="s">
        <v>5</v>
      </c>
      <c r="E1" s="9" t="s">
        <v>6</v>
      </c>
      <c r="F1" s="2" t="s">
        <v>7</v>
      </c>
      <c r="G1" s="4" t="s">
        <v>8</v>
      </c>
    </row>
    <row r="2" spans="1:7">
      <c r="A2" s="32" t="s">
        <v>12</v>
      </c>
      <c r="B2" s="27">
        <v>42052</v>
      </c>
      <c r="C2" s="26">
        <v>281988</v>
      </c>
      <c r="D2" s="27">
        <v>42055</v>
      </c>
      <c r="E2" s="26">
        <f>284796-2808</f>
        <v>281988</v>
      </c>
      <c r="F2" s="25">
        <v>42055</v>
      </c>
      <c r="G2" s="26">
        <f t="shared" ref="G2:G14" si="0">C2-E2</f>
        <v>0</v>
      </c>
    </row>
    <row r="3" spans="1:7">
      <c r="A3" s="39" t="s">
        <v>12</v>
      </c>
      <c r="B3" s="40">
        <v>42083</v>
      </c>
      <c r="C3" s="41">
        <v>236925</v>
      </c>
      <c r="D3" s="40">
        <v>42088</v>
      </c>
      <c r="E3" s="41">
        <f>2808+234117</f>
        <v>236925</v>
      </c>
      <c r="F3" s="42" t="s">
        <v>0</v>
      </c>
      <c r="G3" s="41">
        <f t="shared" si="0"/>
        <v>0</v>
      </c>
    </row>
    <row r="4" spans="1:7">
      <c r="A4" s="39" t="s">
        <v>12</v>
      </c>
      <c r="B4" s="40">
        <v>42158</v>
      </c>
      <c r="C4" s="41">
        <v>65473.2</v>
      </c>
      <c r="D4" s="40">
        <v>42163</v>
      </c>
      <c r="E4" s="41">
        <v>65473.2</v>
      </c>
      <c r="F4" s="42">
        <v>42160</v>
      </c>
      <c r="G4" s="41">
        <f t="shared" si="0"/>
        <v>0</v>
      </c>
    </row>
    <row r="5" spans="1:7">
      <c r="A5" s="45" t="s">
        <v>12</v>
      </c>
      <c r="B5" s="48">
        <v>42172</v>
      </c>
      <c r="C5" s="47">
        <f>68946</f>
        <v>68946</v>
      </c>
      <c r="D5" s="48">
        <v>42175</v>
      </c>
      <c r="E5" s="47"/>
      <c r="F5" s="46"/>
      <c r="G5" s="47">
        <f t="shared" si="0"/>
        <v>68946</v>
      </c>
    </row>
    <row r="6" spans="1:7">
      <c r="A6" s="24" t="s">
        <v>13</v>
      </c>
      <c r="B6" s="25">
        <v>42101</v>
      </c>
      <c r="C6" s="26">
        <v>15134.7</v>
      </c>
      <c r="D6" s="27">
        <v>42131</v>
      </c>
      <c r="E6" s="26">
        <v>15134.7</v>
      </c>
      <c r="F6" s="25">
        <v>42131</v>
      </c>
      <c r="G6" s="28">
        <f t="shared" si="0"/>
        <v>0</v>
      </c>
    </row>
    <row r="7" spans="1:7">
      <c r="A7" s="24" t="s">
        <v>13</v>
      </c>
      <c r="B7" s="25">
        <v>42115</v>
      </c>
      <c r="C7" s="26">
        <v>18556.7</v>
      </c>
      <c r="D7" s="27">
        <v>42145</v>
      </c>
      <c r="E7" s="26">
        <v>18556.7</v>
      </c>
      <c r="F7" s="25">
        <v>42145</v>
      </c>
      <c r="G7" s="28">
        <f t="shared" si="0"/>
        <v>0</v>
      </c>
    </row>
    <row r="8" spans="1:7">
      <c r="A8" s="24" t="s">
        <v>13</v>
      </c>
      <c r="B8" s="42">
        <v>42137</v>
      </c>
      <c r="C8" s="41">
        <f>7052+11850+19323.5</f>
        <v>38225.5</v>
      </c>
      <c r="D8" s="40">
        <v>42168</v>
      </c>
      <c r="E8" s="41">
        <f>38225.5</f>
        <v>38225.5</v>
      </c>
      <c r="F8" s="42">
        <v>42170</v>
      </c>
      <c r="G8" s="44">
        <f t="shared" si="0"/>
        <v>0</v>
      </c>
    </row>
    <row r="9" spans="1:7">
      <c r="A9" s="34" t="s">
        <v>13</v>
      </c>
      <c r="B9" s="29">
        <v>42139</v>
      </c>
      <c r="C9" s="30">
        <v>2466</v>
      </c>
      <c r="D9" s="31">
        <v>42170</v>
      </c>
      <c r="E9" s="30">
        <f>50</f>
        <v>50</v>
      </c>
      <c r="F9" s="29">
        <v>42110</v>
      </c>
      <c r="G9" s="33">
        <f t="shared" si="0"/>
        <v>2416</v>
      </c>
    </row>
    <row r="10" spans="1:7">
      <c r="A10" s="34" t="s">
        <v>13</v>
      </c>
      <c r="B10" s="29">
        <v>42143</v>
      </c>
      <c r="C10" s="30">
        <v>9712.7999999999993</v>
      </c>
      <c r="D10" s="31">
        <v>42174</v>
      </c>
      <c r="E10" s="30"/>
      <c r="F10" s="29"/>
      <c r="G10" s="33">
        <f t="shared" si="0"/>
        <v>9712.7999999999993</v>
      </c>
    </row>
    <row r="11" spans="1:7">
      <c r="A11" s="34" t="s">
        <v>13</v>
      </c>
      <c r="B11" s="29">
        <v>42150</v>
      </c>
      <c r="C11" s="10">
        <v>17775.900000000001</v>
      </c>
      <c r="D11" s="31">
        <v>42181</v>
      </c>
      <c r="E11" s="10"/>
      <c r="F11" s="6"/>
      <c r="G11" s="33">
        <f t="shared" si="0"/>
        <v>17775.900000000001</v>
      </c>
    </row>
    <row r="12" spans="1:7">
      <c r="A12" s="34" t="s">
        <v>13</v>
      </c>
      <c r="B12" s="29">
        <v>42157</v>
      </c>
      <c r="C12" s="30">
        <v>9428.7999999999993</v>
      </c>
      <c r="D12" s="31">
        <v>42187</v>
      </c>
      <c r="E12" s="30"/>
      <c r="F12" s="29"/>
      <c r="G12" s="33">
        <f t="shared" si="0"/>
        <v>9428.7999999999993</v>
      </c>
    </row>
    <row r="13" spans="1:7">
      <c r="A13" s="34" t="s">
        <v>13</v>
      </c>
      <c r="B13" s="29">
        <v>42164</v>
      </c>
      <c r="C13" s="30">
        <v>14955.8</v>
      </c>
      <c r="D13" s="31">
        <v>42194</v>
      </c>
      <c r="E13" s="30"/>
      <c r="F13" s="29"/>
      <c r="G13" s="33">
        <f t="shared" si="0"/>
        <v>14955.8</v>
      </c>
    </row>
    <row r="14" spans="1:7">
      <c r="A14" s="34" t="s">
        <v>13</v>
      </c>
      <c r="B14" s="29">
        <v>42156</v>
      </c>
      <c r="C14" s="30">
        <v>10264.200000000001</v>
      </c>
      <c r="D14" s="31">
        <v>42201</v>
      </c>
      <c r="E14" s="30"/>
      <c r="F14" s="29"/>
      <c r="G14" s="33">
        <f t="shared" si="0"/>
        <v>10264.200000000001</v>
      </c>
    </row>
    <row r="15" spans="1:7">
      <c r="A15" s="43" t="s">
        <v>14</v>
      </c>
      <c r="B15" s="42">
        <v>42118</v>
      </c>
      <c r="C15" s="41">
        <v>10112.4</v>
      </c>
      <c r="D15" s="40">
        <v>42161</v>
      </c>
      <c r="E15" s="41">
        <v>10112.4</v>
      </c>
      <c r="F15" s="42">
        <v>42165</v>
      </c>
      <c r="G15" s="44">
        <f t="shared" ref="G15:G21" si="1">C15-E15</f>
        <v>0</v>
      </c>
    </row>
    <row r="16" spans="1:7">
      <c r="A16" s="43" t="s">
        <v>14</v>
      </c>
      <c r="B16" s="42">
        <v>42124</v>
      </c>
      <c r="C16" s="41">
        <v>20571.599999999999</v>
      </c>
      <c r="D16" s="40">
        <v>42167</v>
      </c>
      <c r="E16" s="41">
        <v>20571.599999999999</v>
      </c>
      <c r="F16" s="42">
        <v>42173</v>
      </c>
      <c r="G16" s="44">
        <f t="shared" si="1"/>
        <v>0</v>
      </c>
    </row>
    <row r="17" spans="1:7">
      <c r="A17" s="34" t="s">
        <v>14</v>
      </c>
      <c r="B17" s="29">
        <v>42139</v>
      </c>
      <c r="C17" s="30">
        <v>19463.400000000001</v>
      </c>
      <c r="D17" s="31">
        <v>42182</v>
      </c>
      <c r="E17" s="30"/>
      <c r="F17" s="29"/>
      <c r="G17" s="33">
        <f t="shared" si="1"/>
        <v>19463.400000000001</v>
      </c>
    </row>
    <row r="18" spans="1:7">
      <c r="A18" s="34" t="s">
        <v>14</v>
      </c>
      <c r="B18" s="29">
        <v>42146</v>
      </c>
      <c r="C18" s="30">
        <v>27216.9</v>
      </c>
      <c r="D18" s="31">
        <v>42189</v>
      </c>
      <c r="E18" s="30"/>
      <c r="F18" s="29"/>
      <c r="G18" s="33">
        <f t="shared" si="1"/>
        <v>27216.9</v>
      </c>
    </row>
    <row r="19" spans="1:7">
      <c r="A19" s="34" t="s">
        <v>14</v>
      </c>
      <c r="B19" s="29">
        <v>42152</v>
      </c>
      <c r="C19" s="30">
        <v>10936.8</v>
      </c>
      <c r="D19" s="31">
        <v>42195</v>
      </c>
      <c r="E19" s="30"/>
      <c r="F19" s="29"/>
      <c r="G19" s="33">
        <f t="shared" si="1"/>
        <v>10936.8</v>
      </c>
    </row>
    <row r="20" spans="1:7">
      <c r="A20" s="34" t="s">
        <v>14</v>
      </c>
      <c r="B20" s="29">
        <v>42160</v>
      </c>
      <c r="C20" s="30">
        <v>7146.3</v>
      </c>
      <c r="D20" s="31">
        <v>42203</v>
      </c>
      <c r="E20" s="30"/>
      <c r="F20" s="29"/>
      <c r="G20" s="33">
        <f t="shared" si="1"/>
        <v>7146.3</v>
      </c>
    </row>
    <row r="21" spans="1:7">
      <c r="A21" s="34" t="s">
        <v>14</v>
      </c>
      <c r="B21" s="29">
        <v>42170</v>
      </c>
      <c r="C21" s="30">
        <v>6823.6</v>
      </c>
      <c r="D21" s="31">
        <v>42213</v>
      </c>
      <c r="E21" s="30"/>
      <c r="F21" s="29"/>
      <c r="G21" s="33">
        <f t="shared" si="1"/>
        <v>6823.6</v>
      </c>
    </row>
    <row r="22" spans="1:7">
      <c r="A22" s="43" t="s">
        <v>15</v>
      </c>
      <c r="B22" s="42">
        <v>42114</v>
      </c>
      <c r="C22" s="44">
        <v>566562</v>
      </c>
      <c r="D22" s="42">
        <v>42180</v>
      </c>
      <c r="E22" s="44">
        <v>566562</v>
      </c>
      <c r="F22" s="42">
        <v>42164</v>
      </c>
      <c r="G22" s="44">
        <f t="shared" ref="G22:G25" si="2">C22-E22</f>
        <v>0</v>
      </c>
    </row>
    <row r="23" spans="1:7">
      <c r="A23" s="34" t="s">
        <v>15</v>
      </c>
      <c r="B23" s="29">
        <v>42127</v>
      </c>
      <c r="C23" s="33">
        <v>579434</v>
      </c>
      <c r="D23" s="29">
        <v>42193</v>
      </c>
      <c r="E23" s="33"/>
      <c r="F23" s="6"/>
      <c r="G23" s="33">
        <f t="shared" si="2"/>
        <v>579434</v>
      </c>
    </row>
    <row r="24" spans="1:7">
      <c r="A24" s="34" t="s">
        <v>15</v>
      </c>
      <c r="B24" s="29">
        <v>42139</v>
      </c>
      <c r="C24" s="33">
        <v>513412</v>
      </c>
      <c r="D24" s="29">
        <v>42205</v>
      </c>
      <c r="E24" s="33"/>
      <c r="F24" s="29"/>
      <c r="G24" s="33">
        <f t="shared" si="2"/>
        <v>513412</v>
      </c>
    </row>
    <row r="25" spans="1:7">
      <c r="A25" s="34" t="s">
        <v>15</v>
      </c>
      <c r="B25" s="29">
        <v>42153</v>
      </c>
      <c r="C25" s="33">
        <v>537370</v>
      </c>
      <c r="D25" s="29">
        <v>42220</v>
      </c>
      <c r="E25" s="33"/>
      <c r="F25" s="29"/>
      <c r="G25" s="33">
        <f t="shared" si="2"/>
        <v>537370</v>
      </c>
    </row>
  </sheetData>
  <autoFilter ref="A1:G24">
    <sortState ref="A2:G85">
      <sortCondition ref="A1:A84"/>
    </sortState>
  </autoFilter>
  <phoneticPr fontId="21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  <rowBreaks count="1" manualBreakCount="1">
    <brk id="1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C26"/>
  <sheetViews>
    <sheetView tabSelected="1" workbookViewId="0">
      <selection activeCell="D24" sqref="D24"/>
    </sheetView>
  </sheetViews>
  <sheetFormatPr defaultRowHeight="15"/>
  <cols>
    <col min="1" max="1" width="37.140625" customWidth="1"/>
    <col min="2" max="2" width="25.28515625" bestFit="1" customWidth="1"/>
    <col min="3" max="3" width="27.5703125" bestFit="1" customWidth="1"/>
  </cols>
  <sheetData>
    <row r="2" spans="1:3">
      <c r="A2">
        <v>42177</v>
      </c>
      <c r="B2" t="s">
        <v>20</v>
      </c>
    </row>
    <row r="3" spans="1:3">
      <c r="A3" s="49" t="s">
        <v>16</v>
      </c>
      <c r="B3" s="49" t="s">
        <v>4</v>
      </c>
      <c r="C3" s="49" t="s">
        <v>8</v>
      </c>
    </row>
    <row r="4" spans="1:3">
      <c r="A4" s="50" t="s">
        <v>17</v>
      </c>
      <c r="B4" s="50" t="s">
        <v>18</v>
      </c>
      <c r="C4" s="50" t="s">
        <v>18</v>
      </c>
    </row>
    <row r="5" spans="1:3">
      <c r="A5" s="50" t="s">
        <v>17</v>
      </c>
      <c r="B5" s="50" t="s">
        <v>18</v>
      </c>
      <c r="C5" s="50" t="s">
        <v>18</v>
      </c>
    </row>
    <row r="6" spans="1:3">
      <c r="A6" s="50" t="s">
        <v>17</v>
      </c>
      <c r="B6" s="50" t="s">
        <v>18</v>
      </c>
      <c r="C6" s="50" t="s">
        <v>18</v>
      </c>
    </row>
    <row r="7" spans="1:3">
      <c r="A7" s="50" t="s">
        <v>17</v>
      </c>
      <c r="B7" s="50" t="s">
        <v>18</v>
      </c>
      <c r="C7" s="50" t="s">
        <v>18</v>
      </c>
    </row>
    <row r="8" spans="1:3">
      <c r="A8" s="50" t="s">
        <v>17</v>
      </c>
      <c r="B8" s="50" t="s">
        <v>18</v>
      </c>
      <c r="C8" s="50" t="s">
        <v>18</v>
      </c>
    </row>
    <row r="10" spans="1:3">
      <c r="A10">
        <v>42178</v>
      </c>
      <c r="B10" t="s">
        <v>19</v>
      </c>
    </row>
    <row r="11" spans="1:3">
      <c r="A11" s="49" t="s">
        <v>16</v>
      </c>
      <c r="B11" s="49" t="s">
        <v>4</v>
      </c>
      <c r="C11" s="49" t="s">
        <v>8</v>
      </c>
    </row>
    <row r="12" spans="1:3">
      <c r="A12" s="50" t="s">
        <v>17</v>
      </c>
      <c r="B12" s="50" t="s">
        <v>18</v>
      </c>
      <c r="C12" s="50" t="s">
        <v>18</v>
      </c>
    </row>
    <row r="13" spans="1:3">
      <c r="A13" s="50" t="s">
        <v>17</v>
      </c>
      <c r="B13" s="50" t="s">
        <v>18</v>
      </c>
      <c r="C13" s="50" t="s">
        <v>18</v>
      </c>
    </row>
    <row r="14" spans="1:3">
      <c r="A14" s="50" t="s">
        <v>17</v>
      </c>
      <c r="B14" s="50" t="s">
        <v>18</v>
      </c>
      <c r="C14" s="50" t="s">
        <v>18</v>
      </c>
    </row>
    <row r="15" spans="1:3">
      <c r="A15" s="50" t="s">
        <v>17</v>
      </c>
      <c r="B15" s="50" t="s">
        <v>18</v>
      </c>
      <c r="C15" s="50" t="s">
        <v>18</v>
      </c>
    </row>
    <row r="16" spans="1:3">
      <c r="A16" s="50" t="s">
        <v>17</v>
      </c>
      <c r="B16" s="50" t="s">
        <v>18</v>
      </c>
      <c r="C16" s="50" t="s">
        <v>18</v>
      </c>
    </row>
    <row r="18" spans="1:3">
      <c r="A18">
        <v>42179</v>
      </c>
      <c r="B18" t="s">
        <v>19</v>
      </c>
    </row>
    <row r="19" spans="1:3">
      <c r="A19" s="49" t="s">
        <v>16</v>
      </c>
      <c r="B19" s="49" t="s">
        <v>4</v>
      </c>
      <c r="C19" s="49" t="s">
        <v>8</v>
      </c>
    </row>
    <row r="20" spans="1:3">
      <c r="A20" s="50" t="s">
        <v>17</v>
      </c>
      <c r="B20" s="50" t="s">
        <v>18</v>
      </c>
      <c r="C20" s="50" t="s">
        <v>18</v>
      </c>
    </row>
    <row r="21" spans="1:3">
      <c r="A21" s="50" t="s">
        <v>17</v>
      </c>
      <c r="B21" s="50" t="s">
        <v>18</v>
      </c>
      <c r="C21" s="50" t="s">
        <v>18</v>
      </c>
    </row>
    <row r="22" spans="1:3">
      <c r="A22" s="50" t="s">
        <v>17</v>
      </c>
      <c r="B22" s="50" t="s">
        <v>18</v>
      </c>
      <c r="C22" s="50" t="s">
        <v>18</v>
      </c>
    </row>
    <row r="23" spans="1:3">
      <c r="A23" s="50" t="s">
        <v>17</v>
      </c>
      <c r="B23" s="50" t="s">
        <v>18</v>
      </c>
      <c r="C23" s="50" t="s">
        <v>18</v>
      </c>
    </row>
    <row r="24" spans="1:3">
      <c r="A24" s="50" t="s">
        <v>17</v>
      </c>
      <c r="B24" s="50" t="s">
        <v>18</v>
      </c>
      <c r="C24" s="50" t="s">
        <v>18</v>
      </c>
    </row>
    <row r="26" spans="1:3">
      <c r="C26" s="51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А</vt:lpstr>
      <vt:lpstr>Б</vt:lpstr>
      <vt:lpstr>График оплат</vt:lpstr>
      <vt:lpstr>А!Область_печати</vt:lpstr>
      <vt:lpstr>Б!Область_печати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Дементьева</cp:lastModifiedBy>
  <cp:lastPrinted>2015-05-27T06:17:28Z</cp:lastPrinted>
  <dcterms:created xsi:type="dcterms:W3CDTF">2006-09-28T05:33:49Z</dcterms:created>
  <dcterms:modified xsi:type="dcterms:W3CDTF">2015-06-19T12:27:19Z</dcterms:modified>
</cp:coreProperties>
</file>