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65" windowWidth="14805" windowHeight="7950" tabRatio="870"/>
  </bookViews>
  <sheets>
    <sheet name="Общий" sheetId="18" r:id="rId1"/>
    <sheet name="ИТ" sheetId="3" r:id="rId2"/>
  </sheets>
  <definedNames>
    <definedName name="_xlnm._FilterDatabase" localSheetId="1" hidden="1">ИТ!$A$2:$S$13</definedName>
  </definedNames>
  <calcPr calcId="125725"/>
</workbook>
</file>

<file path=xl/calcChain.xml><?xml version="1.0" encoding="utf-8"?>
<calcChain xmlns="http://schemas.openxmlformats.org/spreadsheetml/2006/main">
  <c r="J5" i="18" a="1"/>
  <c r="J5" s="1"/>
  <c r="J6" a="1"/>
  <c r="J6" s="1"/>
  <c r="J7" a="1"/>
  <c r="J7" s="1"/>
  <c r="J8" a="1"/>
  <c r="J8" s="1"/>
  <c r="J9" a="1"/>
  <c r="J9" s="1"/>
  <c r="J10" a="1"/>
  <c r="J10" s="1"/>
  <c r="J11" a="1"/>
  <c r="J11" s="1"/>
  <c r="J12" a="1"/>
  <c r="J12" s="1"/>
  <c r="J13" a="1"/>
  <c r="J13" s="1"/>
  <c r="J14" a="1"/>
  <c r="J14" s="1"/>
  <c r="J15" a="1"/>
  <c r="J15" s="1"/>
  <c r="J4" a="1"/>
  <c r="J4" s="1"/>
  <c r="H5"/>
  <c r="H6"/>
  <c r="H7"/>
  <c r="H8"/>
  <c r="H9"/>
  <c r="H10"/>
  <c r="H11"/>
  <c r="H12"/>
  <c r="H13"/>
  <c r="H14"/>
  <c r="H15"/>
  <c r="H4"/>
  <c r="I5"/>
  <c r="I6"/>
  <c r="I7"/>
  <c r="I8"/>
  <c r="I9"/>
  <c r="I10"/>
  <c r="I11"/>
  <c r="I12"/>
  <c r="I13"/>
  <c r="I14"/>
  <c r="I15"/>
  <c r="I4"/>
</calcChain>
</file>

<file path=xl/sharedStrings.xml><?xml version="1.0" encoding="utf-8"?>
<sst xmlns="http://schemas.openxmlformats.org/spreadsheetml/2006/main" count="64" uniqueCount="50">
  <si>
    <t>№ п/п</t>
  </si>
  <si>
    <t>код ОКПО (или ИНН)</t>
  </si>
  <si>
    <t>№ счёта</t>
  </si>
  <si>
    <t>Дата счета</t>
  </si>
  <si>
    <t>сумма по счёту</t>
  </si>
  <si>
    <t>в т.ч.                                                              сума НДС по счету</t>
  </si>
  <si>
    <r>
      <t xml:space="preserve">р/счет Контрагента                                            </t>
    </r>
    <r>
      <rPr>
        <sz val="8"/>
        <rFont val="Times New Roman"/>
        <family val="1"/>
        <charset val="204"/>
      </rPr>
      <t>(сверять с Договором)</t>
    </r>
  </si>
  <si>
    <t>ОКВЭД</t>
  </si>
  <si>
    <t>ОКДП</t>
  </si>
  <si>
    <t xml:space="preserve">Пункт финансирования </t>
  </si>
  <si>
    <t>Статья затрат</t>
  </si>
  <si>
    <t>№ договора</t>
  </si>
  <si>
    <t>дата договора</t>
  </si>
  <si>
    <t xml:space="preserve"> Контрагент</t>
  </si>
  <si>
    <t>предмет оплаты</t>
  </si>
  <si>
    <t xml:space="preserve">дата визирования </t>
  </si>
  <si>
    <t>работник Филиала</t>
  </si>
  <si>
    <t>остаток</t>
  </si>
  <si>
    <t>Отдел, служба</t>
  </si>
  <si>
    <t>примечание</t>
  </si>
  <si>
    <t>без НДС</t>
  </si>
  <si>
    <t>РЗ и МОС (5.19.018.01.14.08)</t>
  </si>
  <si>
    <t xml:space="preserve">50% предоплата за Программное обеспечение MS Windows 8 Professional </t>
  </si>
  <si>
    <t xml:space="preserve">50% предоплата за 13 системных блоков </t>
  </si>
  <si>
    <t>РЗ и МОС (5.19.019.01.14.08)</t>
  </si>
  <si>
    <t>50% предоплата за 13 мониторов</t>
  </si>
  <si>
    <t>РЗ и МОС (5.19.020.01.14.08)</t>
  </si>
  <si>
    <t>Источник бесперебойного питания Powercom RPT-600 (13шт.)</t>
  </si>
  <si>
    <t>20307-5</t>
  </si>
  <si>
    <t>Шнур питания (26шт.), Кабель Дефендер (10шт.)</t>
  </si>
  <si>
    <t>Монитор ЛСД (13шт.)</t>
  </si>
  <si>
    <t xml:space="preserve">50% окончательный расчет за 13 системных блоков </t>
  </si>
  <si>
    <t xml:space="preserve">50% окончательный расчет за Программное обеспечение MS Windows 8 Professional </t>
  </si>
  <si>
    <t>Ноутбук АСУС, програмное обеспечение</t>
  </si>
  <si>
    <t>РЗ и МОС (5.19.021.01.14.08)</t>
  </si>
  <si>
    <t>МФУ (7шт.)</t>
  </si>
  <si>
    <t>20307(7)</t>
  </si>
  <si>
    <t>Предоплата 50 % за расходные материалы для ПК и оргтехники (60 наименований)</t>
  </si>
  <si>
    <t>20307</t>
  </si>
  <si>
    <t>20305</t>
  </si>
  <si>
    <t>ИТ</t>
  </si>
  <si>
    <t>Факт сумма</t>
  </si>
  <si>
    <t>Лимит</t>
  </si>
  <si>
    <t>20307(6)</t>
  </si>
  <si>
    <t>20401.1(3)</t>
  </si>
  <si>
    <t>20301-2</t>
  </si>
  <si>
    <t>20301.1</t>
  </si>
  <si>
    <t>=СУММЕСЛИ(ИТ!K2:K999;Общий!F3;ИТ!E2:E999)</t>
  </si>
  <si>
    <t>=СУММПРОИЗВ((F3'=ИТ!K2:K999)*(ИТ!E2:E999))</t>
  </si>
  <si>
    <t>=СУММ((F3'=ИТ!K2:K999)*ИТ!E2:E999)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</si>
</sst>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dd/mm/yy;@"/>
  </numFmts>
  <fonts count="11">
    <font>
      <sz val="11"/>
      <color theme="1"/>
      <name val="Calibri"/>
      <family val="2"/>
      <scheme val="minor"/>
    </font>
    <font>
      <b/>
      <sz val="8"/>
      <color indexed="9"/>
      <name val="Times New Roman"/>
      <family val="1"/>
      <charset val="204"/>
    </font>
    <font>
      <b/>
      <sz val="9"/>
      <color indexed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95">
    <xf numFmtId="0" fontId="0" fillId="0" borderId="0" xfId="0"/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 vertical="center"/>
    </xf>
    <xf numFmtId="4" fontId="5" fillId="4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65" fontId="6" fillId="0" borderId="7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14" fontId="6" fillId="0" borderId="7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right"/>
    </xf>
    <xf numFmtId="1" fontId="6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wrapText="1"/>
    </xf>
    <xf numFmtId="49" fontId="6" fillId="0" borderId="7" xfId="0" applyNumberFormat="1" applyFont="1" applyBorder="1" applyAlignment="1">
      <alignment horizontal="center"/>
    </xf>
    <xf numFmtId="49" fontId="10" fillId="0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6" fillId="0" borderId="7" xfId="0" applyNumberFormat="1" applyFont="1" applyBorder="1" applyAlignment="1">
      <alignment wrapText="1"/>
    </xf>
    <xf numFmtId="4" fontId="6" fillId="0" borderId="7" xfId="0" applyNumberFormat="1" applyFont="1" applyBorder="1" applyAlignment="1">
      <alignment horizontal="center"/>
    </xf>
    <xf numFmtId="49" fontId="6" fillId="6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left" wrapText="1"/>
    </xf>
    <xf numFmtId="49" fontId="10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14" fontId="6" fillId="0" borderId="7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right"/>
    </xf>
    <xf numFmtId="1" fontId="6" fillId="0" borderId="7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left"/>
    </xf>
    <xf numFmtId="0" fontId="0" fillId="6" borderId="0" xfId="0" applyFill="1" applyBorder="1"/>
    <xf numFmtId="3" fontId="6" fillId="6" borderId="0" xfId="0" applyNumberFormat="1" applyFont="1" applyFill="1" applyBorder="1" applyAlignment="1">
      <alignment horizontal="center"/>
    </xf>
    <xf numFmtId="49" fontId="6" fillId="6" borderId="0" xfId="0" applyNumberFormat="1" applyFont="1" applyFill="1" applyBorder="1" applyAlignment="1">
      <alignment horizontal="center" wrapText="1"/>
    </xf>
    <xf numFmtId="1" fontId="6" fillId="6" borderId="0" xfId="0" applyNumberFormat="1" applyFont="1" applyFill="1" applyBorder="1" applyAlignment="1">
      <alignment horizontal="center" vertical="center"/>
    </xf>
    <xf numFmtId="4" fontId="6" fillId="6" borderId="0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 wrapText="1"/>
    </xf>
    <xf numFmtId="0" fontId="6" fillId="6" borderId="7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 vertical="center" wrapText="1"/>
    </xf>
    <xf numFmtId="0" fontId="6" fillId="6" borderId="7" xfId="0" applyNumberFormat="1" applyFont="1" applyFill="1" applyBorder="1" applyAlignment="1">
      <alignment horizontal="center"/>
    </xf>
    <xf numFmtId="4" fontId="5" fillId="6" borderId="7" xfId="0" applyNumberFormat="1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165" fontId="6" fillId="6" borderId="10" xfId="0" applyNumberFormat="1" applyFont="1" applyFill="1" applyBorder="1" applyAlignment="1">
      <alignment horizontal="center" vertical="center" wrapText="1"/>
    </xf>
    <xf numFmtId="165" fontId="6" fillId="6" borderId="7" xfId="0" applyNumberFormat="1" applyFont="1" applyFill="1" applyBorder="1" applyAlignment="1">
      <alignment horizontal="center" vertical="center" wrapText="1"/>
    </xf>
    <xf numFmtId="164" fontId="7" fillId="0" borderId="7" xfId="1" applyFont="1" applyBorder="1"/>
    <xf numFmtId="4" fontId="0" fillId="0" borderId="7" xfId="0" applyNumberFormat="1" applyBorder="1"/>
    <xf numFmtId="49" fontId="3" fillId="6" borderId="12" xfId="0" applyNumberFormat="1" applyFont="1" applyFill="1" applyBorder="1" applyAlignment="1">
      <alignment horizontal="center" vertical="center" wrapText="1"/>
    </xf>
    <xf numFmtId="0" fontId="3" fillId="6" borderId="6" xfId="1" applyNumberFormat="1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 vertical="center" wrapText="1"/>
    </xf>
    <xf numFmtId="49" fontId="3" fillId="6" borderId="7" xfId="0" quotePrefix="1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0" fontId="3" fillId="6" borderId="11" xfId="1" applyNumberFormat="1" applyFont="1" applyFill="1" applyBorder="1" applyAlignment="1">
      <alignment horizontal="center" vertical="center" wrapText="1"/>
    </xf>
    <xf numFmtId="0" fontId="3" fillId="6" borderId="12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6" borderId="7" xfId="1" applyNumberFormat="1" applyFont="1" applyFill="1" applyBorder="1" applyAlignment="1">
      <alignment horizontal="center" vertical="center" wrapText="1"/>
    </xf>
    <xf numFmtId="0" fontId="3" fillId="6" borderId="8" xfId="1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wrapText="1"/>
    </xf>
    <xf numFmtId="49" fontId="5" fillId="0" borderId="10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/>
    </xf>
    <xf numFmtId="49" fontId="6" fillId="6" borderId="0" xfId="0" applyNumberFormat="1" applyFont="1" applyFill="1" applyBorder="1" applyAlignment="1">
      <alignment horizontal="center" wrapText="1"/>
    </xf>
    <xf numFmtId="1" fontId="6" fillId="6" borderId="0" xfId="0" applyNumberFormat="1" applyFont="1" applyFill="1" applyBorder="1" applyAlignment="1">
      <alignment horizontal="center" vertical="center"/>
    </xf>
    <xf numFmtId="49" fontId="5" fillId="6" borderId="7" xfId="0" applyNumberFormat="1" applyFont="1" applyFill="1" applyBorder="1" applyAlignment="1">
      <alignment horizontal="center"/>
    </xf>
    <xf numFmtId="49" fontId="6" fillId="6" borderId="0" xfId="0" applyNumberFormat="1" applyFont="1" applyFill="1" applyBorder="1" applyAlignment="1">
      <alignment horizontal="center" vertical="center"/>
    </xf>
    <xf numFmtId="4" fontId="6" fillId="6" borderId="0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 wrapText="1"/>
    </xf>
    <xf numFmtId="49" fontId="3" fillId="6" borderId="14" xfId="0" applyNumberFormat="1" applyFont="1" applyFill="1" applyBorder="1" applyAlignment="1">
      <alignment horizontal="center" vertical="center" wrapText="1"/>
    </xf>
    <xf numFmtId="49" fontId="0" fillId="0" borderId="6" xfId="0" quotePrefix="1" applyNumberForma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7"/>
  <sheetViews>
    <sheetView tabSelected="1" topLeftCell="C1" workbookViewId="0">
      <selection activeCell="J22" sqref="J22"/>
    </sheetView>
  </sheetViews>
  <sheetFormatPr defaultRowHeight="15"/>
  <cols>
    <col min="2" max="2" width="25.7109375" customWidth="1"/>
    <col min="3" max="3" width="10.7109375" customWidth="1"/>
    <col min="4" max="4" width="25.7109375" customWidth="1"/>
    <col min="5" max="5" width="10.7109375" customWidth="1"/>
    <col min="6" max="6" width="25.7109375" customWidth="1"/>
    <col min="7" max="7" width="10.7109375" customWidth="1"/>
    <col min="8" max="10" width="24.28515625" customWidth="1"/>
    <col min="11" max="11" width="13.28515625" bestFit="1" customWidth="1"/>
  </cols>
  <sheetData>
    <row r="1" spans="2:11" ht="15.75" thickBot="1"/>
    <row r="2" spans="2:11" ht="15.75" thickBot="1">
      <c r="B2" s="74" t="s">
        <v>18</v>
      </c>
      <c r="C2" s="75"/>
      <c r="D2" s="68" t="s">
        <v>9</v>
      </c>
      <c r="E2" s="68"/>
      <c r="F2" s="68" t="s">
        <v>10</v>
      </c>
      <c r="G2" s="68"/>
      <c r="H2" s="59" t="s">
        <v>41</v>
      </c>
      <c r="I2" s="93"/>
      <c r="J2" s="93"/>
      <c r="K2" s="60" t="s">
        <v>42</v>
      </c>
    </row>
    <row r="3" spans="2:11" ht="33" customHeight="1">
      <c r="B3" s="69" t="s">
        <v>40</v>
      </c>
      <c r="C3" s="69"/>
      <c r="D3" s="70"/>
      <c r="E3" s="70"/>
      <c r="F3" s="70"/>
      <c r="G3" s="70"/>
      <c r="H3" s="94" t="s">
        <v>47</v>
      </c>
      <c r="I3" s="94" t="s">
        <v>48</v>
      </c>
      <c r="J3" s="94" t="s">
        <v>49</v>
      </c>
      <c r="K3" s="58"/>
    </row>
    <row r="4" spans="2:11">
      <c r="B4" s="69"/>
      <c r="C4" s="69"/>
      <c r="D4" s="72"/>
      <c r="E4" s="72"/>
      <c r="F4" s="71" t="s">
        <v>21</v>
      </c>
      <c r="G4" s="72"/>
      <c r="H4" s="67">
        <f>SUMIF(ИТ!K3:K1000,Общий!F4,ИТ!E3:E1000)</f>
        <v>524929.49</v>
      </c>
      <c r="I4" s="67">
        <f>SUMPRODUCT((F4=ИТ!K3:K1000)*(ИТ!E3:E1000))</f>
        <v>524929.49</v>
      </c>
      <c r="J4" s="67">
        <f t="array" ref="J4">SUM((F4=ИТ!K3:K1000)*ИТ!E3:E1000)</f>
        <v>524929.49</v>
      </c>
      <c r="K4" s="66"/>
    </row>
    <row r="5" spans="2:11">
      <c r="B5" s="78"/>
      <c r="C5" s="78"/>
      <c r="D5" s="72"/>
      <c r="E5" s="72"/>
      <c r="F5" s="72" t="s">
        <v>24</v>
      </c>
      <c r="G5" s="72"/>
      <c r="H5" s="67">
        <f>SUMIF(ИТ!K4:K1001,Общий!F5,ИТ!E4:E1001)</f>
        <v>143490.35999999999</v>
      </c>
      <c r="I5" s="67">
        <f>SUMPRODUCT((F5=ИТ!K4:K1001)*(ИТ!E4:E1001))</f>
        <v>143490.35999999999</v>
      </c>
      <c r="J5" s="67">
        <f t="array" ref="J5">SUM((F5=ИТ!K4:K1001)*ИТ!E4:E1001)</f>
        <v>143490.35999999999</v>
      </c>
      <c r="K5" s="66"/>
    </row>
    <row r="6" spans="2:11">
      <c r="B6" s="79"/>
      <c r="C6" s="79"/>
      <c r="D6" s="73"/>
      <c r="E6" s="73"/>
      <c r="F6" s="73" t="s">
        <v>26</v>
      </c>
      <c r="G6" s="73"/>
      <c r="H6" s="67">
        <f>SUMIF(ИТ!K5:K1002,Общий!F6,ИТ!E5:E1002)</f>
        <v>52202.02</v>
      </c>
      <c r="I6" s="67">
        <f>SUMPRODUCT((F6=ИТ!K5:K1002)*(ИТ!E5:E1002))</f>
        <v>52202.02</v>
      </c>
      <c r="J6" s="67">
        <f t="array" ref="J6">SUM((F6=ИТ!K5:K1002)*ИТ!E5:E1002)</f>
        <v>52202.02</v>
      </c>
      <c r="K6" s="66"/>
    </row>
    <row r="7" spans="2:11">
      <c r="B7" s="76"/>
      <c r="C7" s="76"/>
      <c r="D7" s="77"/>
      <c r="E7" s="77"/>
      <c r="F7" s="73" t="s">
        <v>34</v>
      </c>
      <c r="G7" s="73"/>
      <c r="H7" s="67">
        <f>SUMIF(ИТ!K6:K1003,Общий!F7,ИТ!E6:E1003)</f>
        <v>97925.25</v>
      </c>
      <c r="I7" s="67">
        <f>SUMPRODUCT((F7=ИТ!K6:K1003)*(ИТ!E6:E1003))</f>
        <v>97925.25</v>
      </c>
      <c r="J7" s="67">
        <f t="array" ref="J7">SUM((F7=ИТ!K6:K1003)*ИТ!E6:E1003)</f>
        <v>97925.25</v>
      </c>
      <c r="K7" s="66"/>
    </row>
    <row r="8" spans="2:11">
      <c r="B8" s="76"/>
      <c r="C8" s="76"/>
      <c r="D8" s="77"/>
      <c r="E8" s="77"/>
      <c r="F8" s="80" t="s">
        <v>28</v>
      </c>
      <c r="G8" s="81"/>
      <c r="H8" s="67">
        <f>SUMIF(ИТ!K7:K1004,Общий!F8,ИТ!E7:E1004)</f>
        <v>13291.52</v>
      </c>
      <c r="I8" s="67">
        <f>SUMPRODUCT((F8=ИТ!K7:K1004)*(ИТ!E7:E1004))</f>
        <v>13291.52</v>
      </c>
      <c r="J8" s="67">
        <f t="array" ref="J8">SUM((F8=ИТ!K7:K1004)*ИТ!E7:E1004)</f>
        <v>13291.52</v>
      </c>
      <c r="K8" s="66"/>
    </row>
    <row r="9" spans="2:11">
      <c r="B9" s="76"/>
      <c r="C9" s="76"/>
      <c r="D9" s="77"/>
      <c r="E9" s="77"/>
      <c r="F9" s="80" t="s">
        <v>46</v>
      </c>
      <c r="G9" s="81"/>
      <c r="H9" s="67">
        <f>SUMIF(ИТ!K8:K1005,Общий!F9,ИТ!E8:E1005)</f>
        <v>0</v>
      </c>
      <c r="I9" s="67">
        <f>SUMPRODUCT((F9=ИТ!K8:K1005)*(ИТ!E8:E1005))</f>
        <v>0</v>
      </c>
      <c r="J9" s="67">
        <f t="array" ref="J9">SUM((F9=ИТ!K8:K1005)*ИТ!E8:E1005)</f>
        <v>0</v>
      </c>
      <c r="K9" s="66"/>
    </row>
    <row r="10" spans="2:11">
      <c r="B10" s="76"/>
      <c r="C10" s="76"/>
      <c r="D10" s="77"/>
      <c r="E10" s="77"/>
      <c r="F10" s="82" t="s">
        <v>45</v>
      </c>
      <c r="G10" s="83"/>
      <c r="H10" s="67">
        <f>SUMIF(ИТ!K9:K1006,Общий!F10,ИТ!E9:E1006)</f>
        <v>0</v>
      </c>
      <c r="I10" s="67">
        <f>SUMPRODUCT((F10=ИТ!K9:K1006)*(ИТ!E9:E1006))</f>
        <v>0</v>
      </c>
      <c r="J10" s="67">
        <f t="array" ref="J10">SUM((F10=ИТ!K9:K1006)*ИТ!E9:E1006)</f>
        <v>0</v>
      </c>
      <c r="K10" s="66"/>
    </row>
    <row r="11" spans="2:11">
      <c r="B11" s="76"/>
      <c r="C11" s="76"/>
      <c r="D11" s="77"/>
      <c r="E11" s="77"/>
      <c r="F11" s="84" t="s">
        <v>39</v>
      </c>
      <c r="G11" s="85"/>
      <c r="H11" s="67">
        <f>SUMIF(ИТ!K10:K1007,Общий!F11,ИТ!E10:E1007)</f>
        <v>0</v>
      </c>
      <c r="I11" s="67">
        <f>SUMPRODUCT((F11=ИТ!K10:K1007)*(ИТ!E10:E1007))</f>
        <v>0</v>
      </c>
      <c r="J11" s="67">
        <f t="array" ref="J11">SUM((F11=ИТ!K10:K1007)*ИТ!E10:E1007)</f>
        <v>0</v>
      </c>
      <c r="K11" s="66"/>
    </row>
    <row r="12" spans="2:11">
      <c r="B12" s="76"/>
      <c r="C12" s="76"/>
      <c r="D12" s="77"/>
      <c r="E12" s="77"/>
      <c r="F12" s="84" t="s">
        <v>38</v>
      </c>
      <c r="G12" s="85"/>
      <c r="H12" s="67">
        <f>SUMIF(ИТ!K11:K1008,Общий!F12,ИТ!E11:E1008)</f>
        <v>0</v>
      </c>
      <c r="I12" s="67">
        <f>SUMPRODUCT((F12=ИТ!K11:K1008)*(ИТ!E11:E1008))</f>
        <v>0</v>
      </c>
      <c r="J12" s="67">
        <f t="array" ref="J12">SUM((F12=ИТ!K11:K1008)*ИТ!E11:E1008)</f>
        <v>0</v>
      </c>
      <c r="K12" s="66"/>
    </row>
    <row r="13" spans="2:11">
      <c r="B13" s="76"/>
      <c r="C13" s="76"/>
      <c r="D13" s="77"/>
      <c r="E13" s="77"/>
      <c r="F13" s="86" t="s">
        <v>43</v>
      </c>
      <c r="G13" s="86"/>
      <c r="H13" s="67">
        <f>SUMIF(ИТ!K12:K1009,Общий!F13,ИТ!E12:E1009)</f>
        <v>0</v>
      </c>
      <c r="I13" s="67">
        <f>SUMPRODUCT((F13=ИТ!K12:K1009)*(ИТ!E12:E1009))</f>
        <v>0</v>
      </c>
      <c r="J13" s="67">
        <f t="array" ref="J13">SUM((F13=ИТ!K12:K1009)*ИТ!E12:E1009)</f>
        <v>0</v>
      </c>
      <c r="K13" s="66"/>
    </row>
    <row r="14" spans="2:11">
      <c r="B14" s="76"/>
      <c r="C14" s="76"/>
      <c r="D14" s="77"/>
      <c r="E14" s="77"/>
      <c r="F14" s="89" t="s">
        <v>36</v>
      </c>
      <c r="G14" s="89"/>
      <c r="H14" s="67">
        <f>SUMIF(ИТ!K13:K1010,Общий!F14,ИТ!E13:E1010)</f>
        <v>182253.95</v>
      </c>
      <c r="I14" s="67">
        <f>SUMPRODUCT((F14=ИТ!K13:K1010)*(ИТ!E13:E1010))</f>
        <v>182253.95</v>
      </c>
      <c r="J14" s="67">
        <f t="array" ref="J14">SUM((F14=ИТ!K13:K1010)*ИТ!E13:E1010)</f>
        <v>182253.95</v>
      </c>
      <c r="K14" s="66"/>
    </row>
    <row r="15" spans="2:11">
      <c r="B15" s="76"/>
      <c r="C15" s="76"/>
      <c r="D15" s="77"/>
      <c r="E15" s="77"/>
      <c r="F15" s="92" t="s">
        <v>44</v>
      </c>
      <c r="G15" s="92"/>
      <c r="H15" s="67">
        <f>SUMIF(ИТ!K14:K1011,Общий!F15,ИТ!E14:E1011)</f>
        <v>0</v>
      </c>
      <c r="I15" s="67">
        <f>SUMPRODUCT((F15=ИТ!K14:K1011)*(ИТ!E14:E1011))</f>
        <v>0</v>
      </c>
      <c r="J15" s="67">
        <f t="array" ref="J15">SUM((F15=ИТ!K14:K1011)*ИТ!E14:E1011)</f>
        <v>0</v>
      </c>
      <c r="K15" s="66"/>
    </row>
    <row r="16" spans="2:11">
      <c r="F16" s="90"/>
      <c r="G16" s="90"/>
    </row>
    <row r="17" spans="6:7">
      <c r="F17" s="91"/>
      <c r="G17" s="91"/>
    </row>
    <row r="18" spans="6:7">
      <c r="F18" s="91"/>
      <c r="G18" s="91"/>
    </row>
    <row r="19" spans="6:7">
      <c r="F19" s="51"/>
      <c r="G19" s="51"/>
    </row>
    <row r="20" spans="6:7">
      <c r="F20" s="51"/>
      <c r="G20" s="51"/>
    </row>
    <row r="21" spans="6:7">
      <c r="F21" s="51"/>
      <c r="G21" s="51"/>
    </row>
    <row r="22" spans="6:7">
      <c r="F22" s="87"/>
      <c r="G22" s="87"/>
    </row>
    <row r="23" spans="6:7">
      <c r="F23" s="88"/>
      <c r="G23" s="88"/>
    </row>
    <row r="24" spans="6:7">
      <c r="F24" s="51"/>
      <c r="G24" s="51"/>
    </row>
    <row r="25" spans="6:7">
      <c r="F25" s="51"/>
      <c r="G25" s="51"/>
    </row>
    <row r="26" spans="6:7">
      <c r="F26" s="87"/>
      <c r="G26" s="87"/>
    </row>
    <row r="27" spans="6:7">
      <c r="F27" s="51"/>
      <c r="G27" s="51"/>
    </row>
  </sheetData>
  <mergeCells count="48">
    <mergeCell ref="F26:G26"/>
    <mergeCell ref="D13:E13"/>
    <mergeCell ref="D14:E14"/>
    <mergeCell ref="D15:E15"/>
    <mergeCell ref="B14:C14"/>
    <mergeCell ref="B15:C15"/>
    <mergeCell ref="F13:G13"/>
    <mergeCell ref="F22:G22"/>
    <mergeCell ref="F23:G23"/>
    <mergeCell ref="F14:G14"/>
    <mergeCell ref="F16:G16"/>
    <mergeCell ref="F17:G17"/>
    <mergeCell ref="F18:G18"/>
    <mergeCell ref="F15:G15"/>
    <mergeCell ref="F8:G8"/>
    <mergeCell ref="F9:G9"/>
    <mergeCell ref="F10:G10"/>
    <mergeCell ref="F11:G11"/>
    <mergeCell ref="F12:G12"/>
    <mergeCell ref="B13:C13"/>
    <mergeCell ref="D8:E8"/>
    <mergeCell ref="D9:E9"/>
    <mergeCell ref="D10:E10"/>
    <mergeCell ref="D11:E11"/>
    <mergeCell ref="D12:E12"/>
    <mergeCell ref="B8:C8"/>
    <mergeCell ref="B9:C9"/>
    <mergeCell ref="B10:C10"/>
    <mergeCell ref="B11:C11"/>
    <mergeCell ref="B12:C12"/>
    <mergeCell ref="F5:G5"/>
    <mergeCell ref="F7:G7"/>
    <mergeCell ref="F6:G6"/>
    <mergeCell ref="B7:C7"/>
    <mergeCell ref="D7:E7"/>
    <mergeCell ref="B5:C5"/>
    <mergeCell ref="B6:C6"/>
    <mergeCell ref="D5:E5"/>
    <mergeCell ref="D6:E6"/>
    <mergeCell ref="B4:C4"/>
    <mergeCell ref="B2:C2"/>
    <mergeCell ref="D2:E2"/>
    <mergeCell ref="F2:G2"/>
    <mergeCell ref="B3:C3"/>
    <mergeCell ref="F3:G3"/>
    <mergeCell ref="F4:G4"/>
    <mergeCell ref="D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1"/>
  <sheetViews>
    <sheetView zoomScaleNormal="100" workbookViewId="0">
      <selection activeCell="E3" sqref="E3:E11"/>
    </sheetView>
  </sheetViews>
  <sheetFormatPr defaultRowHeight="15"/>
  <cols>
    <col min="2" max="2" width="9.5703125" bestFit="1" customWidth="1"/>
    <col min="3" max="3" width="10" bestFit="1" customWidth="1"/>
    <col min="4" max="5" width="8.7109375" bestFit="1" customWidth="1"/>
    <col min="6" max="6" width="8.7109375" customWidth="1"/>
    <col min="7" max="7" width="18.42578125" customWidth="1"/>
    <col min="8" max="8" width="6.85546875" customWidth="1"/>
    <col min="9" max="9" width="6" customWidth="1"/>
    <col min="10" max="10" width="8.85546875" customWidth="1"/>
    <col min="11" max="11" width="14.85546875" customWidth="1"/>
    <col min="12" max="12" width="12.42578125" customWidth="1"/>
    <col min="13" max="13" width="8.7109375" bestFit="1" customWidth="1"/>
    <col min="14" max="14" width="20.140625" customWidth="1"/>
    <col min="15" max="15" width="29.5703125" customWidth="1"/>
    <col min="16" max="16" width="10.42578125" customWidth="1"/>
  </cols>
  <sheetData>
    <row r="1" spans="1:19" ht="15.75" thickBot="1"/>
    <row r="2" spans="1:19" s="16" customFormat="1" ht="31.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8" t="s">
        <v>7</v>
      </c>
      <c r="I2" s="2" t="s">
        <v>8</v>
      </c>
      <c r="J2" s="2" t="s">
        <v>9</v>
      </c>
      <c r="K2" s="2" t="s">
        <v>10</v>
      </c>
      <c r="L2" s="9" t="s">
        <v>11</v>
      </c>
      <c r="M2" s="10" t="s">
        <v>12</v>
      </c>
      <c r="N2" s="11" t="s">
        <v>13</v>
      </c>
      <c r="O2" s="12" t="s">
        <v>14</v>
      </c>
      <c r="P2" s="4" t="s">
        <v>15</v>
      </c>
      <c r="Q2" s="13" t="s">
        <v>16</v>
      </c>
      <c r="R2" s="14" t="s">
        <v>17</v>
      </c>
      <c r="S2" s="15" t="s">
        <v>19</v>
      </c>
    </row>
    <row r="3" spans="1:19" ht="36.75">
      <c r="A3" s="21"/>
      <c r="B3" s="45"/>
      <c r="C3" s="46"/>
      <c r="D3" s="47"/>
      <c r="E3" s="39">
        <v>69490.2</v>
      </c>
      <c r="F3" s="39" t="s">
        <v>20</v>
      </c>
      <c r="G3" s="48"/>
      <c r="H3" s="27"/>
      <c r="I3" s="49"/>
      <c r="J3" s="40"/>
      <c r="K3" s="56" t="s">
        <v>21</v>
      </c>
      <c r="L3" s="35"/>
      <c r="M3" s="17"/>
      <c r="N3" s="44"/>
      <c r="O3" s="34" t="s">
        <v>22</v>
      </c>
      <c r="P3" s="18"/>
      <c r="Q3" s="20"/>
      <c r="R3" s="19"/>
      <c r="S3" s="22"/>
    </row>
    <row r="4" spans="1:19" ht="24.75">
      <c r="A4" s="21"/>
      <c r="B4" s="45"/>
      <c r="C4" s="46"/>
      <c r="D4" s="47"/>
      <c r="E4" s="39">
        <v>180422</v>
      </c>
      <c r="F4" s="39">
        <v>27522</v>
      </c>
      <c r="G4" s="48"/>
      <c r="H4" s="27"/>
      <c r="I4" s="49"/>
      <c r="J4" s="40"/>
      <c r="K4" s="56" t="s">
        <v>21</v>
      </c>
      <c r="L4" s="35"/>
      <c r="M4" s="17"/>
      <c r="N4" s="44"/>
      <c r="O4" s="34" t="s">
        <v>23</v>
      </c>
      <c r="P4" s="18"/>
      <c r="Q4" s="20"/>
      <c r="R4" s="19"/>
      <c r="S4" s="62"/>
    </row>
    <row r="5" spans="1:19" ht="24.75">
      <c r="A5" s="21"/>
      <c r="B5" s="45"/>
      <c r="C5" s="46"/>
      <c r="D5" s="47"/>
      <c r="E5" s="31">
        <v>71745.179999999993</v>
      </c>
      <c r="F5" s="31">
        <v>10944.18</v>
      </c>
      <c r="G5" s="48"/>
      <c r="H5" s="27"/>
      <c r="I5" s="49"/>
      <c r="J5" s="40"/>
      <c r="K5" s="57" t="s">
        <v>24</v>
      </c>
      <c r="L5" s="35"/>
      <c r="M5" s="17"/>
      <c r="N5" s="44"/>
      <c r="O5" s="34" t="s">
        <v>25</v>
      </c>
      <c r="P5" s="18"/>
      <c r="Q5" s="20"/>
      <c r="R5" s="19"/>
      <c r="S5" s="62"/>
    </row>
    <row r="6" spans="1:19" ht="24.75">
      <c r="A6" s="41"/>
      <c r="B6" s="28"/>
      <c r="C6" s="29"/>
      <c r="D6" s="30"/>
      <c r="E6" s="31">
        <v>52202.02</v>
      </c>
      <c r="F6" s="31">
        <v>7963.02</v>
      </c>
      <c r="G6" s="32"/>
      <c r="H6" s="25"/>
      <c r="I6" s="33"/>
      <c r="J6" s="34"/>
      <c r="K6" s="57" t="s">
        <v>26</v>
      </c>
      <c r="L6" s="35"/>
      <c r="M6" s="24"/>
      <c r="N6" s="36"/>
      <c r="O6" s="37" t="s">
        <v>27</v>
      </c>
      <c r="P6" s="26"/>
      <c r="Q6" s="25"/>
      <c r="R6" s="43"/>
      <c r="S6" s="63"/>
    </row>
    <row r="7" spans="1:19" ht="24.75">
      <c r="A7" s="41"/>
      <c r="B7" s="28"/>
      <c r="C7" s="29"/>
      <c r="D7" s="30"/>
      <c r="E7" s="31">
        <v>13291.52</v>
      </c>
      <c r="F7" s="31">
        <v>2027.52</v>
      </c>
      <c r="G7" s="32"/>
      <c r="H7" s="25"/>
      <c r="I7" s="33"/>
      <c r="J7" s="38"/>
      <c r="K7" s="61" t="s">
        <v>28</v>
      </c>
      <c r="L7" s="35"/>
      <c r="M7" s="24"/>
      <c r="N7" s="36"/>
      <c r="O7" s="37" t="s">
        <v>29</v>
      </c>
      <c r="P7" s="26"/>
      <c r="Q7" s="25"/>
      <c r="R7" s="43"/>
      <c r="S7" s="63"/>
    </row>
    <row r="8" spans="1:19" ht="24.75">
      <c r="A8" s="41"/>
      <c r="B8" s="28"/>
      <c r="C8" s="29"/>
      <c r="D8" s="30"/>
      <c r="E8" s="31">
        <v>71745.179999999993</v>
      </c>
      <c r="F8" s="31">
        <v>10944.18</v>
      </c>
      <c r="G8" s="32"/>
      <c r="H8" s="25"/>
      <c r="I8" s="33"/>
      <c r="J8" s="34"/>
      <c r="K8" s="57" t="s">
        <v>24</v>
      </c>
      <c r="L8" s="35"/>
      <c r="M8" s="24"/>
      <c r="N8" s="36"/>
      <c r="O8" s="37" t="s">
        <v>30</v>
      </c>
      <c r="P8" s="26"/>
      <c r="Q8" s="25"/>
      <c r="R8" s="43"/>
      <c r="S8" s="63"/>
    </row>
    <row r="9" spans="1:19" ht="24.75">
      <c r="A9" s="24"/>
      <c r="B9" s="28"/>
      <c r="C9" s="29"/>
      <c r="D9" s="30"/>
      <c r="E9" s="31">
        <v>180428.49</v>
      </c>
      <c r="F9" s="31">
        <v>27522.99</v>
      </c>
      <c r="G9" s="32"/>
      <c r="H9" s="42"/>
      <c r="I9" s="33"/>
      <c r="J9" s="40"/>
      <c r="K9" s="57" t="s">
        <v>21</v>
      </c>
      <c r="L9" s="35"/>
      <c r="M9" s="17"/>
      <c r="N9" s="44"/>
      <c r="O9" s="34" t="s">
        <v>31</v>
      </c>
      <c r="P9" s="18"/>
      <c r="Q9" s="20"/>
      <c r="R9" s="23"/>
      <c r="S9" s="64"/>
    </row>
    <row r="10" spans="1:19" ht="36.75">
      <c r="A10" s="17"/>
      <c r="B10" s="45"/>
      <c r="C10" s="46"/>
      <c r="D10" s="47"/>
      <c r="E10" s="39">
        <v>69490.2</v>
      </c>
      <c r="F10" s="39" t="s">
        <v>20</v>
      </c>
      <c r="G10" s="48"/>
      <c r="H10" s="27"/>
      <c r="I10" s="49"/>
      <c r="J10" s="40"/>
      <c r="K10" s="57" t="s">
        <v>21</v>
      </c>
      <c r="L10" s="35"/>
      <c r="M10" s="17"/>
      <c r="N10" s="44"/>
      <c r="O10" s="34" t="s">
        <v>32</v>
      </c>
      <c r="P10" s="18"/>
      <c r="Q10" s="20"/>
      <c r="R10" s="23"/>
      <c r="S10" s="64"/>
    </row>
    <row r="11" spans="1:19" ht="24.75">
      <c r="A11" s="17"/>
      <c r="B11" s="45"/>
      <c r="C11" s="46"/>
      <c r="D11" s="47"/>
      <c r="E11" s="39">
        <v>25098.6</v>
      </c>
      <c r="F11" s="39">
        <v>3828.6</v>
      </c>
      <c r="G11" s="48"/>
      <c r="H11" s="27"/>
      <c r="I11" s="49"/>
      <c r="J11" s="50"/>
      <c r="K11" s="57" t="s">
        <v>21</v>
      </c>
      <c r="L11" s="35"/>
      <c r="M11" s="17"/>
      <c r="N11" s="44"/>
      <c r="O11" s="34" t="s">
        <v>33</v>
      </c>
      <c r="P11" s="18"/>
      <c r="Q11" s="20"/>
      <c r="R11" s="23"/>
      <c r="S11" s="64"/>
    </row>
    <row r="12" spans="1:19" ht="24.75">
      <c r="A12" s="17"/>
      <c r="B12" s="45"/>
      <c r="C12" s="46"/>
      <c r="D12" s="47"/>
      <c r="E12" s="39">
        <v>97925.25</v>
      </c>
      <c r="F12" s="39">
        <v>14937.75</v>
      </c>
      <c r="G12" s="48"/>
      <c r="H12" s="27"/>
      <c r="I12" s="49"/>
      <c r="J12" s="50"/>
      <c r="K12" s="57" t="s">
        <v>34</v>
      </c>
      <c r="L12" s="35"/>
      <c r="M12" s="17"/>
      <c r="N12" s="44"/>
      <c r="O12" s="34" t="s">
        <v>35</v>
      </c>
      <c r="P12" s="18"/>
      <c r="Q12" s="20"/>
      <c r="R12" s="23"/>
      <c r="S12" s="65"/>
    </row>
    <row r="13" spans="1:19" ht="36.75">
      <c r="A13" s="24"/>
      <c r="B13" s="28"/>
      <c r="C13" s="29"/>
      <c r="D13" s="30"/>
      <c r="E13" s="31">
        <v>182253.95</v>
      </c>
      <c r="F13" s="31">
        <v>27801.45</v>
      </c>
      <c r="G13" s="32"/>
      <c r="H13" s="25"/>
      <c r="I13" s="33"/>
      <c r="J13" s="38"/>
      <c r="K13" s="61" t="s">
        <v>36</v>
      </c>
      <c r="L13" s="35"/>
      <c r="M13" s="24"/>
      <c r="N13" s="36"/>
      <c r="O13" s="37" t="s">
        <v>37</v>
      </c>
      <c r="P13" s="26"/>
      <c r="Q13" s="25"/>
      <c r="R13" s="43"/>
      <c r="S13" s="65"/>
    </row>
    <row r="22" spans="11:11">
      <c r="K22" s="51"/>
    </row>
    <row r="23" spans="11:11">
      <c r="K23" s="52"/>
    </row>
    <row r="24" spans="11:11">
      <c r="K24" s="52"/>
    </row>
    <row r="25" spans="11:11">
      <c r="K25" s="52"/>
    </row>
    <row r="26" spans="11:11">
      <c r="K26" s="53"/>
    </row>
    <row r="27" spans="11:11">
      <c r="K27" s="53"/>
    </row>
    <row r="28" spans="11:11">
      <c r="K28" s="54"/>
    </row>
    <row r="29" spans="11:11">
      <c r="K29" s="54"/>
    </row>
    <row r="30" spans="11:11">
      <c r="K30" s="53"/>
    </row>
    <row r="31" spans="11:11">
      <c r="K31" s="54"/>
    </row>
    <row r="32" spans="11:11">
      <c r="K32" s="55"/>
    </row>
    <row r="33" spans="11:11">
      <c r="K33" s="55"/>
    </row>
    <row r="34" spans="11:11">
      <c r="K34" s="55"/>
    </row>
    <row r="35" spans="11:11">
      <c r="K35" s="53"/>
    </row>
    <row r="36" spans="11:11">
      <c r="K36" s="54"/>
    </row>
    <row r="37" spans="11:11">
      <c r="K37" s="53"/>
    </row>
    <row r="38" spans="11:11">
      <c r="K38" s="54"/>
    </row>
    <row r="39" spans="11:11">
      <c r="K39" s="53"/>
    </row>
    <row r="40" spans="11:11">
      <c r="K40" s="55"/>
    </row>
    <row r="41" spans="11:11">
      <c r="K41" s="53"/>
    </row>
  </sheetData>
  <autoFilter ref="A2:S1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ИТ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2015-06-26T08:01:36Z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